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tabRatio="597" activeTab="0"/>
  </bookViews>
  <sheets>
    <sheet name="表１－1" sheetId="1" r:id="rId1"/>
    <sheet name="表１－２千葉市（実数）" sheetId="2" r:id="rId2"/>
    <sheet name="表１－２千葉市（率）" sheetId="3" r:id="rId3"/>
    <sheet name="表１－２中央区" sheetId="4" r:id="rId4"/>
    <sheet name="表１－２花見川区" sheetId="5" r:id="rId5"/>
    <sheet name="表１－２稲毛区" sheetId="6" r:id="rId6"/>
    <sheet name="表１－２若葉区" sheetId="7" r:id="rId7"/>
    <sheet name="表１－２緑区" sheetId="8" r:id="rId8"/>
    <sheet name="表１－２美浜区" sheetId="9" r:id="rId9"/>
  </sheets>
  <definedNames>
    <definedName name="_xlfn.BAHTTEXT" hidden="1">#NAME?</definedName>
    <definedName name="_xlnm.Print_Area" localSheetId="0">'表１－1'!$A$1:$Q$53</definedName>
    <definedName name="_xlnm.Print_Area" localSheetId="1">'表１－２千葉市（実数）'!$1:$40</definedName>
    <definedName name="_xlnm.Print_Area" localSheetId="2">'表１－２千葉市（率）'!$5:$42</definedName>
  </definedNames>
  <calcPr fullCalcOnLoad="1"/>
</workbook>
</file>

<file path=xl/comments1.xml><?xml version="1.0" encoding="utf-8"?>
<comments xmlns="http://schemas.openxmlformats.org/spreadsheetml/2006/main">
  <authors>
    <author>千葉市</author>
  </authors>
  <commentList>
    <comment ref="D20" authorId="0">
      <text>
        <r>
          <rPr>
            <b/>
            <sz val="9"/>
            <rFont val="ＭＳ Ｐゴシック"/>
            <family val="3"/>
          </rPr>
          <t>「平成25年人口動態統計（確定数）の概況」（ｐ20）中、「諸率の算出に用いた人口」参照（全国も同様）。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「千葉県」と同様の取扱い。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千葉市の推計人口（H25.10.1現在）（統計課）</t>
        </r>
      </text>
    </comment>
    <comment ref="D13" authorId="0">
      <text>
        <r>
          <rPr>
            <b/>
            <sz val="9"/>
            <rFont val="ＭＳ Ｐゴシック"/>
            <family val="3"/>
          </rPr>
          <t>千葉市の推計人口（H25.10.1現在）（統計課）</t>
        </r>
      </text>
    </comment>
  </commentList>
</comments>
</file>

<file path=xl/comments2.xml><?xml version="1.0" encoding="utf-8"?>
<comments xmlns="http://schemas.openxmlformats.org/spreadsheetml/2006/main">
  <authors>
    <author>千葉市</author>
  </authors>
  <commentList>
    <comment ref="C11" authorId="0">
      <text>
        <r>
          <rPr>
            <sz val="9"/>
            <rFont val="ＭＳ Ｐ明朝"/>
            <family val="1"/>
          </rPr>
          <t>～12統計書:829,455</t>
        </r>
      </text>
    </comment>
  </commentList>
</comments>
</file>

<file path=xl/comments5.xml><?xml version="1.0" encoding="utf-8"?>
<comments xmlns="http://schemas.openxmlformats.org/spreadsheetml/2006/main">
  <authors>
    <author>千葉市</author>
    <author>米満　秀樹</author>
  </authors>
  <commentList>
    <comment ref="H29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  <comment ref="V37" authorId="1">
      <text>
        <r>
          <rPr>
            <b/>
            <sz val="9"/>
            <rFont val="ＭＳ Ｐゴシック"/>
            <family val="3"/>
          </rPr>
          <t>委託後、数値が分かってから入力</t>
        </r>
      </text>
    </comment>
  </commentList>
</comments>
</file>

<file path=xl/comments6.xml><?xml version="1.0" encoding="utf-8"?>
<comments xmlns="http://schemas.openxmlformats.org/spreadsheetml/2006/main">
  <authors>
    <author>千葉市</author>
  </authors>
  <commentList>
    <comment ref="H30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  <comment ref="H33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</commentList>
</comments>
</file>

<file path=xl/comments7.xml><?xml version="1.0" encoding="utf-8"?>
<comments xmlns="http://schemas.openxmlformats.org/spreadsheetml/2006/main">
  <authors>
    <author>千葉市</author>
  </authors>
  <commentList>
    <comment ref="H31" authorId="0">
      <text>
        <r>
          <rPr>
            <b/>
            <sz val="9"/>
            <rFont val="ＭＳ Ｐゴシック"/>
            <family val="3"/>
          </rPr>
          <t>Ｈ１８～Ｈ２１まで数値がゼロのため、計算式が入っていません。</t>
        </r>
      </text>
    </comment>
  </commentList>
</comments>
</file>

<file path=xl/comments8.xml><?xml version="1.0" encoding="utf-8"?>
<comments xmlns="http://schemas.openxmlformats.org/spreadsheetml/2006/main">
  <authors>
    <author>千葉市</author>
  </authors>
  <commentList>
    <comment ref="F28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  <comment ref="H33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</commentList>
</comments>
</file>

<file path=xl/comments9.xml><?xml version="1.0" encoding="utf-8"?>
<comments xmlns="http://schemas.openxmlformats.org/spreadsheetml/2006/main">
  <authors>
    <author>千葉市</author>
  </authors>
  <commentList>
    <comment ref="H34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</commentList>
</comments>
</file>

<file path=xl/sharedStrings.xml><?xml version="1.0" encoding="utf-8"?>
<sst xmlns="http://schemas.openxmlformats.org/spreadsheetml/2006/main" count="528" uniqueCount="115">
  <si>
    <t>２）平成６年までは「満２８週以後の死産」、平成７年以降は「満２２週以後の死産」</t>
  </si>
  <si>
    <t>男</t>
  </si>
  <si>
    <t>女</t>
  </si>
  <si>
    <t>注：</t>
  </si>
  <si>
    <t>出　　　　生</t>
  </si>
  <si>
    <t>死　　　　亡</t>
  </si>
  <si>
    <t>乳児死亡</t>
  </si>
  <si>
    <t>総数</t>
  </si>
  <si>
    <t>率</t>
  </si>
  <si>
    <t>未満</t>
  </si>
  <si>
    <t>実数</t>
  </si>
  <si>
    <t>（再掲）</t>
  </si>
  <si>
    <t>千葉市</t>
  </si>
  <si>
    <t>中央区</t>
  </si>
  <si>
    <t>花見川区</t>
  </si>
  <si>
    <t>稲毛区</t>
  </si>
  <si>
    <t>若葉区</t>
  </si>
  <si>
    <t>緑　区</t>
  </si>
  <si>
    <t>美浜区</t>
  </si>
  <si>
    <t>千葉県</t>
  </si>
  <si>
    <t>全　国</t>
  </si>
  <si>
    <t>新生児死亡</t>
  </si>
  <si>
    <t>死　産</t>
  </si>
  <si>
    <t>周産期死亡</t>
  </si>
  <si>
    <t>婚　姻</t>
  </si>
  <si>
    <t>離　婚</t>
  </si>
  <si>
    <t>自然死産</t>
  </si>
  <si>
    <t>人工死産</t>
  </si>
  <si>
    <t>総　数</t>
  </si>
  <si>
    <t>妊　娠
満２２週
以後の
死　産</t>
  </si>
  <si>
    <t>早　期</t>
  </si>
  <si>
    <t>新生児</t>
  </si>
  <si>
    <t>死　亡</t>
  </si>
  <si>
    <t>件数</t>
  </si>
  <si>
    <t>出生数</t>
  </si>
  <si>
    <t>死亡数</t>
  </si>
  <si>
    <t>乳児死亡数</t>
  </si>
  <si>
    <t>新生児死亡数</t>
  </si>
  <si>
    <t>死産数</t>
  </si>
  <si>
    <t>周産期死亡数</t>
  </si>
  <si>
    <t>婚姻件数</t>
  </si>
  <si>
    <t>離婚件数</t>
  </si>
  <si>
    <t>自然</t>
  </si>
  <si>
    <t>人工</t>
  </si>
  <si>
    <t>出生率</t>
  </si>
  <si>
    <t>死亡率</t>
  </si>
  <si>
    <t>婚姻率</t>
  </si>
  <si>
    <t>離婚率</t>
  </si>
  <si>
    <t>（人口千対）</t>
  </si>
  <si>
    <t>（出生千対）</t>
  </si>
  <si>
    <t>総数</t>
  </si>
  <si>
    <t>自然</t>
  </si>
  <si>
    <t>人工</t>
  </si>
  <si>
    <t>１）</t>
  </si>
  <si>
    <t>人   口</t>
  </si>
  <si>
    <t>２５００g</t>
  </si>
  <si>
    <t>　　　２）</t>
  </si>
  <si>
    <t>　　　３）</t>
  </si>
  <si>
    <t>千葉市（実数）</t>
  </si>
  <si>
    <t>千葉市（率）</t>
  </si>
  <si>
    <t>人　口</t>
  </si>
  <si>
    <t>平成</t>
  </si>
  <si>
    <t>妊　娠
満22週
以後の
死　産
　２）</t>
  </si>
  <si>
    <t>早　期
新生児
死　亡</t>
  </si>
  <si>
    <t>１）</t>
  </si>
  <si>
    <t>乳　児
死亡率</t>
  </si>
  <si>
    <t>新生児
死亡率</t>
  </si>
  <si>
    <r>
      <t xml:space="preserve">死産率
</t>
    </r>
    <r>
      <rPr>
        <sz val="6"/>
        <rFont val="ＭＳ Ｐゴシック"/>
        <family val="3"/>
      </rPr>
      <t>(出産千対)　１）</t>
    </r>
  </si>
  <si>
    <t>周産期
死亡率</t>
  </si>
  <si>
    <t>合計特殊
出生率</t>
  </si>
  <si>
    <t>夫</t>
  </si>
  <si>
    <t>妻</t>
  </si>
  <si>
    <r>
      <t xml:space="preserve">平均初婚年齢
</t>
    </r>
    <r>
      <rPr>
        <sz val="6"/>
        <rFont val="ＭＳ Ｐゴシック"/>
        <family val="3"/>
      </rPr>
      <t>　３）</t>
    </r>
  </si>
  <si>
    <t>３）各届出年に結婚生活に入り届け出たもので、結婚式をあげた時又は同居を始めた時の年齢</t>
  </si>
  <si>
    <t>１）「出生＋死産」</t>
  </si>
  <si>
    <t>２）平成6年までは「出生」、平成7年からは｢出生＋妊娠満２２週以後の死産」</t>
  </si>
  <si>
    <t>-</t>
  </si>
  <si>
    <t>中央区（実数）</t>
  </si>
  <si>
    <t>中央区（率）</t>
  </si>
  <si>
    <t>表１－２　年次別人口動態総覧</t>
  </si>
  <si>
    <t>花見川区（実数）</t>
  </si>
  <si>
    <t>花見川区（率）</t>
  </si>
  <si>
    <t>稲毛区（実数）</t>
  </si>
  <si>
    <t>稲毛区（率）</t>
  </si>
  <si>
    <t>若葉区（実数）</t>
  </si>
  <si>
    <t>若葉区（率）</t>
  </si>
  <si>
    <t>緑区（実数）</t>
  </si>
  <si>
    <t>緑区（率）</t>
  </si>
  <si>
    <t>美浜区（実数）</t>
  </si>
  <si>
    <t>美浜区（率）</t>
  </si>
  <si>
    <t>(出産千対)
　２）</t>
  </si>
  <si>
    <t>昭和 63</t>
  </si>
  <si>
    <t>昭和</t>
  </si>
  <si>
    <t>２）「出生＋死産」</t>
  </si>
  <si>
    <t>妊　娠
満22週
以後の
死　産
　</t>
  </si>
  <si>
    <r>
      <t>平均初婚
年齢</t>
    </r>
    <r>
      <rPr>
        <sz val="6"/>
        <rFont val="ＭＳ Ｐゴシック"/>
        <family val="3"/>
      </rPr>
      <t>　３）</t>
    </r>
  </si>
  <si>
    <r>
      <t xml:space="preserve">死産率
</t>
    </r>
    <r>
      <rPr>
        <sz val="6"/>
        <rFont val="ＭＳ Ｐゴシック"/>
        <family val="3"/>
      </rPr>
      <t>(出産千対)　２）</t>
    </r>
  </si>
  <si>
    <t>(出産千対)</t>
  </si>
  <si>
    <t xml:space="preserve">妊　娠
満22週
以後の
死　産
</t>
  </si>
  <si>
    <t>（各年1月～12月）</t>
  </si>
  <si>
    <t>（各年1月～12月）</t>
  </si>
  <si>
    <t>３）「出生＋妊娠満２２週以後の死産」</t>
  </si>
  <si>
    <t>１）統計課：各年の１０月１日現在推計人口</t>
  </si>
  <si>
    <t>ただし、平成2年、7年、12年、17年、22年は国勢調査（日本人人口）による</t>
  </si>
  <si>
    <t>(出産千対)　</t>
  </si>
  <si>
    <t>-</t>
  </si>
  <si>
    <t>ただし、平成2年、7年、12年、17年、22年は国勢調査（日本人人口）による</t>
  </si>
  <si>
    <t>３）各届出年に結婚生活に入り届け出たもので、結婚式をあげた時又は同居を始めた時の年齢</t>
  </si>
  <si>
    <t>(出産千対)</t>
  </si>
  <si>
    <t>表１－１　平成２５年行政区別人口動態総覧</t>
  </si>
  <si>
    <t>１）全国・千葉県　　　　　　平成25年10月1日現在推計人口（総務省統計局発表：日本人人口)</t>
  </si>
  <si>
    <t>　　千葉市・区別　　　　　　平成2５年10月1日現在推計人口（統計課）</t>
  </si>
  <si>
    <t>-</t>
  </si>
  <si>
    <t>（平成25年1月～12月）</t>
  </si>
  <si>
    <t>（平成25年1月～12月）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</si>
</sst>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_ "/>
    <numFmt numFmtId="180" formatCode="0_);[Red]\(0\)"/>
    <numFmt numFmtId="181" formatCode="#,##0_);[Red]\(#,##0\)"/>
    <numFmt numFmtId="182" formatCode="#,##0.00_);[Red]\(#,##0.00\)"/>
    <numFmt numFmtId="183" formatCode="#,##0.0_);[Red]\(#,##0.0\)"/>
    <numFmt numFmtId="184" formatCode="#\ ##0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\ ##0"/>
    <numFmt numFmtId="190" formatCode="0.0%"/>
    <numFmt numFmtId="191" formatCode="0.0_);[Red]\(0.0\)"/>
    <numFmt numFmtId="192" formatCode="0.0_ "/>
    <numFmt numFmtId="193" formatCode="0.0"/>
    <numFmt numFmtId="194" formatCode="#\ ###\ ##0"/>
    <numFmt numFmtId="195" formatCode="#\ ###\ ##0_ "/>
    <numFmt numFmtId="196" formatCode="_ * #,##0.0_ ;_ * \-#,##0.0_ ;_ * &quot;-&quot;?_ ;_ @_ "/>
    <numFmt numFmtId="197" formatCode="0_ "/>
    <numFmt numFmtId="198" formatCode="#\ ###\ ##0\ \ \ "/>
    <numFmt numFmtId="199" formatCode="0.000"/>
    <numFmt numFmtId="200" formatCode="0.0000"/>
    <numFmt numFmtId="201" formatCode="0.00_);[Red]\(0.00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#\ ###\ ##0\ "/>
    <numFmt numFmtId="211" formatCode="##0\ "/>
    <numFmt numFmtId="212" formatCode="#\ ##0\ "/>
    <numFmt numFmtId="213" formatCode="#\ ##0\ \ "/>
    <numFmt numFmtId="214" formatCode="#\ ##0\ \ \ \ \ "/>
    <numFmt numFmtId="215" formatCode="0.0000_);[Red]\(0.0000\)"/>
    <numFmt numFmtId="216" formatCode="#,##0_ ;[Red]\-#,##0\ "/>
    <numFmt numFmtId="217" formatCode="0.00000_);[Red]\(0.0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5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94" fontId="14" fillId="0" borderId="15" xfId="0" applyNumberFormat="1" applyFont="1" applyFill="1" applyBorder="1" applyAlignment="1">
      <alignment/>
    </xf>
    <xf numFmtId="194" fontId="14" fillId="0" borderId="0" xfId="0" applyNumberFormat="1" applyFont="1" applyFill="1" applyAlignment="1">
      <alignment/>
    </xf>
    <xf numFmtId="0" fontId="13" fillId="0" borderId="21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8" fillId="0" borderId="22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right" vertical="top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192" fontId="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9" fillId="0" borderId="15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91" fontId="9" fillId="0" borderId="0" xfId="0" applyNumberFormat="1" applyFont="1" applyFill="1" applyBorder="1" applyAlignment="1">
      <alignment/>
    </xf>
    <xf numFmtId="191" fontId="9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94" fontId="9" fillId="0" borderId="0" xfId="0" applyNumberFormat="1" applyFont="1" applyFill="1" applyAlignment="1">
      <alignment horizontal="right"/>
    </xf>
    <xf numFmtId="192" fontId="9" fillId="0" borderId="0" xfId="0" applyNumberFormat="1" applyFont="1" applyFill="1" applyAlignment="1">
      <alignment/>
    </xf>
    <xf numFmtId="189" fontId="9" fillId="0" borderId="0" xfId="0" applyNumberFormat="1" applyFont="1" applyFill="1" applyAlignment="1">
      <alignment horizontal="right"/>
    </xf>
    <xf numFmtId="212" fontId="9" fillId="0" borderId="0" xfId="0" applyNumberFormat="1" applyFont="1" applyFill="1" applyAlignment="1">
      <alignment horizontal="right"/>
    </xf>
    <xf numFmtId="19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30" xfId="0" applyFont="1" applyFill="1" applyBorder="1" applyAlignment="1">
      <alignment horizontal="distributed"/>
    </xf>
    <xf numFmtId="0" fontId="1" fillId="0" borderId="3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distributed"/>
    </xf>
    <xf numFmtId="192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89" fontId="9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1" fontId="14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right" vertical="top"/>
    </xf>
    <xf numFmtId="196" fontId="9" fillId="0" borderId="0" xfId="0" applyNumberFormat="1" applyFont="1" applyFill="1" applyAlignment="1">
      <alignment/>
    </xf>
    <xf numFmtId="198" fontId="9" fillId="0" borderId="0" xfId="0" applyNumberFormat="1" applyFont="1" applyFill="1" applyAlignment="1">
      <alignment horizontal="right"/>
    </xf>
    <xf numFmtId="0" fontId="9" fillId="0" borderId="15" xfId="0" applyFont="1" applyFill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184" fontId="9" fillId="0" borderId="0" xfId="0" applyNumberFormat="1" applyFont="1" applyFill="1" applyAlignment="1">
      <alignment horizontal="right"/>
    </xf>
    <xf numFmtId="0" fontId="52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8" fillId="0" borderId="0" xfId="0" applyFont="1" applyAlignment="1">
      <alignment horizontal="center" readingOrder="1"/>
    </xf>
    <xf numFmtId="0" fontId="0" fillId="0" borderId="3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distributed"/>
    </xf>
    <xf numFmtId="0" fontId="8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94" fontId="14" fillId="0" borderId="15" xfId="0" applyNumberFormat="1" applyFont="1" applyFill="1" applyBorder="1" applyAlignment="1">
      <alignment/>
    </xf>
    <xf numFmtId="194" fontId="14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98" fontId="9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194" fontId="9" fillId="0" borderId="15" xfId="0" applyNumberFormat="1" applyFont="1" applyFill="1" applyBorder="1" applyAlignment="1">
      <alignment horizontal="right"/>
    </xf>
    <xf numFmtId="194" fontId="9" fillId="0" borderId="0" xfId="0" applyNumberFormat="1" applyFont="1" applyFill="1" applyBorder="1" applyAlignment="1">
      <alignment horizontal="right"/>
    </xf>
    <xf numFmtId="189" fontId="9" fillId="0" borderId="15" xfId="0" applyNumberFormat="1" applyFont="1" applyFill="1" applyBorder="1" applyAlignment="1">
      <alignment horizontal="right"/>
    </xf>
    <xf numFmtId="189" fontId="9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192" fontId="9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27</xdr:row>
      <xdr:rowOff>133350</xdr:rowOff>
    </xdr:from>
    <xdr:ext cx="704850" cy="342900"/>
    <xdr:sp>
      <xdr:nvSpPr>
        <xdr:cNvPr id="1" name="AutoShape 1"/>
        <xdr:cNvSpPr>
          <a:spLocks/>
        </xdr:cNvSpPr>
      </xdr:nvSpPr>
      <xdr:spPr>
        <a:xfrm>
          <a:off x="895350" y="4838700"/>
          <a:ext cx="704850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生後２８日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　再掲</a:t>
          </a:r>
        </a:p>
      </xdr:txBody>
    </xdr:sp>
    <xdr:clientData/>
  </xdr:oneCellAnchor>
  <xdr:oneCellAnchor>
    <xdr:from>
      <xdr:col>4</xdr:col>
      <xdr:colOff>38100</xdr:colOff>
      <xdr:row>31</xdr:row>
      <xdr:rowOff>104775</xdr:rowOff>
    </xdr:from>
    <xdr:ext cx="333375" cy="390525"/>
    <xdr:sp>
      <xdr:nvSpPr>
        <xdr:cNvPr id="2" name="AutoShape 2"/>
        <xdr:cNvSpPr>
          <a:spLocks/>
        </xdr:cNvSpPr>
      </xdr:nvSpPr>
      <xdr:spPr>
        <a:xfrm>
          <a:off x="1276350" y="5457825"/>
          <a:ext cx="33337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6</xdr:col>
      <xdr:colOff>38100</xdr:colOff>
      <xdr:row>31</xdr:row>
      <xdr:rowOff>104775</xdr:rowOff>
    </xdr:from>
    <xdr:ext cx="333375" cy="381000"/>
    <xdr:sp>
      <xdr:nvSpPr>
        <xdr:cNvPr id="3" name="AutoShape 3"/>
        <xdr:cNvSpPr>
          <a:spLocks/>
        </xdr:cNvSpPr>
      </xdr:nvSpPr>
      <xdr:spPr>
        <a:xfrm>
          <a:off x="2095500" y="5457825"/>
          <a:ext cx="333375" cy="3810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9</xdr:col>
      <xdr:colOff>28575</xdr:colOff>
      <xdr:row>6</xdr:row>
      <xdr:rowOff>133350</xdr:rowOff>
    </xdr:from>
    <xdr:ext cx="352425" cy="371475"/>
    <xdr:sp>
      <xdr:nvSpPr>
        <xdr:cNvPr id="4" name="AutoShape 9"/>
        <xdr:cNvSpPr>
          <a:spLocks/>
        </xdr:cNvSpPr>
      </xdr:nvSpPr>
      <xdr:spPr>
        <a:xfrm>
          <a:off x="3362325" y="1190625"/>
          <a:ext cx="35242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14</xdr:col>
      <xdr:colOff>28575</xdr:colOff>
      <xdr:row>6</xdr:row>
      <xdr:rowOff>133350</xdr:rowOff>
    </xdr:from>
    <xdr:ext cx="352425" cy="342900"/>
    <xdr:sp>
      <xdr:nvSpPr>
        <xdr:cNvPr id="5" name="AutoShape 10"/>
        <xdr:cNvSpPr>
          <a:spLocks/>
        </xdr:cNvSpPr>
      </xdr:nvSpPr>
      <xdr:spPr>
        <a:xfrm>
          <a:off x="5724525" y="1190625"/>
          <a:ext cx="35242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15</xdr:col>
      <xdr:colOff>142875</xdr:colOff>
      <xdr:row>3</xdr:row>
      <xdr:rowOff>142875</xdr:rowOff>
    </xdr:from>
    <xdr:ext cx="571500" cy="361950"/>
    <xdr:sp>
      <xdr:nvSpPr>
        <xdr:cNvPr id="6" name="AutoShape 11"/>
        <xdr:cNvSpPr>
          <a:spLocks/>
        </xdr:cNvSpPr>
      </xdr:nvSpPr>
      <xdr:spPr>
        <a:xfrm>
          <a:off x="6248400" y="657225"/>
          <a:ext cx="57150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生後１年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未満再掲</a:t>
          </a:r>
        </a:p>
      </xdr:txBody>
    </xdr:sp>
    <xdr:clientData/>
  </xdr:oneCellAnchor>
  <xdr:oneCellAnchor>
    <xdr:from>
      <xdr:col>16</xdr:col>
      <xdr:colOff>28575</xdr:colOff>
      <xdr:row>6</xdr:row>
      <xdr:rowOff>133350</xdr:rowOff>
    </xdr:from>
    <xdr:ext cx="342900" cy="333375"/>
    <xdr:sp>
      <xdr:nvSpPr>
        <xdr:cNvPr id="7" name="AutoShape 12"/>
        <xdr:cNvSpPr>
          <a:spLocks/>
        </xdr:cNvSpPr>
      </xdr:nvSpPr>
      <xdr:spPr>
        <a:xfrm>
          <a:off x="6562725" y="1190625"/>
          <a:ext cx="342900" cy="333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8</xdr:col>
      <xdr:colOff>38100</xdr:colOff>
      <xdr:row>31</xdr:row>
      <xdr:rowOff>104775</xdr:rowOff>
    </xdr:from>
    <xdr:ext cx="361950" cy="390525"/>
    <xdr:sp>
      <xdr:nvSpPr>
        <xdr:cNvPr id="8" name="AutoShape 34"/>
        <xdr:cNvSpPr>
          <a:spLocks/>
        </xdr:cNvSpPr>
      </xdr:nvSpPr>
      <xdr:spPr>
        <a:xfrm>
          <a:off x="2933700" y="5457825"/>
          <a:ext cx="3619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10</xdr:col>
      <xdr:colOff>38100</xdr:colOff>
      <xdr:row>32</xdr:row>
      <xdr:rowOff>9525</xdr:rowOff>
    </xdr:from>
    <xdr:ext cx="361950" cy="361950"/>
    <xdr:sp>
      <xdr:nvSpPr>
        <xdr:cNvPr id="9" name="AutoShape 35"/>
        <xdr:cNvSpPr>
          <a:spLocks/>
        </xdr:cNvSpPr>
      </xdr:nvSpPr>
      <xdr:spPr>
        <a:xfrm>
          <a:off x="3781425" y="5476875"/>
          <a:ext cx="36195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12</xdr:col>
      <xdr:colOff>38100</xdr:colOff>
      <xdr:row>31</xdr:row>
      <xdr:rowOff>95250</xdr:rowOff>
    </xdr:from>
    <xdr:ext cx="342900" cy="371475"/>
    <xdr:sp>
      <xdr:nvSpPr>
        <xdr:cNvPr id="10" name="AutoShape 36"/>
        <xdr:cNvSpPr>
          <a:spLocks/>
        </xdr:cNvSpPr>
      </xdr:nvSpPr>
      <xdr:spPr>
        <a:xfrm>
          <a:off x="4838700" y="5448300"/>
          <a:ext cx="342900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日未満</a:t>
          </a:r>
        </a:p>
      </xdr:txBody>
    </xdr:sp>
    <xdr:clientData/>
  </xdr:oneCellAnchor>
  <xdr:oneCellAnchor>
    <xdr:from>
      <xdr:col>14</xdr:col>
      <xdr:colOff>47625</xdr:colOff>
      <xdr:row>31</xdr:row>
      <xdr:rowOff>104775</xdr:rowOff>
    </xdr:from>
    <xdr:ext cx="323850" cy="390525"/>
    <xdr:sp>
      <xdr:nvSpPr>
        <xdr:cNvPr id="11" name="AutoShape 37"/>
        <xdr:cNvSpPr>
          <a:spLocks/>
        </xdr:cNvSpPr>
      </xdr:nvSpPr>
      <xdr:spPr>
        <a:xfrm>
          <a:off x="57435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16</xdr:col>
      <xdr:colOff>47625</xdr:colOff>
      <xdr:row>31</xdr:row>
      <xdr:rowOff>104775</xdr:rowOff>
    </xdr:from>
    <xdr:ext cx="323850" cy="390525"/>
    <xdr:sp>
      <xdr:nvSpPr>
        <xdr:cNvPr id="12" name="AutoShape 38"/>
        <xdr:cNvSpPr>
          <a:spLocks/>
        </xdr:cNvSpPr>
      </xdr:nvSpPr>
      <xdr:spPr>
        <a:xfrm>
          <a:off x="65817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GridLines="0" tabSelected="1" zoomScaleSheetLayoutView="100" zoomScalePageLayoutView="0" workbookViewId="0" topLeftCell="A1">
      <selection activeCell="Y37" sqref="Y37"/>
    </sheetView>
  </sheetViews>
  <sheetFormatPr defaultColWidth="9.00390625" defaultRowHeight="13.5"/>
  <cols>
    <col min="1" max="1" width="1.37890625" style="114" customWidth="1"/>
    <col min="2" max="2" width="8.125" style="114" customWidth="1"/>
    <col min="3" max="3" width="1.37890625" style="114" customWidth="1"/>
    <col min="4" max="7" width="5.375" style="114" customWidth="1"/>
    <col min="8" max="8" width="5.625" style="114" customWidth="1"/>
    <col min="9" max="9" width="5.75390625" style="114" customWidth="1"/>
    <col min="10" max="10" width="5.375" style="114" customWidth="1"/>
    <col min="11" max="11" width="7.00390625" style="114" bestFit="1" customWidth="1"/>
    <col min="12" max="12" width="6.875" style="114" customWidth="1"/>
    <col min="13" max="14" width="5.875" style="114" customWidth="1"/>
    <col min="15" max="15" width="5.375" style="114" customWidth="1"/>
    <col min="16" max="16" width="5.625" style="114" customWidth="1"/>
    <col min="17" max="17" width="5.375" style="114" customWidth="1"/>
    <col min="18" max="18" width="2.75390625" style="114" customWidth="1"/>
    <col min="19" max="16384" width="9.00390625" style="114" customWidth="1"/>
  </cols>
  <sheetData>
    <row r="1" ht="13.5">
      <c r="A1" s="5" t="s">
        <v>109</v>
      </c>
    </row>
    <row r="2" ht="13.5"/>
    <row r="3" spans="15:17" ht="13.5">
      <c r="O3" s="7"/>
      <c r="P3" s="122"/>
      <c r="Q3" s="8" t="s">
        <v>113</v>
      </c>
    </row>
    <row r="4" spans="1:17" ht="12" customHeight="1">
      <c r="A4" s="123"/>
      <c r="B4" s="123"/>
      <c r="C4" s="124"/>
      <c r="D4" s="50"/>
      <c r="E4" s="12"/>
      <c r="F4" s="137" t="s">
        <v>4</v>
      </c>
      <c r="G4" s="186"/>
      <c r="H4" s="186"/>
      <c r="I4" s="186"/>
      <c r="J4" s="186"/>
      <c r="K4" s="187"/>
      <c r="L4" s="175" t="s">
        <v>5</v>
      </c>
      <c r="M4" s="176"/>
      <c r="N4" s="176"/>
      <c r="O4" s="177"/>
      <c r="P4" s="174" t="s">
        <v>6</v>
      </c>
      <c r="Q4" s="158"/>
    </row>
    <row r="5" spans="3:17" ht="12" customHeight="1">
      <c r="C5" s="116"/>
      <c r="D5" s="60"/>
      <c r="E5" s="16"/>
      <c r="F5" s="188"/>
      <c r="G5" s="189"/>
      <c r="H5" s="189"/>
      <c r="I5" s="189"/>
      <c r="J5" s="189"/>
      <c r="K5" s="168"/>
      <c r="L5" s="178"/>
      <c r="M5" s="179"/>
      <c r="N5" s="179"/>
      <c r="O5" s="180"/>
      <c r="P5" s="184"/>
      <c r="Q5" s="185"/>
    </row>
    <row r="6" spans="3:17" ht="18.75" customHeight="1">
      <c r="C6" s="116"/>
      <c r="D6" s="60"/>
      <c r="E6" s="58" t="s">
        <v>53</v>
      </c>
      <c r="F6" s="190"/>
      <c r="G6" s="191"/>
      <c r="H6" s="191"/>
      <c r="I6" s="191"/>
      <c r="J6" s="191"/>
      <c r="K6" s="192"/>
      <c r="L6" s="181"/>
      <c r="M6" s="182"/>
      <c r="N6" s="182"/>
      <c r="O6" s="183"/>
      <c r="P6" s="184"/>
      <c r="Q6" s="185"/>
    </row>
    <row r="7" spans="3:19" ht="12" customHeight="1">
      <c r="C7" s="116"/>
      <c r="D7" s="167" t="s">
        <v>54</v>
      </c>
      <c r="E7" s="168"/>
      <c r="F7" s="146" t="s">
        <v>7</v>
      </c>
      <c r="G7" s="169"/>
      <c r="H7" s="62"/>
      <c r="I7" s="62"/>
      <c r="J7" s="63" t="s">
        <v>8</v>
      </c>
      <c r="K7" s="63" t="s">
        <v>55</v>
      </c>
      <c r="L7" s="62"/>
      <c r="M7" s="62"/>
      <c r="N7" s="62"/>
      <c r="O7" s="64" t="s">
        <v>8</v>
      </c>
      <c r="P7" s="62"/>
      <c r="Q7" s="64" t="s">
        <v>8</v>
      </c>
      <c r="S7" s="125"/>
    </row>
    <row r="8" spans="3:19" ht="12" customHeight="1">
      <c r="C8" s="116"/>
      <c r="D8" s="60"/>
      <c r="E8" s="16"/>
      <c r="F8" s="170"/>
      <c r="G8" s="171"/>
      <c r="H8" s="65" t="s">
        <v>1</v>
      </c>
      <c r="I8" s="65" t="s">
        <v>2</v>
      </c>
      <c r="J8" s="65"/>
      <c r="K8" s="65" t="s">
        <v>9</v>
      </c>
      <c r="L8" s="65" t="s">
        <v>7</v>
      </c>
      <c r="M8" s="65" t="s">
        <v>1</v>
      </c>
      <c r="N8" s="65" t="s">
        <v>2</v>
      </c>
      <c r="O8" s="61"/>
      <c r="P8" s="65" t="s">
        <v>10</v>
      </c>
      <c r="Q8" s="61"/>
      <c r="S8" s="125"/>
    </row>
    <row r="9" spans="1:17" ht="20.25" customHeight="1">
      <c r="A9" s="115"/>
      <c r="B9" s="115"/>
      <c r="C9" s="126"/>
      <c r="D9" s="66"/>
      <c r="E9" s="67"/>
      <c r="F9" s="172"/>
      <c r="G9" s="173"/>
      <c r="H9" s="68"/>
      <c r="I9" s="68"/>
      <c r="J9" s="25"/>
      <c r="K9" s="25" t="s">
        <v>11</v>
      </c>
      <c r="L9" s="68"/>
      <c r="M9" s="68"/>
      <c r="N9" s="68"/>
      <c r="O9" s="69"/>
      <c r="P9" s="68"/>
      <c r="Q9" s="69"/>
    </row>
    <row r="10" spans="3:17" ht="13.5">
      <c r="C10" s="70"/>
      <c r="D10" s="127"/>
      <c r="E10" s="128"/>
      <c r="F10" s="129"/>
      <c r="J10" s="122"/>
      <c r="K10" s="122"/>
      <c r="O10" s="122"/>
      <c r="Q10" s="122"/>
    </row>
    <row r="11" spans="2:17" ht="13.5">
      <c r="B11" s="71" t="s">
        <v>12</v>
      </c>
      <c r="D11" s="163">
        <v>964055</v>
      </c>
      <c r="E11" s="164"/>
      <c r="F11" s="156">
        <f>SUM(F13:G18)</f>
        <v>7572</v>
      </c>
      <c r="G11" s="157"/>
      <c r="H11" s="72">
        <f>SUM(H13:H18)</f>
        <v>3971</v>
      </c>
      <c r="I11" s="72">
        <f>SUM(I13:I18)</f>
        <v>3601</v>
      </c>
      <c r="J11" s="73">
        <f>ROUND(F11/D11*1000,1)</f>
        <v>7.9</v>
      </c>
      <c r="K11" s="74">
        <f>SUM(K13,K14,K15,K16,K17,K18)</f>
        <v>738</v>
      </c>
      <c r="L11" s="74">
        <f>SUM(L13,L14,L15,L16,L17,L18)</f>
        <v>7694</v>
      </c>
      <c r="M11" s="74">
        <f>SUM(M13:M18)</f>
        <v>4314</v>
      </c>
      <c r="N11" s="74">
        <f>SUM(N13:N18)</f>
        <v>3380</v>
      </c>
      <c r="O11" s="73">
        <f aca="true" t="shared" si="0" ref="O11:O20">ROUND(L11/D11*1000,1)</f>
        <v>8</v>
      </c>
      <c r="P11" s="74">
        <f>SUM(P13,P14,P15,P16,P17,P18)</f>
        <v>17</v>
      </c>
      <c r="Q11" s="76">
        <f aca="true" t="shared" si="1" ref="Q11:Q18">ROUND(P11/F11*1000,1)</f>
        <v>2.2</v>
      </c>
    </row>
    <row r="12" spans="2:17" ht="13.5">
      <c r="B12" s="71"/>
      <c r="D12" s="108"/>
      <c r="E12" s="77"/>
      <c r="F12" s="107"/>
      <c r="G12" s="107"/>
      <c r="H12" s="72"/>
      <c r="I12" s="72"/>
      <c r="J12" s="73"/>
      <c r="K12" s="74"/>
      <c r="L12" s="74"/>
      <c r="M12" s="74"/>
      <c r="N12" s="74"/>
      <c r="O12" s="73"/>
      <c r="P12" s="75"/>
      <c r="Q12" s="76"/>
    </row>
    <row r="13" spans="2:17" ht="13.5">
      <c r="B13" s="71" t="s">
        <v>13</v>
      </c>
      <c r="D13" s="163">
        <v>201861</v>
      </c>
      <c r="E13" s="164"/>
      <c r="F13" s="156">
        <f aca="true" t="shared" si="2" ref="F13:F18">SUM(H13,I13)</f>
        <v>1776</v>
      </c>
      <c r="G13" s="156"/>
      <c r="H13" s="72">
        <v>944</v>
      </c>
      <c r="I13" s="72">
        <v>832</v>
      </c>
      <c r="J13" s="73">
        <f aca="true" t="shared" si="3" ref="J13:J20">ROUND(F13/D13*1000,1)</f>
        <v>8.8</v>
      </c>
      <c r="K13" s="74">
        <v>183</v>
      </c>
      <c r="L13" s="74">
        <f aca="true" t="shared" si="4" ref="L13:L18">SUM(M13,N13)</f>
        <v>1749</v>
      </c>
      <c r="M13" s="74">
        <v>977</v>
      </c>
      <c r="N13" s="74">
        <v>772</v>
      </c>
      <c r="O13" s="73">
        <f t="shared" si="0"/>
        <v>8.7</v>
      </c>
      <c r="P13" s="75">
        <v>1</v>
      </c>
      <c r="Q13" s="76">
        <f t="shared" si="1"/>
        <v>0.6</v>
      </c>
    </row>
    <row r="14" spans="2:17" ht="13.5">
      <c r="B14" s="71" t="s">
        <v>14</v>
      </c>
      <c r="D14" s="163">
        <v>179667</v>
      </c>
      <c r="E14" s="164"/>
      <c r="F14" s="156">
        <f t="shared" si="2"/>
        <v>1335</v>
      </c>
      <c r="G14" s="156"/>
      <c r="H14" s="72">
        <v>680</v>
      </c>
      <c r="I14" s="72">
        <v>655</v>
      </c>
      <c r="J14" s="73">
        <f t="shared" si="3"/>
        <v>7.4</v>
      </c>
      <c r="K14" s="74">
        <v>116</v>
      </c>
      <c r="L14" s="74">
        <f t="shared" si="4"/>
        <v>1485</v>
      </c>
      <c r="M14" s="74">
        <v>809</v>
      </c>
      <c r="N14" s="74">
        <v>676</v>
      </c>
      <c r="O14" s="73">
        <f t="shared" si="0"/>
        <v>8.3</v>
      </c>
      <c r="P14" s="75">
        <v>3</v>
      </c>
      <c r="Q14" s="76">
        <f t="shared" si="1"/>
        <v>2.2</v>
      </c>
    </row>
    <row r="15" spans="2:17" ht="13.5">
      <c r="B15" s="71" t="s">
        <v>15</v>
      </c>
      <c r="D15" s="163">
        <v>156641</v>
      </c>
      <c r="E15" s="164"/>
      <c r="F15" s="156">
        <f t="shared" si="2"/>
        <v>1190</v>
      </c>
      <c r="G15" s="156"/>
      <c r="H15" s="72">
        <v>638</v>
      </c>
      <c r="I15" s="72">
        <v>552</v>
      </c>
      <c r="J15" s="73">
        <f t="shared" si="3"/>
        <v>7.6</v>
      </c>
      <c r="K15" s="74">
        <v>96</v>
      </c>
      <c r="L15" s="74">
        <f t="shared" si="4"/>
        <v>1255</v>
      </c>
      <c r="M15" s="74">
        <v>707</v>
      </c>
      <c r="N15" s="74">
        <v>548</v>
      </c>
      <c r="O15" s="73">
        <f t="shared" si="0"/>
        <v>8</v>
      </c>
      <c r="P15" s="109">
        <v>4</v>
      </c>
      <c r="Q15" s="76">
        <f t="shared" si="1"/>
        <v>3.4</v>
      </c>
    </row>
    <row r="16" spans="2:17" ht="13.5">
      <c r="B16" s="71" t="s">
        <v>16</v>
      </c>
      <c r="D16" s="163">
        <v>151224</v>
      </c>
      <c r="E16" s="164"/>
      <c r="F16" s="156">
        <f t="shared" si="2"/>
        <v>1090</v>
      </c>
      <c r="G16" s="156"/>
      <c r="H16" s="72">
        <v>553</v>
      </c>
      <c r="I16" s="72">
        <v>537</v>
      </c>
      <c r="J16" s="73">
        <f t="shared" si="3"/>
        <v>7.2</v>
      </c>
      <c r="K16" s="74">
        <v>110</v>
      </c>
      <c r="L16" s="74">
        <f t="shared" si="4"/>
        <v>1510</v>
      </c>
      <c r="M16" s="74">
        <v>858</v>
      </c>
      <c r="N16" s="74">
        <v>652</v>
      </c>
      <c r="O16" s="73">
        <f t="shared" si="0"/>
        <v>10</v>
      </c>
      <c r="P16" s="75">
        <v>4</v>
      </c>
      <c r="Q16" s="76">
        <f t="shared" si="1"/>
        <v>3.7</v>
      </c>
    </row>
    <row r="17" spans="2:17" ht="13.5">
      <c r="B17" s="71" t="s">
        <v>17</v>
      </c>
      <c r="D17" s="163">
        <v>125774</v>
      </c>
      <c r="E17" s="164"/>
      <c r="F17" s="156">
        <f t="shared" si="2"/>
        <v>1146</v>
      </c>
      <c r="G17" s="156"/>
      <c r="H17" s="72">
        <v>614</v>
      </c>
      <c r="I17" s="72">
        <v>532</v>
      </c>
      <c r="J17" s="73">
        <f t="shared" si="3"/>
        <v>9.1</v>
      </c>
      <c r="K17" s="74">
        <v>132</v>
      </c>
      <c r="L17" s="74">
        <f t="shared" si="4"/>
        <v>849</v>
      </c>
      <c r="M17" s="74">
        <v>462</v>
      </c>
      <c r="N17" s="74">
        <v>387</v>
      </c>
      <c r="O17" s="73">
        <f t="shared" si="0"/>
        <v>6.8</v>
      </c>
      <c r="P17" s="109">
        <v>3</v>
      </c>
      <c r="Q17" s="76">
        <f t="shared" si="1"/>
        <v>2.6</v>
      </c>
    </row>
    <row r="18" spans="2:17" ht="13.5">
      <c r="B18" s="71" t="s">
        <v>18</v>
      </c>
      <c r="D18" s="163">
        <v>148888</v>
      </c>
      <c r="E18" s="164"/>
      <c r="F18" s="156">
        <f t="shared" si="2"/>
        <v>1035</v>
      </c>
      <c r="G18" s="156"/>
      <c r="H18" s="72">
        <v>542</v>
      </c>
      <c r="I18" s="72">
        <v>493</v>
      </c>
      <c r="J18" s="73">
        <f t="shared" si="3"/>
        <v>7</v>
      </c>
      <c r="K18" s="74">
        <v>101</v>
      </c>
      <c r="L18" s="74">
        <f t="shared" si="4"/>
        <v>846</v>
      </c>
      <c r="M18" s="74">
        <v>501</v>
      </c>
      <c r="N18" s="74">
        <v>345</v>
      </c>
      <c r="O18" s="73">
        <f t="shared" si="0"/>
        <v>5.7</v>
      </c>
      <c r="P18" s="75">
        <v>2</v>
      </c>
      <c r="Q18" s="76">
        <f t="shared" si="1"/>
        <v>1.9</v>
      </c>
    </row>
    <row r="19" spans="2:17" ht="13.5">
      <c r="B19" s="71"/>
      <c r="D19" s="108"/>
      <c r="E19" s="77"/>
      <c r="F19" s="156"/>
      <c r="G19" s="157"/>
      <c r="H19" s="72"/>
      <c r="I19" s="72"/>
      <c r="J19" s="73"/>
      <c r="K19" s="74"/>
      <c r="L19" s="74"/>
      <c r="M19" s="74"/>
      <c r="N19" s="74"/>
      <c r="O19" s="73"/>
      <c r="P19" s="75"/>
      <c r="Q19" s="76"/>
    </row>
    <row r="20" spans="2:17" ht="13.5">
      <c r="B20" s="71" t="s">
        <v>19</v>
      </c>
      <c r="D20" s="161">
        <v>6114000</v>
      </c>
      <c r="E20" s="162"/>
      <c r="F20" s="156">
        <f>SUM(H20,I20)</f>
        <v>48343</v>
      </c>
      <c r="G20" s="157"/>
      <c r="H20" s="72">
        <v>24794</v>
      </c>
      <c r="I20" s="72">
        <v>23549</v>
      </c>
      <c r="J20" s="73">
        <f t="shared" si="3"/>
        <v>7.9</v>
      </c>
      <c r="K20" s="74">
        <v>4514</v>
      </c>
      <c r="L20" s="72">
        <f>SUM(M20,N20)</f>
        <v>53603</v>
      </c>
      <c r="M20" s="74">
        <v>29062</v>
      </c>
      <c r="N20" s="74">
        <v>24541</v>
      </c>
      <c r="O20" s="73">
        <f t="shared" si="0"/>
        <v>8.8</v>
      </c>
      <c r="P20" s="75">
        <v>110</v>
      </c>
      <c r="Q20" s="76">
        <f>ROUND(P20/F20*1000,1)</f>
        <v>2.3</v>
      </c>
    </row>
    <row r="21" spans="2:17" ht="13.5">
      <c r="B21" s="71"/>
      <c r="D21" s="165"/>
      <c r="E21" s="166"/>
      <c r="F21" s="156"/>
      <c r="G21" s="157"/>
      <c r="H21" s="72"/>
      <c r="I21" s="72"/>
      <c r="J21" s="73"/>
      <c r="K21" s="74"/>
      <c r="L21" s="74"/>
      <c r="M21" s="74"/>
      <c r="N21" s="74"/>
      <c r="O21" s="73"/>
      <c r="P21" s="75"/>
      <c r="Q21" s="76"/>
    </row>
    <row r="22" spans="2:17" ht="13.5">
      <c r="B22" s="71" t="s">
        <v>20</v>
      </c>
      <c r="D22" s="161">
        <v>125704000</v>
      </c>
      <c r="E22" s="162"/>
      <c r="F22" s="156">
        <f>SUM(H22,I22)</f>
        <v>1029816</v>
      </c>
      <c r="G22" s="157"/>
      <c r="H22" s="74">
        <v>527657</v>
      </c>
      <c r="I22" s="74">
        <v>502159</v>
      </c>
      <c r="J22" s="73">
        <f>ROUND(F22/D22*1000,1)</f>
        <v>8.2</v>
      </c>
      <c r="K22" s="74">
        <v>98624</v>
      </c>
      <c r="L22" s="72">
        <f>SUM(M22,N22)</f>
        <v>1268436</v>
      </c>
      <c r="M22" s="74">
        <v>658684</v>
      </c>
      <c r="N22" s="74">
        <v>609752</v>
      </c>
      <c r="O22" s="73">
        <f>ROUND(L22/D22*1000,1)</f>
        <v>10.1</v>
      </c>
      <c r="P22" s="75">
        <v>2185</v>
      </c>
      <c r="Q22" s="76">
        <f>ROUND(P22/F22*1000,1)</f>
        <v>2.1</v>
      </c>
    </row>
    <row r="23" spans="1:17" ht="13.5">
      <c r="A23" s="115"/>
      <c r="B23" s="115"/>
      <c r="C23" s="78"/>
      <c r="D23" s="130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3:17" ht="13.5">
      <c r="C24" s="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3:17" ht="13.5">
      <c r="C25" s="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3:17" ht="13.5">
      <c r="C26" s="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3:17" ht="13.5">
      <c r="C27" s="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7"/>
      <c r="P27" s="7"/>
      <c r="Q27" s="8" t="s">
        <v>114</v>
      </c>
    </row>
    <row r="28" spans="1:17" ht="12" customHeight="1">
      <c r="A28" s="123"/>
      <c r="B28" s="123"/>
      <c r="C28" s="79"/>
      <c r="D28" s="158" t="s">
        <v>21</v>
      </c>
      <c r="E28" s="158"/>
      <c r="F28" s="143" t="s">
        <v>22</v>
      </c>
      <c r="G28" s="144"/>
      <c r="H28" s="144"/>
      <c r="I28" s="145"/>
      <c r="J28" s="143" t="s">
        <v>23</v>
      </c>
      <c r="K28" s="144"/>
      <c r="L28" s="144"/>
      <c r="M28" s="145"/>
      <c r="N28" s="137" t="s">
        <v>24</v>
      </c>
      <c r="O28" s="153"/>
      <c r="P28" s="137" t="s">
        <v>25</v>
      </c>
      <c r="Q28" s="138"/>
    </row>
    <row r="29" spans="3:17" ht="12" customHeight="1">
      <c r="C29" s="80"/>
      <c r="D29" s="159"/>
      <c r="E29" s="159"/>
      <c r="F29" s="160" t="s">
        <v>26</v>
      </c>
      <c r="G29" s="147"/>
      <c r="H29" s="146" t="s">
        <v>27</v>
      </c>
      <c r="I29" s="147"/>
      <c r="J29" s="146" t="s">
        <v>28</v>
      </c>
      <c r="K29" s="147"/>
      <c r="L29" s="150" t="s">
        <v>29</v>
      </c>
      <c r="M29" s="81" t="s">
        <v>30</v>
      </c>
      <c r="N29" s="139"/>
      <c r="O29" s="154"/>
      <c r="P29" s="139"/>
      <c r="Q29" s="140"/>
    </row>
    <row r="30" spans="3:17" ht="15" customHeight="1">
      <c r="C30" s="80"/>
      <c r="D30" s="159"/>
      <c r="E30" s="159"/>
      <c r="F30" s="148"/>
      <c r="G30" s="149"/>
      <c r="H30" s="148"/>
      <c r="I30" s="149"/>
      <c r="J30" s="148"/>
      <c r="K30" s="149"/>
      <c r="L30" s="151"/>
      <c r="M30" s="82" t="s">
        <v>31</v>
      </c>
      <c r="N30" s="141"/>
      <c r="O30" s="155"/>
      <c r="P30" s="141"/>
      <c r="Q30" s="142"/>
    </row>
    <row r="31" spans="3:17" ht="12" customHeight="1">
      <c r="C31" s="80"/>
      <c r="D31" s="83"/>
      <c r="E31" s="63" t="s">
        <v>8</v>
      </c>
      <c r="F31" s="62"/>
      <c r="G31" s="63" t="s">
        <v>8</v>
      </c>
      <c r="H31" s="84"/>
      <c r="I31" s="63" t="s">
        <v>8</v>
      </c>
      <c r="J31" s="84"/>
      <c r="K31" s="64" t="s">
        <v>8</v>
      </c>
      <c r="L31" s="151"/>
      <c r="M31" s="82" t="s">
        <v>32</v>
      </c>
      <c r="N31" s="84"/>
      <c r="O31" s="63" t="s">
        <v>8</v>
      </c>
      <c r="P31" s="84"/>
      <c r="Q31" s="64" t="s">
        <v>8</v>
      </c>
    </row>
    <row r="32" spans="3:17" ht="9" customHeight="1">
      <c r="C32" s="80"/>
      <c r="D32" s="85"/>
      <c r="E32" s="65"/>
      <c r="F32" s="86"/>
      <c r="G32" s="87" t="s">
        <v>56</v>
      </c>
      <c r="H32" s="88"/>
      <c r="I32" s="87" t="s">
        <v>56</v>
      </c>
      <c r="J32" s="88"/>
      <c r="K32" s="89" t="s">
        <v>57</v>
      </c>
      <c r="L32" s="151"/>
      <c r="M32" s="82"/>
      <c r="N32" s="90"/>
      <c r="O32" s="65"/>
      <c r="P32" s="90"/>
      <c r="Q32" s="61"/>
    </row>
    <row r="33" spans="3:17" ht="12" customHeight="1">
      <c r="C33" s="80"/>
      <c r="D33" s="91" t="s">
        <v>10</v>
      </c>
      <c r="E33" s="65"/>
      <c r="F33" s="65" t="s">
        <v>10</v>
      </c>
      <c r="G33" s="65"/>
      <c r="H33" s="65" t="s">
        <v>10</v>
      </c>
      <c r="I33" s="65"/>
      <c r="J33" s="65" t="s">
        <v>10</v>
      </c>
      <c r="K33" s="61"/>
      <c r="L33" s="151"/>
      <c r="M33" s="82"/>
      <c r="N33" s="65" t="s">
        <v>33</v>
      </c>
      <c r="O33" s="65"/>
      <c r="P33" s="65" t="s">
        <v>33</v>
      </c>
      <c r="Q33" s="61"/>
    </row>
    <row r="34" spans="1:17" ht="20.25" customHeight="1">
      <c r="A34" s="115"/>
      <c r="B34" s="115"/>
      <c r="C34" s="92"/>
      <c r="D34" s="93"/>
      <c r="E34" s="25"/>
      <c r="F34" s="68"/>
      <c r="G34" s="25"/>
      <c r="H34" s="94"/>
      <c r="I34" s="25"/>
      <c r="J34" s="94"/>
      <c r="K34" s="69"/>
      <c r="L34" s="152"/>
      <c r="M34" s="95"/>
      <c r="N34" s="94"/>
      <c r="O34" s="25"/>
      <c r="P34" s="94"/>
      <c r="Q34" s="69"/>
    </row>
    <row r="35" spans="3:17" ht="13.5">
      <c r="C35" s="96"/>
      <c r="D35" s="15"/>
      <c r="E35" s="17"/>
      <c r="F35" s="15"/>
      <c r="G35" s="17"/>
      <c r="H35" s="17"/>
      <c r="I35" s="15"/>
      <c r="J35" s="17"/>
      <c r="K35" s="15"/>
      <c r="L35" s="17"/>
      <c r="M35" s="17"/>
      <c r="N35" s="17"/>
      <c r="O35" s="15"/>
      <c r="P35" s="17"/>
      <c r="Q35" s="15"/>
    </row>
    <row r="36" spans="2:17" ht="13.5">
      <c r="B36" s="71" t="s">
        <v>12</v>
      </c>
      <c r="C36" s="131"/>
      <c r="D36" s="74">
        <f>SUM(D38,D39,D40,D41,D42,D43)</f>
        <v>9</v>
      </c>
      <c r="E36" s="73">
        <f>ROUND(D36/F11*1000,1)</f>
        <v>1.2</v>
      </c>
      <c r="F36" s="74">
        <f>SUM(F43,F42,F41,F40,F39,F38)</f>
        <v>108</v>
      </c>
      <c r="G36" s="97">
        <f>ROUND(F36/(F11+F36+H36)*1000,1)</f>
        <v>13.9</v>
      </c>
      <c r="H36" s="77">
        <f>SUM(H43,H42,H41,H40,H39,H38)</f>
        <v>71</v>
      </c>
      <c r="I36" s="73">
        <f aca="true" t="shared" si="5" ref="I36:I43">H36/(F11+F36+H36)*1000</f>
        <v>9.160108373113147</v>
      </c>
      <c r="J36" s="98">
        <f>SUM(L36,M36)</f>
        <v>37</v>
      </c>
      <c r="K36" s="73">
        <f aca="true" t="shared" si="6" ref="K36:K43">J36/(F11+L36)*1000</f>
        <v>4.866500065763515</v>
      </c>
      <c r="L36" s="98">
        <f>SUM(L38:L43)</f>
        <v>31</v>
      </c>
      <c r="M36" s="98">
        <f>SUM(M38:M43)</f>
        <v>6</v>
      </c>
      <c r="N36" s="110">
        <f>SUM(N38:N43)</f>
        <v>4749</v>
      </c>
      <c r="O36" s="97">
        <f aca="true" t="shared" si="7" ref="O36:O45">ROUND(N36/D11*1000,1)</f>
        <v>4.9</v>
      </c>
      <c r="P36" s="75">
        <f>SUM(P38:P43)</f>
        <v>1775</v>
      </c>
      <c r="Q36" s="99">
        <f aca="true" t="shared" si="8" ref="Q36:Q45">ROUND(P36/D11*1000,2)</f>
        <v>1.84</v>
      </c>
    </row>
    <row r="37" spans="2:17" ht="13.5">
      <c r="B37" s="71"/>
      <c r="C37" s="131"/>
      <c r="D37" s="109"/>
      <c r="E37" s="73"/>
      <c r="F37" s="77"/>
      <c r="G37" s="97"/>
      <c r="H37" s="77"/>
      <c r="I37" s="73"/>
      <c r="J37" s="59"/>
      <c r="K37" s="73"/>
      <c r="L37" s="98"/>
      <c r="M37" s="98"/>
      <c r="N37" s="110"/>
      <c r="O37" s="97"/>
      <c r="P37" s="75"/>
      <c r="Q37" s="99"/>
    </row>
    <row r="38" spans="2:17" ht="13.5">
      <c r="B38" s="71" t="s">
        <v>13</v>
      </c>
      <c r="C38" s="131"/>
      <c r="D38" s="109">
        <v>0</v>
      </c>
      <c r="E38" s="106">
        <f aca="true" t="shared" si="9" ref="E38:E43">ROUND(D38/F13*1000,1)</f>
        <v>0</v>
      </c>
      <c r="F38" s="77">
        <v>32</v>
      </c>
      <c r="G38" s="97">
        <f aca="true" t="shared" si="10" ref="G38:G43">ROUND(F38/(F13+F38+H38)*1000,1)</f>
        <v>17.5</v>
      </c>
      <c r="H38" s="77">
        <v>20</v>
      </c>
      <c r="I38" s="73">
        <f t="shared" si="5"/>
        <v>10.940919037199125</v>
      </c>
      <c r="J38" s="98">
        <v>11</v>
      </c>
      <c r="K38" s="73">
        <f t="shared" si="6"/>
        <v>6.155567991046447</v>
      </c>
      <c r="L38" s="98">
        <v>11</v>
      </c>
      <c r="M38" s="109" t="s">
        <v>112</v>
      </c>
      <c r="N38" s="110">
        <v>1377</v>
      </c>
      <c r="O38" s="97">
        <f t="shared" si="7"/>
        <v>6.8</v>
      </c>
      <c r="P38" s="75">
        <v>377</v>
      </c>
      <c r="Q38" s="99">
        <f t="shared" si="8"/>
        <v>1.87</v>
      </c>
    </row>
    <row r="39" spans="2:17" ht="13.5">
      <c r="B39" s="71" t="s">
        <v>14</v>
      </c>
      <c r="C39" s="131"/>
      <c r="D39" s="109">
        <v>1</v>
      </c>
      <c r="E39" s="106">
        <f t="shared" si="9"/>
        <v>0.7</v>
      </c>
      <c r="F39" s="77">
        <v>17</v>
      </c>
      <c r="G39" s="97">
        <f t="shared" si="10"/>
        <v>12.4</v>
      </c>
      <c r="H39" s="77">
        <v>17</v>
      </c>
      <c r="I39" s="73">
        <f t="shared" si="5"/>
        <v>12.41782322863404</v>
      </c>
      <c r="J39" s="98">
        <v>5</v>
      </c>
      <c r="K39" s="73">
        <f t="shared" si="6"/>
        <v>3.7257824143070044</v>
      </c>
      <c r="L39" s="98">
        <v>7</v>
      </c>
      <c r="M39" s="98">
        <v>1</v>
      </c>
      <c r="N39" s="110">
        <v>878</v>
      </c>
      <c r="O39" s="97">
        <f t="shared" si="7"/>
        <v>4.9</v>
      </c>
      <c r="P39" s="75">
        <v>328</v>
      </c>
      <c r="Q39" s="99">
        <f t="shared" si="8"/>
        <v>1.83</v>
      </c>
    </row>
    <row r="40" spans="2:17" ht="13.5">
      <c r="B40" s="71" t="s">
        <v>15</v>
      </c>
      <c r="C40" s="131"/>
      <c r="D40" s="109">
        <v>3</v>
      </c>
      <c r="E40" s="106">
        <f t="shared" si="9"/>
        <v>2.5</v>
      </c>
      <c r="F40" s="77">
        <v>22</v>
      </c>
      <c r="G40" s="97">
        <f t="shared" si="10"/>
        <v>18.1</v>
      </c>
      <c r="H40" s="77">
        <v>4</v>
      </c>
      <c r="I40" s="73">
        <f t="shared" si="5"/>
        <v>3.289473684210526</v>
      </c>
      <c r="J40" s="98">
        <v>6</v>
      </c>
      <c r="K40" s="73">
        <f>J40/(F15+L40)*1000</f>
        <v>5.012531328320802</v>
      </c>
      <c r="L40" s="98">
        <v>7</v>
      </c>
      <c r="M40" s="109">
        <v>2</v>
      </c>
      <c r="N40" s="110">
        <v>790</v>
      </c>
      <c r="O40" s="97">
        <f t="shared" si="7"/>
        <v>5</v>
      </c>
      <c r="P40" s="75">
        <v>281</v>
      </c>
      <c r="Q40" s="99">
        <f t="shared" si="8"/>
        <v>1.79</v>
      </c>
    </row>
    <row r="41" spans="2:17" ht="13.5">
      <c r="B41" s="71" t="s">
        <v>16</v>
      </c>
      <c r="C41" s="131"/>
      <c r="D41" s="109">
        <v>3</v>
      </c>
      <c r="E41" s="106">
        <f t="shared" si="9"/>
        <v>2.8</v>
      </c>
      <c r="F41" s="77">
        <v>11</v>
      </c>
      <c r="G41" s="97">
        <f t="shared" si="10"/>
        <v>9.9</v>
      </c>
      <c r="H41" s="77">
        <v>14</v>
      </c>
      <c r="I41" s="73">
        <f t="shared" si="5"/>
        <v>12.556053811659192</v>
      </c>
      <c r="J41" s="98">
        <v>3</v>
      </c>
      <c r="K41" s="73">
        <f>J41/(F16+L41)*1000</f>
        <v>2.7522935779816518</v>
      </c>
      <c r="L41" s="98">
        <v>0</v>
      </c>
      <c r="M41" s="109">
        <v>3</v>
      </c>
      <c r="N41" s="110">
        <v>686</v>
      </c>
      <c r="O41" s="97">
        <f t="shared" si="7"/>
        <v>4.5</v>
      </c>
      <c r="P41" s="75">
        <v>330</v>
      </c>
      <c r="Q41" s="99">
        <f t="shared" si="8"/>
        <v>2.18</v>
      </c>
    </row>
    <row r="42" spans="2:17" ht="13.5">
      <c r="B42" s="71" t="s">
        <v>17</v>
      </c>
      <c r="C42" s="131"/>
      <c r="D42" s="109">
        <v>2</v>
      </c>
      <c r="E42" s="106">
        <f t="shared" si="9"/>
        <v>1.7</v>
      </c>
      <c r="F42" s="77">
        <v>11</v>
      </c>
      <c r="G42" s="97">
        <f t="shared" si="10"/>
        <v>9.4</v>
      </c>
      <c r="H42" s="77">
        <v>13</v>
      </c>
      <c r="I42" s="73">
        <f t="shared" si="5"/>
        <v>11.11111111111111</v>
      </c>
      <c r="J42" s="98">
        <v>2</v>
      </c>
      <c r="K42" s="73">
        <f t="shared" si="6"/>
        <v>1.7421602787456445</v>
      </c>
      <c r="L42" s="98">
        <v>2</v>
      </c>
      <c r="M42" s="109" t="s">
        <v>112</v>
      </c>
      <c r="N42" s="110">
        <v>504</v>
      </c>
      <c r="O42" s="97">
        <f t="shared" si="7"/>
        <v>4</v>
      </c>
      <c r="P42" s="75">
        <v>221</v>
      </c>
      <c r="Q42" s="99">
        <f t="shared" si="8"/>
        <v>1.76</v>
      </c>
    </row>
    <row r="43" spans="2:17" ht="13.5">
      <c r="B43" s="71" t="s">
        <v>18</v>
      </c>
      <c r="C43" s="131"/>
      <c r="D43" s="109">
        <v>0</v>
      </c>
      <c r="E43" s="106">
        <f t="shared" si="9"/>
        <v>0</v>
      </c>
      <c r="F43" s="77">
        <v>15</v>
      </c>
      <c r="G43" s="97">
        <f t="shared" si="10"/>
        <v>14.2</v>
      </c>
      <c r="H43" s="77">
        <v>3</v>
      </c>
      <c r="I43" s="73">
        <f t="shared" si="5"/>
        <v>2.849002849002849</v>
      </c>
      <c r="J43" s="98">
        <v>4</v>
      </c>
      <c r="K43" s="73">
        <f t="shared" si="6"/>
        <v>3.8498556304138596</v>
      </c>
      <c r="L43" s="98">
        <v>4</v>
      </c>
      <c r="M43" s="109" t="s">
        <v>112</v>
      </c>
      <c r="N43" s="110">
        <v>514</v>
      </c>
      <c r="O43" s="97">
        <f t="shared" si="7"/>
        <v>3.5</v>
      </c>
      <c r="P43" s="75">
        <v>238</v>
      </c>
      <c r="Q43" s="99">
        <f t="shared" si="8"/>
        <v>1.6</v>
      </c>
    </row>
    <row r="44" spans="2:17" ht="13.5">
      <c r="B44" s="71"/>
      <c r="C44" s="131"/>
      <c r="D44" s="77"/>
      <c r="E44" s="73"/>
      <c r="F44" s="77"/>
      <c r="H44" s="77"/>
      <c r="I44" s="73"/>
      <c r="J44" s="59"/>
      <c r="K44" s="73"/>
      <c r="L44" s="59"/>
      <c r="M44" s="59"/>
      <c r="N44" s="77"/>
      <c r="O44" s="97"/>
      <c r="P44" s="77"/>
      <c r="Q44" s="99"/>
    </row>
    <row r="45" spans="2:17" ht="13.5">
      <c r="B45" s="71" t="s">
        <v>19</v>
      </c>
      <c r="C45" s="131"/>
      <c r="D45" s="74">
        <v>50</v>
      </c>
      <c r="E45" s="73">
        <f>ROUND(D45/F20*1000,1)</f>
        <v>1</v>
      </c>
      <c r="F45" s="74">
        <v>573</v>
      </c>
      <c r="G45" s="97">
        <f>ROUND(F45/(F20+F45+H45)*1000,1)</f>
        <v>11.6</v>
      </c>
      <c r="H45" s="74">
        <v>557</v>
      </c>
      <c r="I45" s="73">
        <f>H45/(F20+F45+H45)*1000</f>
        <v>11.258666343257937</v>
      </c>
      <c r="J45" s="74">
        <f>SUM(L45,M45)</f>
        <v>168</v>
      </c>
      <c r="K45" s="73">
        <f>J45/(F20+L45)*1000</f>
        <v>3.4652750562075867</v>
      </c>
      <c r="L45" s="100">
        <v>138</v>
      </c>
      <c r="M45" s="100">
        <v>30</v>
      </c>
      <c r="N45" s="74">
        <v>31375</v>
      </c>
      <c r="O45" s="97">
        <f t="shared" si="7"/>
        <v>5.1</v>
      </c>
      <c r="P45" s="74">
        <v>11290</v>
      </c>
      <c r="Q45" s="99">
        <f t="shared" si="8"/>
        <v>1.85</v>
      </c>
    </row>
    <row r="46" spans="2:17" ht="13.5">
      <c r="B46" s="71"/>
      <c r="C46" s="131"/>
      <c r="D46" s="74"/>
      <c r="E46" s="73"/>
      <c r="F46" s="74"/>
      <c r="G46" s="97"/>
      <c r="H46" s="74"/>
      <c r="I46" s="73"/>
      <c r="J46" s="59"/>
      <c r="K46" s="73"/>
      <c r="L46" s="100"/>
      <c r="M46" s="100"/>
      <c r="N46" s="74"/>
      <c r="O46" s="97"/>
      <c r="P46" s="74"/>
      <c r="Q46" s="99"/>
    </row>
    <row r="47" spans="2:17" ht="13.5">
      <c r="B47" s="71" t="s">
        <v>20</v>
      </c>
      <c r="C47" s="131"/>
      <c r="D47" s="74">
        <v>1026</v>
      </c>
      <c r="E47" s="73">
        <f>ROUND(D47/F22*1000,1)</f>
        <v>1</v>
      </c>
      <c r="F47" s="74">
        <v>10938</v>
      </c>
      <c r="G47" s="97">
        <f>ROUND(F47/(F22+F47+H47)*1000,1)</f>
        <v>10.4</v>
      </c>
      <c r="H47" s="74">
        <v>13164</v>
      </c>
      <c r="I47" s="73">
        <f>H47/(F22+F47+H47)*1000</f>
        <v>12.490535316789352</v>
      </c>
      <c r="J47" s="74">
        <f>SUM(L47,M47)</f>
        <v>3862</v>
      </c>
      <c r="K47" s="73">
        <f>J47/(F22+L47)*1000</f>
        <v>3.738893202417211</v>
      </c>
      <c r="L47" s="74">
        <v>3110</v>
      </c>
      <c r="M47" s="74">
        <v>752</v>
      </c>
      <c r="N47" s="74">
        <v>660613</v>
      </c>
      <c r="O47" s="97">
        <f>ROUND(N47/D22*1000,1)</f>
        <v>5.3</v>
      </c>
      <c r="P47" s="74">
        <v>231383</v>
      </c>
      <c r="Q47" s="99">
        <f>ROUND(P47/D22*1000,2)</f>
        <v>1.84</v>
      </c>
    </row>
    <row r="48" spans="1:17" ht="13.5">
      <c r="A48" s="115"/>
      <c r="B48" s="115"/>
      <c r="C48" s="132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50" spans="4:8" ht="13.5">
      <c r="D50" s="3" t="s">
        <v>3</v>
      </c>
      <c r="E50" s="3" t="s">
        <v>110</v>
      </c>
      <c r="G50" s="3"/>
      <c r="H50" s="3"/>
    </row>
    <row r="51" spans="4:8" ht="13.5">
      <c r="D51" s="3"/>
      <c r="E51" s="3" t="s">
        <v>111</v>
      </c>
      <c r="G51" s="3"/>
      <c r="H51" s="3"/>
    </row>
    <row r="52" ht="13.5">
      <c r="E52" s="3" t="s">
        <v>93</v>
      </c>
    </row>
    <row r="53" ht="13.5">
      <c r="E53" s="3" t="s">
        <v>101</v>
      </c>
    </row>
  </sheetData>
  <sheetProtection/>
  <mergeCells count="39">
    <mergeCell ref="P4:Q4"/>
    <mergeCell ref="D11:E11"/>
    <mergeCell ref="L4:O6"/>
    <mergeCell ref="P5:Q5"/>
    <mergeCell ref="P6:Q6"/>
    <mergeCell ref="F4:K6"/>
    <mergeCell ref="D17:E17"/>
    <mergeCell ref="D7:E7"/>
    <mergeCell ref="D15:E15"/>
    <mergeCell ref="F7:G9"/>
    <mergeCell ref="F11:G11"/>
    <mergeCell ref="F13:G13"/>
    <mergeCell ref="D13:E13"/>
    <mergeCell ref="D14:E14"/>
    <mergeCell ref="D28:E28"/>
    <mergeCell ref="D29:E29"/>
    <mergeCell ref="D30:E30"/>
    <mergeCell ref="F14:G14"/>
    <mergeCell ref="F29:G30"/>
    <mergeCell ref="D22:E22"/>
    <mergeCell ref="D18:E18"/>
    <mergeCell ref="D20:E20"/>
    <mergeCell ref="D21:E21"/>
    <mergeCell ref="D16:E16"/>
    <mergeCell ref="F21:G21"/>
    <mergeCell ref="F22:G22"/>
    <mergeCell ref="F15:G15"/>
    <mergeCell ref="F16:G16"/>
    <mergeCell ref="F17:G17"/>
    <mergeCell ref="F18:G18"/>
    <mergeCell ref="F19:G19"/>
    <mergeCell ref="F20:G20"/>
    <mergeCell ref="P28:Q30"/>
    <mergeCell ref="J28:M28"/>
    <mergeCell ref="F28:I28"/>
    <mergeCell ref="H29:I30"/>
    <mergeCell ref="J29:K30"/>
    <mergeCell ref="L29:L34"/>
    <mergeCell ref="N28:O30"/>
  </mergeCells>
  <printOptions/>
  <pageMargins left="0.7874015748031497" right="0.51" top="0.984251968503937" bottom="0.984251968503937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showGridLines="0" zoomScale="115" zoomScaleNormal="115" zoomScalePageLayoutView="0" workbookViewId="0" topLeftCell="A1">
      <selection activeCell="Y37" sqref="Y37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5.50390625" style="1" customWidth="1"/>
    <col min="4" max="9" width="4.5039062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1" ht="13.5" customHeight="1">
      <c r="A1" s="5" t="s">
        <v>79</v>
      </c>
    </row>
    <row r="2" ht="13.5" customHeight="1"/>
    <row r="3" s="6" customFormat="1" ht="13.5" customHeight="1">
      <c r="T3" s="7"/>
    </row>
    <row r="4" spans="1:23" s="6" customFormat="1" ht="13.5" customHeight="1">
      <c r="A4" s="6" t="s">
        <v>58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42" t="s">
        <v>64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1:23" s="6" customFormat="1" ht="49.5" customHeight="1">
      <c r="A7" s="14"/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62</v>
      </c>
      <c r="U7" s="29" t="s">
        <v>63</v>
      </c>
      <c r="V7" s="194"/>
      <c r="W7" s="195"/>
    </row>
    <row r="8" spans="1:23" s="6" customFormat="1" ht="7.5" customHeight="1">
      <c r="A8" s="10"/>
      <c r="B8" s="10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134" customFormat="1" ht="16.5" customHeight="1">
      <c r="A9" s="133" t="s">
        <v>91</v>
      </c>
      <c r="B9" s="133">
        <v>63</v>
      </c>
      <c r="C9" s="135">
        <v>815238</v>
      </c>
      <c r="D9" s="136">
        <v>8505</v>
      </c>
      <c r="E9" s="136">
        <v>4276</v>
      </c>
      <c r="F9" s="136">
        <v>4229</v>
      </c>
      <c r="G9" s="136">
        <v>3300</v>
      </c>
      <c r="H9" s="136">
        <v>1848</v>
      </c>
      <c r="I9" s="136">
        <v>1452</v>
      </c>
      <c r="J9" s="136">
        <v>22</v>
      </c>
      <c r="K9" s="136">
        <v>6</v>
      </c>
      <c r="L9" s="136">
        <v>16</v>
      </c>
      <c r="M9" s="136">
        <v>10</v>
      </c>
      <c r="N9" s="136">
        <v>1</v>
      </c>
      <c r="O9" s="136">
        <v>9</v>
      </c>
      <c r="P9" s="136">
        <v>339</v>
      </c>
      <c r="Q9" s="136">
        <v>212</v>
      </c>
      <c r="R9" s="136">
        <v>127</v>
      </c>
      <c r="S9" s="136">
        <v>42</v>
      </c>
      <c r="T9" s="136">
        <v>35</v>
      </c>
      <c r="U9" s="136">
        <v>7</v>
      </c>
      <c r="V9" s="136">
        <v>4610</v>
      </c>
      <c r="W9" s="136">
        <v>1148</v>
      </c>
    </row>
    <row r="10" spans="1:23" s="134" customFormat="1" ht="16.5" customHeight="1">
      <c r="A10" s="133" t="s">
        <v>61</v>
      </c>
      <c r="B10" s="133">
        <v>1</v>
      </c>
      <c r="C10" s="135">
        <v>822619</v>
      </c>
      <c r="D10" s="136">
        <v>8025</v>
      </c>
      <c r="E10" s="136">
        <v>4104</v>
      </c>
      <c r="F10" s="136">
        <v>3921</v>
      </c>
      <c r="G10" s="136">
        <v>3424</v>
      </c>
      <c r="H10" s="136">
        <v>1961</v>
      </c>
      <c r="I10" s="136">
        <v>1463</v>
      </c>
      <c r="J10" s="136">
        <v>27</v>
      </c>
      <c r="K10" s="136">
        <v>13</v>
      </c>
      <c r="L10" s="136">
        <v>14</v>
      </c>
      <c r="M10" s="136">
        <v>15</v>
      </c>
      <c r="N10" s="136">
        <v>8</v>
      </c>
      <c r="O10" s="136">
        <v>7</v>
      </c>
      <c r="P10" s="136">
        <v>302</v>
      </c>
      <c r="Q10" s="136">
        <v>190</v>
      </c>
      <c r="R10" s="136">
        <v>112</v>
      </c>
      <c r="S10" s="136">
        <v>42</v>
      </c>
      <c r="T10" s="136">
        <v>30</v>
      </c>
      <c r="U10" s="136">
        <v>12</v>
      </c>
      <c r="V10" s="136">
        <v>4736</v>
      </c>
      <c r="W10" s="136">
        <v>1177</v>
      </c>
    </row>
    <row r="11" spans="1:23" s="6" customFormat="1" ht="16.5" customHeight="1">
      <c r="A11" s="26"/>
      <c r="B11" s="32">
        <v>2</v>
      </c>
      <c r="C11" s="35">
        <v>824061</v>
      </c>
      <c r="D11" s="36">
        <f>SUM(E11:F11)</f>
        <v>7869</v>
      </c>
      <c r="E11" s="36">
        <v>4109</v>
      </c>
      <c r="F11" s="36">
        <v>3760</v>
      </c>
      <c r="G11" s="36">
        <f aca="true" t="shared" si="0" ref="G11:G21">SUM(H11:I11)</f>
        <v>3432</v>
      </c>
      <c r="H11" s="36">
        <v>1926</v>
      </c>
      <c r="I11" s="36">
        <v>1506</v>
      </c>
      <c r="J11" s="36">
        <f aca="true" t="shared" si="1" ref="J11:J25">SUM(K11:L11)</f>
        <v>23</v>
      </c>
      <c r="K11" s="36">
        <v>6</v>
      </c>
      <c r="L11" s="36">
        <v>17</v>
      </c>
      <c r="M11" s="36">
        <f aca="true" t="shared" si="2" ref="M11:M30">SUM(N11:O11)</f>
        <v>8</v>
      </c>
      <c r="N11" s="36">
        <v>3</v>
      </c>
      <c r="O11" s="36">
        <v>5</v>
      </c>
      <c r="P11" s="36">
        <f aca="true" t="shared" si="3" ref="P11:P25">SUM(Q11:R11)</f>
        <v>287</v>
      </c>
      <c r="Q11" s="36">
        <v>173</v>
      </c>
      <c r="R11" s="36">
        <v>114</v>
      </c>
      <c r="S11" s="36">
        <f aca="true" t="shared" si="4" ref="S11:S21">SUM(T11:U11)</f>
        <v>35</v>
      </c>
      <c r="T11" s="36">
        <v>29</v>
      </c>
      <c r="U11" s="36">
        <v>6</v>
      </c>
      <c r="V11" s="36">
        <v>5057</v>
      </c>
      <c r="W11" s="36">
        <v>1164</v>
      </c>
    </row>
    <row r="12" spans="1:23" s="6" customFormat="1" ht="16.5" customHeight="1">
      <c r="A12" s="26"/>
      <c r="B12" s="26">
        <v>3</v>
      </c>
      <c r="C12" s="35">
        <v>834545</v>
      </c>
      <c r="D12" s="36">
        <f aca="true" t="shared" si="5" ref="D12:D21">SUM(E12:F12)</f>
        <v>7815</v>
      </c>
      <c r="E12" s="36">
        <v>3991</v>
      </c>
      <c r="F12" s="36">
        <v>3824</v>
      </c>
      <c r="G12" s="36">
        <f t="shared" si="0"/>
        <v>3581</v>
      </c>
      <c r="H12" s="36">
        <v>1994</v>
      </c>
      <c r="I12" s="36">
        <v>1587</v>
      </c>
      <c r="J12" s="36">
        <f t="shared" si="1"/>
        <v>30</v>
      </c>
      <c r="K12" s="36">
        <v>15</v>
      </c>
      <c r="L12" s="36">
        <v>15</v>
      </c>
      <c r="M12" s="36">
        <f t="shared" si="2"/>
        <v>15</v>
      </c>
      <c r="N12" s="36">
        <v>6</v>
      </c>
      <c r="O12" s="36">
        <v>9</v>
      </c>
      <c r="P12" s="36">
        <f t="shared" si="3"/>
        <v>302</v>
      </c>
      <c r="Q12" s="36">
        <v>174</v>
      </c>
      <c r="R12" s="36">
        <v>128</v>
      </c>
      <c r="S12" s="36">
        <f t="shared" si="4"/>
        <v>47</v>
      </c>
      <c r="T12" s="36">
        <v>33</v>
      </c>
      <c r="U12" s="36">
        <v>14</v>
      </c>
      <c r="V12" s="36">
        <v>5244</v>
      </c>
      <c r="W12" s="36">
        <v>1300</v>
      </c>
    </row>
    <row r="13" spans="1:23" s="6" customFormat="1" ht="16.5" customHeight="1">
      <c r="A13" s="26"/>
      <c r="B13" s="26">
        <v>4</v>
      </c>
      <c r="C13" s="35">
        <v>841914</v>
      </c>
      <c r="D13" s="36">
        <f t="shared" si="5"/>
        <v>7911</v>
      </c>
      <c r="E13" s="36">
        <v>4050</v>
      </c>
      <c r="F13" s="36">
        <v>3861</v>
      </c>
      <c r="G13" s="36">
        <f t="shared" si="0"/>
        <v>3985</v>
      </c>
      <c r="H13" s="36">
        <v>2292</v>
      </c>
      <c r="I13" s="36">
        <v>1693</v>
      </c>
      <c r="J13" s="36">
        <f t="shared" si="1"/>
        <v>36</v>
      </c>
      <c r="K13" s="36">
        <v>22</v>
      </c>
      <c r="L13" s="36">
        <v>14</v>
      </c>
      <c r="M13" s="36">
        <f t="shared" si="2"/>
        <v>18</v>
      </c>
      <c r="N13" s="36">
        <v>10</v>
      </c>
      <c r="O13" s="36">
        <v>8</v>
      </c>
      <c r="P13" s="36">
        <f t="shared" si="3"/>
        <v>245</v>
      </c>
      <c r="Q13" s="36">
        <v>141</v>
      </c>
      <c r="R13" s="36">
        <v>104</v>
      </c>
      <c r="S13" s="36">
        <f t="shared" si="4"/>
        <v>37</v>
      </c>
      <c r="T13" s="36">
        <v>19</v>
      </c>
      <c r="U13" s="36">
        <v>18</v>
      </c>
      <c r="V13" s="36">
        <v>5410</v>
      </c>
      <c r="W13" s="36">
        <v>1316</v>
      </c>
    </row>
    <row r="14" spans="1:23" s="6" customFormat="1" ht="16.5" customHeight="1">
      <c r="A14" s="26"/>
      <c r="B14" s="26">
        <v>5</v>
      </c>
      <c r="C14" s="35">
        <v>850631</v>
      </c>
      <c r="D14" s="36">
        <f t="shared" si="5"/>
        <v>7896</v>
      </c>
      <c r="E14" s="36">
        <v>3963</v>
      </c>
      <c r="F14" s="36">
        <v>3933</v>
      </c>
      <c r="G14" s="36">
        <f t="shared" si="0"/>
        <v>4021</v>
      </c>
      <c r="H14" s="36">
        <v>2262</v>
      </c>
      <c r="I14" s="36">
        <v>1759</v>
      </c>
      <c r="J14" s="36">
        <f t="shared" si="1"/>
        <v>30</v>
      </c>
      <c r="K14" s="36">
        <v>15</v>
      </c>
      <c r="L14" s="36">
        <v>15</v>
      </c>
      <c r="M14" s="36">
        <f t="shared" si="2"/>
        <v>20</v>
      </c>
      <c r="N14" s="36">
        <v>13</v>
      </c>
      <c r="O14" s="36">
        <v>7</v>
      </c>
      <c r="P14" s="36">
        <f t="shared" si="3"/>
        <v>242</v>
      </c>
      <c r="Q14" s="36">
        <v>135</v>
      </c>
      <c r="R14" s="36">
        <v>107</v>
      </c>
      <c r="S14" s="36">
        <f t="shared" si="4"/>
        <v>40</v>
      </c>
      <c r="T14" s="36">
        <v>26</v>
      </c>
      <c r="U14" s="36">
        <v>14</v>
      </c>
      <c r="V14" s="36">
        <v>5674</v>
      </c>
      <c r="W14" s="36">
        <v>1383</v>
      </c>
    </row>
    <row r="15" spans="1:23" s="6" customFormat="1" ht="16.5" customHeight="1">
      <c r="A15" s="26"/>
      <c r="B15" s="26">
        <v>6</v>
      </c>
      <c r="C15" s="35">
        <v>853853</v>
      </c>
      <c r="D15" s="36">
        <f t="shared" si="5"/>
        <v>8465</v>
      </c>
      <c r="E15" s="36">
        <v>4337</v>
      </c>
      <c r="F15" s="36">
        <v>4128</v>
      </c>
      <c r="G15" s="36">
        <f t="shared" si="0"/>
        <v>4068</v>
      </c>
      <c r="H15" s="36">
        <v>2296</v>
      </c>
      <c r="I15" s="36">
        <v>1772</v>
      </c>
      <c r="J15" s="36">
        <f t="shared" si="1"/>
        <v>22</v>
      </c>
      <c r="K15" s="36">
        <v>15</v>
      </c>
      <c r="L15" s="36">
        <v>7</v>
      </c>
      <c r="M15" s="36">
        <f t="shared" si="2"/>
        <v>11</v>
      </c>
      <c r="N15" s="36">
        <v>7</v>
      </c>
      <c r="O15" s="36">
        <v>4</v>
      </c>
      <c r="P15" s="36">
        <f t="shared" si="3"/>
        <v>254</v>
      </c>
      <c r="Q15" s="36">
        <v>141</v>
      </c>
      <c r="R15" s="36">
        <v>113</v>
      </c>
      <c r="S15" s="36">
        <f t="shared" si="4"/>
        <v>36</v>
      </c>
      <c r="T15" s="36">
        <v>27</v>
      </c>
      <c r="U15" s="36">
        <v>9</v>
      </c>
      <c r="V15" s="36">
        <v>5925</v>
      </c>
      <c r="W15" s="36">
        <v>1446</v>
      </c>
    </row>
    <row r="16" spans="1:23" s="6" customFormat="1" ht="16.5" customHeight="1">
      <c r="A16" s="26"/>
      <c r="B16" s="26">
        <v>7</v>
      </c>
      <c r="C16" s="35">
        <v>847756</v>
      </c>
      <c r="D16" s="36">
        <f t="shared" si="5"/>
        <v>8061</v>
      </c>
      <c r="E16" s="36">
        <v>4106</v>
      </c>
      <c r="F16" s="36">
        <v>3955</v>
      </c>
      <c r="G16" s="36">
        <f t="shared" si="0"/>
        <v>4380</v>
      </c>
      <c r="H16" s="36">
        <v>2449</v>
      </c>
      <c r="I16" s="36">
        <v>1931</v>
      </c>
      <c r="J16" s="36">
        <f t="shared" si="1"/>
        <v>34</v>
      </c>
      <c r="K16" s="36">
        <v>15</v>
      </c>
      <c r="L16" s="36">
        <v>19</v>
      </c>
      <c r="M16" s="36">
        <f t="shared" si="2"/>
        <v>18</v>
      </c>
      <c r="N16" s="36">
        <v>7</v>
      </c>
      <c r="O16" s="36">
        <v>11</v>
      </c>
      <c r="P16" s="36">
        <f t="shared" si="3"/>
        <v>206</v>
      </c>
      <c r="Q16" s="36">
        <v>130</v>
      </c>
      <c r="R16" s="36">
        <v>76</v>
      </c>
      <c r="S16" s="36">
        <f t="shared" si="4"/>
        <v>55</v>
      </c>
      <c r="T16" s="36">
        <v>41</v>
      </c>
      <c r="U16" s="36">
        <v>14</v>
      </c>
      <c r="V16" s="36">
        <v>6015</v>
      </c>
      <c r="W16" s="36">
        <v>1477</v>
      </c>
    </row>
    <row r="17" spans="1:23" s="6" customFormat="1" ht="16.5" customHeight="1">
      <c r="A17" s="26"/>
      <c r="B17" s="26">
        <v>8</v>
      </c>
      <c r="C17" s="35">
        <v>859520</v>
      </c>
      <c r="D17" s="36">
        <f t="shared" si="5"/>
        <v>8446</v>
      </c>
      <c r="E17" s="36">
        <v>4318</v>
      </c>
      <c r="F17" s="36">
        <v>4128</v>
      </c>
      <c r="G17" s="36">
        <f t="shared" si="0"/>
        <v>4274</v>
      </c>
      <c r="H17" s="36">
        <v>2508</v>
      </c>
      <c r="I17" s="36">
        <v>1766</v>
      </c>
      <c r="J17" s="36">
        <f t="shared" si="1"/>
        <v>27</v>
      </c>
      <c r="K17" s="36">
        <v>12</v>
      </c>
      <c r="L17" s="36">
        <v>15</v>
      </c>
      <c r="M17" s="36">
        <f t="shared" si="2"/>
        <v>15</v>
      </c>
      <c r="N17" s="36">
        <v>7</v>
      </c>
      <c r="O17" s="36">
        <v>8</v>
      </c>
      <c r="P17" s="36">
        <f t="shared" si="3"/>
        <v>223</v>
      </c>
      <c r="Q17" s="36">
        <v>140</v>
      </c>
      <c r="R17" s="36">
        <v>83</v>
      </c>
      <c r="S17" s="36">
        <f t="shared" si="4"/>
        <v>63</v>
      </c>
      <c r="T17" s="36">
        <v>52</v>
      </c>
      <c r="U17" s="36">
        <v>11</v>
      </c>
      <c r="V17" s="36">
        <v>5965</v>
      </c>
      <c r="W17" s="36">
        <v>1530</v>
      </c>
    </row>
    <row r="18" spans="1:23" s="6" customFormat="1" ht="16.5" customHeight="1">
      <c r="A18" s="26"/>
      <c r="B18" s="26">
        <v>9</v>
      </c>
      <c r="C18" s="35">
        <v>863930</v>
      </c>
      <c r="D18" s="36">
        <f t="shared" si="5"/>
        <v>8080</v>
      </c>
      <c r="E18" s="36">
        <v>4179</v>
      </c>
      <c r="F18" s="36">
        <v>3901</v>
      </c>
      <c r="G18" s="36">
        <f t="shared" si="0"/>
        <v>4464</v>
      </c>
      <c r="H18" s="36">
        <v>2534</v>
      </c>
      <c r="I18" s="36">
        <v>1930</v>
      </c>
      <c r="J18" s="36">
        <f t="shared" si="1"/>
        <v>28</v>
      </c>
      <c r="K18" s="36">
        <v>14</v>
      </c>
      <c r="L18" s="36">
        <v>14</v>
      </c>
      <c r="M18" s="36">
        <f t="shared" si="2"/>
        <v>9</v>
      </c>
      <c r="N18" s="36">
        <v>5</v>
      </c>
      <c r="O18" s="36">
        <v>4</v>
      </c>
      <c r="P18" s="36">
        <f t="shared" si="3"/>
        <v>244</v>
      </c>
      <c r="Q18" s="36">
        <v>165</v>
      </c>
      <c r="R18" s="36">
        <v>79</v>
      </c>
      <c r="S18" s="36">
        <f t="shared" si="4"/>
        <v>62</v>
      </c>
      <c r="T18" s="36">
        <v>57</v>
      </c>
      <c r="U18" s="36">
        <v>5</v>
      </c>
      <c r="V18" s="36">
        <v>5890</v>
      </c>
      <c r="W18" s="36">
        <v>1753</v>
      </c>
    </row>
    <row r="19" spans="1:23" s="6" customFormat="1" ht="16.5" customHeight="1">
      <c r="A19" s="26"/>
      <c r="B19" s="26">
        <v>10</v>
      </c>
      <c r="C19" s="35">
        <v>871673</v>
      </c>
      <c r="D19" s="36">
        <f t="shared" si="5"/>
        <v>8467</v>
      </c>
      <c r="E19" s="36">
        <v>4357</v>
      </c>
      <c r="F19" s="36">
        <v>4110</v>
      </c>
      <c r="G19" s="36">
        <f t="shared" si="0"/>
        <v>4650</v>
      </c>
      <c r="H19" s="36">
        <v>2638</v>
      </c>
      <c r="I19" s="36">
        <v>2012</v>
      </c>
      <c r="J19" s="36">
        <f t="shared" si="1"/>
        <v>34</v>
      </c>
      <c r="K19" s="36">
        <v>13</v>
      </c>
      <c r="L19" s="36">
        <v>21</v>
      </c>
      <c r="M19" s="36">
        <f t="shared" si="2"/>
        <v>19</v>
      </c>
      <c r="N19" s="36">
        <v>8</v>
      </c>
      <c r="O19" s="36">
        <v>11</v>
      </c>
      <c r="P19" s="36">
        <f t="shared" si="3"/>
        <v>211</v>
      </c>
      <c r="Q19" s="36">
        <v>133</v>
      </c>
      <c r="R19" s="36">
        <v>78</v>
      </c>
      <c r="S19" s="36">
        <f t="shared" si="4"/>
        <v>59</v>
      </c>
      <c r="T19" s="36">
        <v>48</v>
      </c>
      <c r="U19" s="36">
        <v>11</v>
      </c>
      <c r="V19" s="36">
        <v>5903</v>
      </c>
      <c r="W19" s="36">
        <v>1859</v>
      </c>
    </row>
    <row r="20" spans="1:23" s="6" customFormat="1" ht="16.5" customHeight="1">
      <c r="A20" s="26"/>
      <c r="B20" s="26">
        <v>11</v>
      </c>
      <c r="C20" s="35">
        <v>879435</v>
      </c>
      <c r="D20" s="36">
        <f t="shared" si="5"/>
        <v>8325</v>
      </c>
      <c r="E20" s="36">
        <v>4260</v>
      </c>
      <c r="F20" s="36">
        <v>4065</v>
      </c>
      <c r="G20" s="36">
        <f t="shared" si="0"/>
        <v>4863</v>
      </c>
      <c r="H20" s="36">
        <v>2721</v>
      </c>
      <c r="I20" s="36">
        <v>2142</v>
      </c>
      <c r="J20" s="36">
        <f t="shared" si="1"/>
        <v>22</v>
      </c>
      <c r="K20" s="36">
        <v>10</v>
      </c>
      <c r="L20" s="36">
        <v>12</v>
      </c>
      <c r="M20" s="36">
        <f t="shared" si="2"/>
        <v>11</v>
      </c>
      <c r="N20" s="36">
        <v>6</v>
      </c>
      <c r="O20" s="36">
        <v>5</v>
      </c>
      <c r="P20" s="36">
        <f t="shared" si="3"/>
        <v>241</v>
      </c>
      <c r="Q20" s="36">
        <v>153</v>
      </c>
      <c r="R20" s="36">
        <v>88</v>
      </c>
      <c r="S20" s="36">
        <f t="shared" si="4"/>
        <v>47</v>
      </c>
      <c r="T20" s="36">
        <v>40</v>
      </c>
      <c r="U20" s="36">
        <v>7</v>
      </c>
      <c r="V20" s="36">
        <v>5753</v>
      </c>
      <c r="W20" s="36">
        <v>1958</v>
      </c>
    </row>
    <row r="21" spans="1:23" s="6" customFormat="1" ht="16.5" customHeight="1">
      <c r="A21" s="26"/>
      <c r="B21" s="26">
        <v>12</v>
      </c>
      <c r="C21" s="35">
        <v>872734</v>
      </c>
      <c r="D21" s="36">
        <f t="shared" si="5"/>
        <v>8503</v>
      </c>
      <c r="E21" s="36">
        <v>4384</v>
      </c>
      <c r="F21" s="36">
        <v>4119</v>
      </c>
      <c r="G21" s="36">
        <f t="shared" si="0"/>
        <v>4779</v>
      </c>
      <c r="H21" s="36">
        <v>2681</v>
      </c>
      <c r="I21" s="36">
        <v>2098</v>
      </c>
      <c r="J21" s="36">
        <f t="shared" si="1"/>
        <v>30</v>
      </c>
      <c r="K21" s="36">
        <v>14</v>
      </c>
      <c r="L21" s="36">
        <v>16</v>
      </c>
      <c r="M21" s="36">
        <f t="shared" si="2"/>
        <v>21</v>
      </c>
      <c r="N21" s="36">
        <v>10</v>
      </c>
      <c r="O21" s="36">
        <v>11</v>
      </c>
      <c r="P21" s="36">
        <f t="shared" si="3"/>
        <v>216</v>
      </c>
      <c r="Q21" s="36">
        <v>134</v>
      </c>
      <c r="R21" s="36">
        <v>82</v>
      </c>
      <c r="S21" s="36">
        <f t="shared" si="4"/>
        <v>56</v>
      </c>
      <c r="T21" s="36">
        <v>42</v>
      </c>
      <c r="U21" s="36">
        <v>14</v>
      </c>
      <c r="V21" s="36">
        <v>6116</v>
      </c>
      <c r="W21" s="36">
        <v>2028</v>
      </c>
    </row>
    <row r="22" spans="1:23" s="6" customFormat="1" ht="16.5" customHeight="1">
      <c r="A22" s="26"/>
      <c r="B22" s="26">
        <v>13</v>
      </c>
      <c r="C22" s="35">
        <v>895609</v>
      </c>
      <c r="D22" s="36">
        <v>8390</v>
      </c>
      <c r="E22" s="36">
        <v>4297</v>
      </c>
      <c r="F22" s="36">
        <v>4093</v>
      </c>
      <c r="G22" s="36">
        <v>4969</v>
      </c>
      <c r="H22" s="36">
        <v>2807</v>
      </c>
      <c r="I22" s="36">
        <v>2162</v>
      </c>
      <c r="J22" s="36">
        <f t="shared" si="1"/>
        <v>23</v>
      </c>
      <c r="K22" s="36">
        <v>13</v>
      </c>
      <c r="L22" s="36">
        <v>10</v>
      </c>
      <c r="M22" s="36">
        <f t="shared" si="2"/>
        <v>7</v>
      </c>
      <c r="N22" s="36">
        <v>3</v>
      </c>
      <c r="O22" s="36">
        <v>4</v>
      </c>
      <c r="P22" s="36">
        <f t="shared" si="3"/>
        <v>240</v>
      </c>
      <c r="Q22" s="36">
        <v>149</v>
      </c>
      <c r="R22" s="36">
        <v>91</v>
      </c>
      <c r="S22" s="36">
        <v>44</v>
      </c>
      <c r="T22" s="36">
        <v>38</v>
      </c>
      <c r="U22" s="36">
        <v>6</v>
      </c>
      <c r="V22" s="36">
        <v>6186</v>
      </c>
      <c r="W22" s="36">
        <v>2061</v>
      </c>
    </row>
    <row r="23" spans="1:23" s="6" customFormat="1" ht="16.5" customHeight="1">
      <c r="A23" s="26"/>
      <c r="B23" s="26">
        <v>14</v>
      </c>
      <c r="C23" s="35">
        <v>904629</v>
      </c>
      <c r="D23" s="36">
        <f aca="true" t="shared" si="6" ref="D23:D28">SUM(E23:F23)</f>
        <v>8605</v>
      </c>
      <c r="E23" s="36">
        <v>4393</v>
      </c>
      <c r="F23" s="36">
        <v>4212</v>
      </c>
      <c r="G23" s="36">
        <f aca="true" t="shared" si="7" ref="G23:G28">SUM(H23:I23)</f>
        <v>5314</v>
      </c>
      <c r="H23" s="36">
        <v>2962</v>
      </c>
      <c r="I23" s="36">
        <v>2352</v>
      </c>
      <c r="J23" s="36">
        <f t="shared" si="1"/>
        <v>21</v>
      </c>
      <c r="K23" s="36">
        <v>11</v>
      </c>
      <c r="L23" s="36">
        <v>10</v>
      </c>
      <c r="M23" s="36">
        <f t="shared" si="2"/>
        <v>9</v>
      </c>
      <c r="N23" s="36">
        <v>4</v>
      </c>
      <c r="O23" s="36">
        <v>5</v>
      </c>
      <c r="P23" s="36">
        <f t="shared" si="3"/>
        <v>229</v>
      </c>
      <c r="Q23" s="36">
        <v>152</v>
      </c>
      <c r="R23" s="36">
        <v>77</v>
      </c>
      <c r="S23" s="36">
        <f>SUM(T23:U23)</f>
        <v>58</v>
      </c>
      <c r="T23" s="36">
        <v>54</v>
      </c>
      <c r="U23" s="36">
        <v>4</v>
      </c>
      <c r="V23" s="36">
        <v>5881</v>
      </c>
      <c r="W23" s="36">
        <v>2095</v>
      </c>
    </row>
    <row r="24" spans="1:23" s="6" customFormat="1" ht="16.5" customHeight="1">
      <c r="A24" s="26"/>
      <c r="B24" s="26">
        <v>15</v>
      </c>
      <c r="C24" s="35">
        <v>912623</v>
      </c>
      <c r="D24" s="36">
        <f t="shared" si="6"/>
        <v>8197</v>
      </c>
      <c r="E24" s="36">
        <v>4162</v>
      </c>
      <c r="F24" s="36">
        <v>4035</v>
      </c>
      <c r="G24" s="36">
        <f t="shared" si="7"/>
        <v>5134</v>
      </c>
      <c r="H24" s="36">
        <v>2921</v>
      </c>
      <c r="I24" s="36">
        <v>2213</v>
      </c>
      <c r="J24" s="36">
        <f t="shared" si="1"/>
        <v>17</v>
      </c>
      <c r="K24" s="36">
        <v>4</v>
      </c>
      <c r="L24" s="36">
        <v>13</v>
      </c>
      <c r="M24" s="36">
        <f t="shared" si="2"/>
        <v>10</v>
      </c>
      <c r="N24" s="36">
        <v>1</v>
      </c>
      <c r="O24" s="36">
        <v>9</v>
      </c>
      <c r="P24" s="36">
        <f t="shared" si="3"/>
        <v>239</v>
      </c>
      <c r="Q24" s="36">
        <v>143</v>
      </c>
      <c r="R24" s="36">
        <v>96</v>
      </c>
      <c r="S24" s="36">
        <f>SUM(T24:U24)</f>
        <v>41</v>
      </c>
      <c r="T24" s="36">
        <v>31</v>
      </c>
      <c r="U24" s="36">
        <v>10</v>
      </c>
      <c r="V24" s="36">
        <v>5747</v>
      </c>
      <c r="W24" s="36">
        <v>2174</v>
      </c>
    </row>
    <row r="25" spans="1:23" s="6" customFormat="1" ht="16.5" customHeight="1">
      <c r="A25" s="26"/>
      <c r="B25" s="26">
        <v>16</v>
      </c>
      <c r="C25" s="35">
        <v>918364</v>
      </c>
      <c r="D25" s="36">
        <f t="shared" si="6"/>
        <v>8376</v>
      </c>
      <c r="E25" s="36">
        <v>4333</v>
      </c>
      <c r="F25" s="36">
        <v>4043</v>
      </c>
      <c r="G25" s="36">
        <f t="shared" si="7"/>
        <v>5624</v>
      </c>
      <c r="H25" s="36">
        <v>3219</v>
      </c>
      <c r="I25" s="36">
        <v>2405</v>
      </c>
      <c r="J25" s="36">
        <f t="shared" si="1"/>
        <v>22</v>
      </c>
      <c r="K25" s="36">
        <v>13</v>
      </c>
      <c r="L25" s="36">
        <v>9</v>
      </c>
      <c r="M25" s="36">
        <f t="shared" si="2"/>
        <v>15</v>
      </c>
      <c r="N25" s="36">
        <v>9</v>
      </c>
      <c r="O25" s="36">
        <v>6</v>
      </c>
      <c r="P25" s="36">
        <f t="shared" si="3"/>
        <v>207</v>
      </c>
      <c r="Q25" s="36">
        <v>122</v>
      </c>
      <c r="R25" s="36">
        <v>85</v>
      </c>
      <c r="S25" s="36">
        <f>SUM(T25:U25)</f>
        <v>37</v>
      </c>
      <c r="T25" s="36">
        <v>26</v>
      </c>
      <c r="U25" s="36">
        <v>11</v>
      </c>
      <c r="V25" s="36">
        <v>5443</v>
      </c>
      <c r="W25" s="36">
        <v>2019</v>
      </c>
    </row>
    <row r="26" spans="1:23" s="6" customFormat="1" ht="16.5" customHeight="1">
      <c r="A26" s="26"/>
      <c r="B26" s="26">
        <v>17</v>
      </c>
      <c r="C26" s="35">
        <v>910753</v>
      </c>
      <c r="D26" s="36">
        <f t="shared" si="6"/>
        <v>8070</v>
      </c>
      <c r="E26" s="36">
        <v>4142</v>
      </c>
      <c r="F26" s="36">
        <v>3928</v>
      </c>
      <c r="G26" s="36">
        <f t="shared" si="7"/>
        <v>5854</v>
      </c>
      <c r="H26" s="36">
        <v>3336</v>
      </c>
      <c r="I26" s="36">
        <v>2518</v>
      </c>
      <c r="J26" s="36">
        <f>SUM(K26:L26)</f>
        <v>20</v>
      </c>
      <c r="K26" s="36">
        <v>8</v>
      </c>
      <c r="L26" s="36">
        <v>12</v>
      </c>
      <c r="M26" s="36">
        <f t="shared" si="2"/>
        <v>10</v>
      </c>
      <c r="N26" s="36">
        <v>6</v>
      </c>
      <c r="O26" s="36">
        <v>4</v>
      </c>
      <c r="P26" s="36">
        <f aca="true" t="shared" si="8" ref="P26:P31">SUM(Q26:R26)</f>
        <v>201</v>
      </c>
      <c r="Q26" s="36">
        <v>125</v>
      </c>
      <c r="R26" s="36">
        <v>76</v>
      </c>
      <c r="S26" s="36">
        <f>SUM(T26:U26)</f>
        <v>34</v>
      </c>
      <c r="T26" s="36">
        <v>29</v>
      </c>
      <c r="U26" s="36">
        <v>5</v>
      </c>
      <c r="V26" s="36">
        <v>5440</v>
      </c>
      <c r="W26" s="36">
        <v>1907</v>
      </c>
    </row>
    <row r="27" spans="1:23" s="6" customFormat="1" ht="16.5" customHeight="1">
      <c r="A27" s="26"/>
      <c r="B27" s="26">
        <v>18</v>
      </c>
      <c r="C27" s="35">
        <v>930388</v>
      </c>
      <c r="D27" s="36">
        <f t="shared" si="6"/>
        <v>8005</v>
      </c>
      <c r="E27" s="36">
        <v>4117</v>
      </c>
      <c r="F27" s="36">
        <v>3888</v>
      </c>
      <c r="G27" s="36">
        <f t="shared" si="7"/>
        <v>5921</v>
      </c>
      <c r="H27" s="36">
        <v>3305</v>
      </c>
      <c r="I27" s="36">
        <v>2616</v>
      </c>
      <c r="J27" s="36">
        <f>SUM(K27:L27)</f>
        <v>22</v>
      </c>
      <c r="K27" s="36">
        <v>10</v>
      </c>
      <c r="L27" s="36">
        <v>12</v>
      </c>
      <c r="M27" s="36">
        <f t="shared" si="2"/>
        <v>16</v>
      </c>
      <c r="N27" s="36">
        <v>8</v>
      </c>
      <c r="O27" s="36">
        <v>8</v>
      </c>
      <c r="P27" s="36">
        <f t="shared" si="8"/>
        <v>171</v>
      </c>
      <c r="Q27" s="36">
        <v>105</v>
      </c>
      <c r="R27" s="36">
        <v>66</v>
      </c>
      <c r="S27" s="36">
        <v>42</v>
      </c>
      <c r="T27" s="36">
        <v>29</v>
      </c>
      <c r="U27" s="36">
        <v>13</v>
      </c>
      <c r="V27" s="36">
        <v>5554</v>
      </c>
      <c r="W27" s="36">
        <v>1914</v>
      </c>
    </row>
    <row r="28" spans="1:23" s="6" customFormat="1" ht="16.5" customHeight="1">
      <c r="A28" s="26"/>
      <c r="B28" s="26">
        <v>19</v>
      </c>
      <c r="C28" s="35">
        <v>937041</v>
      </c>
      <c r="D28" s="36">
        <f t="shared" si="6"/>
        <v>8094</v>
      </c>
      <c r="E28" s="36">
        <v>4119</v>
      </c>
      <c r="F28" s="36">
        <v>3975</v>
      </c>
      <c r="G28" s="36">
        <f t="shared" si="7"/>
        <v>6183</v>
      </c>
      <c r="H28" s="36">
        <v>3521</v>
      </c>
      <c r="I28" s="36">
        <v>2662</v>
      </c>
      <c r="J28" s="36">
        <f>SUM(K28:L28)</f>
        <v>19</v>
      </c>
      <c r="K28" s="36">
        <v>15</v>
      </c>
      <c r="L28" s="36">
        <v>4</v>
      </c>
      <c r="M28" s="36">
        <f t="shared" si="2"/>
        <v>10</v>
      </c>
      <c r="N28" s="36">
        <v>8</v>
      </c>
      <c r="O28" s="36">
        <v>2</v>
      </c>
      <c r="P28" s="36">
        <f t="shared" si="8"/>
        <v>199</v>
      </c>
      <c r="Q28" s="36">
        <v>115</v>
      </c>
      <c r="R28" s="36">
        <v>84</v>
      </c>
      <c r="S28" s="36">
        <v>41</v>
      </c>
      <c r="T28" s="36">
        <v>31</v>
      </c>
      <c r="U28" s="36">
        <v>10</v>
      </c>
      <c r="V28" s="36">
        <v>5466</v>
      </c>
      <c r="W28" s="36">
        <v>1915</v>
      </c>
    </row>
    <row r="29" spans="1:23" s="6" customFormat="1" ht="16.5" customHeight="1">
      <c r="A29" s="26"/>
      <c r="B29" s="26">
        <v>20</v>
      </c>
      <c r="C29" s="35">
        <v>947223</v>
      </c>
      <c r="D29" s="36">
        <f>SUM(E29:F29)</f>
        <v>8142</v>
      </c>
      <c r="E29" s="36">
        <v>4231</v>
      </c>
      <c r="F29" s="36">
        <v>3911</v>
      </c>
      <c r="G29" s="36">
        <f>SUM(H29:I29)</f>
        <v>6225</v>
      </c>
      <c r="H29" s="36">
        <v>3459</v>
      </c>
      <c r="I29" s="36">
        <v>2766</v>
      </c>
      <c r="J29" s="36">
        <f>SUM(K29:L29)</f>
        <v>18</v>
      </c>
      <c r="K29" s="36">
        <v>7</v>
      </c>
      <c r="L29" s="36">
        <v>11</v>
      </c>
      <c r="M29" s="36">
        <f t="shared" si="2"/>
        <v>7</v>
      </c>
      <c r="N29" s="36">
        <v>2</v>
      </c>
      <c r="O29" s="36">
        <v>5</v>
      </c>
      <c r="P29" s="36">
        <f t="shared" si="8"/>
        <v>198</v>
      </c>
      <c r="Q29" s="36">
        <v>116</v>
      </c>
      <c r="R29" s="36">
        <v>82</v>
      </c>
      <c r="S29" s="36">
        <v>33</v>
      </c>
      <c r="T29" s="36">
        <v>28</v>
      </c>
      <c r="U29" s="36">
        <v>5</v>
      </c>
      <c r="V29" s="36">
        <v>5627</v>
      </c>
      <c r="W29" s="36">
        <v>1929</v>
      </c>
    </row>
    <row r="30" spans="1:23" s="6" customFormat="1" ht="16.5" customHeight="1">
      <c r="A30" s="26"/>
      <c r="B30" s="26">
        <v>21</v>
      </c>
      <c r="C30" s="35">
        <v>955279</v>
      </c>
      <c r="D30" s="36">
        <v>7996</v>
      </c>
      <c r="E30" s="36">
        <v>4096</v>
      </c>
      <c r="F30" s="36">
        <v>3900</v>
      </c>
      <c r="G30" s="36">
        <v>6639</v>
      </c>
      <c r="H30" s="36">
        <v>3720</v>
      </c>
      <c r="I30" s="36">
        <v>2919</v>
      </c>
      <c r="J30" s="36">
        <f>SUM(K30:L30)</f>
        <v>20</v>
      </c>
      <c r="K30" s="36">
        <v>10</v>
      </c>
      <c r="L30" s="36">
        <v>10</v>
      </c>
      <c r="M30" s="36">
        <f t="shared" si="2"/>
        <v>6</v>
      </c>
      <c r="N30" s="36">
        <v>3</v>
      </c>
      <c r="O30" s="36">
        <v>3</v>
      </c>
      <c r="P30" s="36">
        <f t="shared" si="8"/>
        <v>187</v>
      </c>
      <c r="Q30" s="36">
        <v>106</v>
      </c>
      <c r="R30" s="36">
        <v>81</v>
      </c>
      <c r="S30" s="36">
        <v>38</v>
      </c>
      <c r="T30" s="36">
        <v>33</v>
      </c>
      <c r="U30" s="36">
        <v>5</v>
      </c>
      <c r="V30" s="36">
        <v>5466</v>
      </c>
      <c r="W30" s="36">
        <v>1971</v>
      </c>
    </row>
    <row r="31" spans="1:23" s="6" customFormat="1" ht="16.5" customHeight="1">
      <c r="A31" s="26"/>
      <c r="B31" s="26">
        <v>22</v>
      </c>
      <c r="C31" s="35">
        <v>946928</v>
      </c>
      <c r="D31" s="36">
        <f>SUM(E31,F31)</f>
        <v>8087</v>
      </c>
      <c r="E31" s="36">
        <v>4177</v>
      </c>
      <c r="F31" s="36">
        <v>3910</v>
      </c>
      <c r="G31" s="36">
        <f>SUM(H31,I31)</f>
        <v>7011</v>
      </c>
      <c r="H31" s="36">
        <v>3960</v>
      </c>
      <c r="I31" s="36">
        <v>3051</v>
      </c>
      <c r="J31" s="36">
        <f>SUM(L31,K31)</f>
        <v>22</v>
      </c>
      <c r="K31" s="36">
        <v>16</v>
      </c>
      <c r="L31" s="36">
        <v>6</v>
      </c>
      <c r="M31" s="36">
        <f>SUM(N31,O31)</f>
        <v>15</v>
      </c>
      <c r="N31" s="36">
        <v>10</v>
      </c>
      <c r="O31" s="36">
        <v>5</v>
      </c>
      <c r="P31" s="36">
        <f t="shared" si="8"/>
        <v>192</v>
      </c>
      <c r="Q31" s="36">
        <v>110</v>
      </c>
      <c r="R31" s="36">
        <v>82</v>
      </c>
      <c r="S31" s="36">
        <f>SUM(T31,U31)</f>
        <v>40</v>
      </c>
      <c r="T31" s="36">
        <v>26</v>
      </c>
      <c r="U31" s="36">
        <v>14</v>
      </c>
      <c r="V31" s="36">
        <v>5459</v>
      </c>
      <c r="W31" s="36">
        <v>2007</v>
      </c>
    </row>
    <row r="32" spans="1:23" s="6" customFormat="1" ht="16.5" customHeight="1">
      <c r="A32" s="26"/>
      <c r="B32" s="26">
        <v>23</v>
      </c>
      <c r="C32" s="35">
        <v>963120</v>
      </c>
      <c r="D32" s="36">
        <f>SUM(E32,F32)</f>
        <v>7808</v>
      </c>
      <c r="E32" s="36">
        <v>3955</v>
      </c>
      <c r="F32" s="36">
        <v>3853</v>
      </c>
      <c r="G32" s="36">
        <f>SUM(H32,I32)</f>
        <v>7246</v>
      </c>
      <c r="H32" s="36">
        <v>3960</v>
      </c>
      <c r="I32" s="36">
        <v>3286</v>
      </c>
      <c r="J32" s="36">
        <f>SUM(L32,K32)</f>
        <v>21</v>
      </c>
      <c r="K32" s="36">
        <v>8</v>
      </c>
      <c r="L32" s="36">
        <v>13</v>
      </c>
      <c r="M32" s="36">
        <f>SUM(N32,O32)</f>
        <v>13</v>
      </c>
      <c r="N32" s="36">
        <v>6</v>
      </c>
      <c r="O32" s="36">
        <v>7</v>
      </c>
      <c r="P32" s="36">
        <f>SUM(Q32:R32)</f>
        <v>159</v>
      </c>
      <c r="Q32" s="36">
        <v>97</v>
      </c>
      <c r="R32" s="36">
        <v>62</v>
      </c>
      <c r="S32" s="36">
        <f>SUM(T32,U32)</f>
        <v>36</v>
      </c>
      <c r="T32" s="36">
        <v>26</v>
      </c>
      <c r="U32" s="36">
        <v>10</v>
      </c>
      <c r="V32" s="36">
        <v>4981</v>
      </c>
      <c r="W32" s="36">
        <v>1832</v>
      </c>
    </row>
    <row r="33" spans="1:23" s="6" customFormat="1" ht="17.25" customHeight="1">
      <c r="A33" s="26"/>
      <c r="B33" s="26">
        <v>24</v>
      </c>
      <c r="C33" s="35">
        <v>963557</v>
      </c>
      <c r="D33" s="36">
        <f>SUM(E33,F33)</f>
        <v>7707</v>
      </c>
      <c r="E33" s="36">
        <v>3919</v>
      </c>
      <c r="F33" s="36">
        <v>3788</v>
      </c>
      <c r="G33" s="36">
        <f>SUM(H33,I33)</f>
        <v>7403</v>
      </c>
      <c r="H33" s="36">
        <v>4165</v>
      </c>
      <c r="I33" s="36">
        <v>3238</v>
      </c>
      <c r="J33" s="36">
        <f>SUM(L33,K33)</f>
        <v>24</v>
      </c>
      <c r="K33" s="36">
        <v>11</v>
      </c>
      <c r="L33" s="36">
        <v>13</v>
      </c>
      <c r="M33" s="36">
        <f>SUM(N33,O33)</f>
        <v>13</v>
      </c>
      <c r="N33" s="36">
        <v>5</v>
      </c>
      <c r="O33" s="36">
        <v>8</v>
      </c>
      <c r="P33" s="36">
        <f>SUM(Q33:R33)</f>
        <v>192</v>
      </c>
      <c r="Q33" s="36">
        <v>109</v>
      </c>
      <c r="R33" s="36">
        <v>83</v>
      </c>
      <c r="S33" s="36">
        <f>SUM(T33,U33)</f>
        <v>35</v>
      </c>
      <c r="T33" s="36">
        <v>24</v>
      </c>
      <c r="U33" s="36">
        <v>11</v>
      </c>
      <c r="V33" s="36">
        <v>4949</v>
      </c>
      <c r="W33" s="36">
        <v>1776</v>
      </c>
    </row>
    <row r="34" spans="1:23" s="6" customFormat="1" ht="17.25" customHeight="1">
      <c r="A34" s="26"/>
      <c r="B34" s="26">
        <v>25</v>
      </c>
      <c r="C34" s="35">
        <v>964055</v>
      </c>
      <c r="D34" s="36">
        <f>SUM(E34,F34)</f>
        <v>7572</v>
      </c>
      <c r="E34" s="36">
        <v>3971</v>
      </c>
      <c r="F34" s="36">
        <v>3601</v>
      </c>
      <c r="G34" s="36">
        <f>SUM(H34,I34)</f>
        <v>7694</v>
      </c>
      <c r="H34" s="36">
        <v>4314</v>
      </c>
      <c r="I34" s="36">
        <v>3380</v>
      </c>
      <c r="J34" s="36">
        <f>SUM(L34,K34)</f>
        <v>17</v>
      </c>
      <c r="K34" s="36">
        <v>10</v>
      </c>
      <c r="L34" s="36">
        <v>7</v>
      </c>
      <c r="M34" s="36">
        <f>SUM(N34,O34)</f>
        <v>9</v>
      </c>
      <c r="N34" s="36">
        <v>5</v>
      </c>
      <c r="O34" s="36">
        <v>4</v>
      </c>
      <c r="P34" s="36">
        <f>SUM(Q34:R34)</f>
        <v>179</v>
      </c>
      <c r="Q34" s="36">
        <v>108</v>
      </c>
      <c r="R34" s="36">
        <v>71</v>
      </c>
      <c r="S34" s="36">
        <f>SUM(T34,U34)</f>
        <v>37</v>
      </c>
      <c r="T34" s="36">
        <v>31</v>
      </c>
      <c r="U34" s="36">
        <v>6</v>
      </c>
      <c r="V34" s="36">
        <v>4749</v>
      </c>
      <c r="W34" s="36">
        <v>1775</v>
      </c>
    </row>
    <row r="35" spans="1:23" ht="7.5" customHeight="1">
      <c r="A35" s="18"/>
      <c r="B35" s="18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7.5" customHeight="1">
      <c r="A36" s="19"/>
      <c r="B36" s="19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1:3" ht="15" customHeight="1">
      <c r="A37" s="19"/>
      <c r="B37" s="19"/>
      <c r="C37" s="3"/>
    </row>
    <row r="38" spans="1:3" s="114" customFormat="1" ht="13.5">
      <c r="A38" s="2" t="s">
        <v>3</v>
      </c>
      <c r="C38" s="3" t="s">
        <v>102</v>
      </c>
    </row>
    <row r="39" spans="1:3" s="114" customFormat="1" ht="13.5">
      <c r="A39" s="2"/>
      <c r="C39" s="3" t="s">
        <v>103</v>
      </c>
    </row>
    <row r="40" spans="1:3" ht="13.5">
      <c r="A40" s="19"/>
      <c r="C40" s="3" t="s">
        <v>0</v>
      </c>
    </row>
    <row r="41" spans="1:2" ht="13.5">
      <c r="A41" s="19"/>
      <c r="B41" s="19"/>
    </row>
    <row r="43" spans="3:23" ht="13.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3:23" ht="13.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6" spans="1:23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</sheetData>
  <sheetProtection/>
  <mergeCells count="8">
    <mergeCell ref="P5:R6"/>
    <mergeCell ref="S5:U6"/>
    <mergeCell ref="V5:V7"/>
    <mergeCell ref="W5:W7"/>
    <mergeCell ref="D5:F6"/>
    <mergeCell ref="G5:I6"/>
    <mergeCell ref="J5:L6"/>
    <mergeCell ref="M5:O6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PageLayoutView="0" workbookViewId="0" topLeftCell="A4">
      <selection activeCell="Y37" sqref="Y37"/>
    </sheetView>
  </sheetViews>
  <sheetFormatPr defaultColWidth="9.00390625" defaultRowHeight="13.5"/>
  <cols>
    <col min="1" max="1" width="3.25390625" style="1" customWidth="1"/>
    <col min="2" max="2" width="2.125" style="1" customWidth="1"/>
    <col min="3" max="15" width="6.375" style="1" customWidth="1"/>
    <col min="16" max="16" width="3.625" style="1" customWidth="1"/>
    <col min="17" max="16384" width="9.00390625" style="1" customWidth="1"/>
  </cols>
  <sheetData>
    <row r="1" ht="14.25" customHeight="1">
      <c r="A1" s="5"/>
    </row>
    <row r="2" ht="14.25" customHeight="1">
      <c r="A2" s="5"/>
    </row>
    <row r="3" ht="14.25" customHeight="1">
      <c r="A3" s="5"/>
    </row>
    <row r="4" ht="13.5" customHeight="1"/>
    <row r="5" s="6" customFormat="1" ht="13.5" customHeight="1"/>
    <row r="6" spans="1:15" s="6" customFormat="1" ht="13.5" customHeight="1">
      <c r="A6" s="6" t="s">
        <v>59</v>
      </c>
      <c r="C6" s="20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8" t="s">
        <v>99</v>
      </c>
    </row>
    <row r="7" spans="1:15" s="23" customFormat="1" ht="37.5" customHeight="1">
      <c r="A7" s="9"/>
      <c r="B7" s="9"/>
      <c r="C7" s="50" t="s">
        <v>44</v>
      </c>
      <c r="D7" s="11" t="s">
        <v>45</v>
      </c>
      <c r="E7" s="13" t="s">
        <v>65</v>
      </c>
      <c r="F7" s="13" t="s">
        <v>66</v>
      </c>
      <c r="G7" s="196" t="s">
        <v>67</v>
      </c>
      <c r="H7" s="197"/>
      <c r="I7" s="198"/>
      <c r="J7" s="13" t="s">
        <v>68</v>
      </c>
      <c r="K7" s="11" t="s">
        <v>46</v>
      </c>
      <c r="L7" s="11" t="s">
        <v>47</v>
      </c>
      <c r="M7" s="193" t="s">
        <v>69</v>
      </c>
      <c r="N7" s="175" t="s">
        <v>72</v>
      </c>
      <c r="O7" s="186"/>
    </row>
    <row r="8" spans="1:15" s="54" customFormat="1" ht="33.75" customHeight="1">
      <c r="A8" s="14"/>
      <c r="B8" s="14"/>
      <c r="C8" s="51" t="s">
        <v>48</v>
      </c>
      <c r="D8" s="52" t="s">
        <v>48</v>
      </c>
      <c r="E8" s="52" t="s">
        <v>49</v>
      </c>
      <c r="F8" s="52" t="s">
        <v>49</v>
      </c>
      <c r="G8" s="102" t="s">
        <v>50</v>
      </c>
      <c r="H8" s="102" t="s">
        <v>51</v>
      </c>
      <c r="I8" s="102" t="s">
        <v>52</v>
      </c>
      <c r="J8" s="103" t="s">
        <v>90</v>
      </c>
      <c r="K8" s="52" t="s">
        <v>48</v>
      </c>
      <c r="L8" s="52" t="s">
        <v>48</v>
      </c>
      <c r="M8" s="199"/>
      <c r="N8" s="102" t="s">
        <v>70</v>
      </c>
      <c r="O8" s="102" t="s">
        <v>71</v>
      </c>
    </row>
    <row r="9" spans="1:15" ht="6.75" customHeight="1">
      <c r="A9" s="10"/>
      <c r="B9" s="10"/>
      <c r="C9" s="21"/>
      <c r="D9" s="22"/>
      <c r="E9" s="22"/>
      <c r="F9" s="22"/>
      <c r="G9" s="4"/>
      <c r="H9" s="4"/>
      <c r="I9" s="4"/>
      <c r="J9" s="22"/>
      <c r="K9" s="22"/>
      <c r="L9" s="4"/>
      <c r="M9" s="4"/>
      <c r="N9" s="4"/>
      <c r="O9" s="4"/>
    </row>
    <row r="10" spans="1:15" ht="0.75" customHeight="1">
      <c r="A10" s="15"/>
      <c r="B10" s="15"/>
      <c r="C10" s="21"/>
      <c r="D10" s="22"/>
      <c r="E10" s="22"/>
      <c r="F10" s="22"/>
      <c r="G10" s="4"/>
      <c r="H10" s="4"/>
      <c r="I10" s="4"/>
      <c r="J10" s="22"/>
      <c r="K10" s="22"/>
      <c r="L10" s="4"/>
      <c r="M10" s="4"/>
      <c r="N10" s="4"/>
      <c r="O10" s="4"/>
    </row>
    <row r="11" spans="1:15" ht="16.5" customHeight="1">
      <c r="A11" s="15" t="s">
        <v>92</v>
      </c>
      <c r="B11" s="15">
        <v>63</v>
      </c>
      <c r="C11" s="48">
        <f>'表１－２千葉市（実数）'!D9/'表１－２千葉市（実数）'!C9*1000</f>
        <v>10.43253626548321</v>
      </c>
      <c r="D11" s="45">
        <f>'表１－２千葉市（実数）'!G9/'表１－２千葉市（実数）'!C9*1000</f>
        <v>4.0478976691469235</v>
      </c>
      <c r="E11" s="45">
        <f>'表１－２千葉市（実数）'!J9/'表１－２千葉市（実数）'!D9*1000</f>
        <v>2.5867136978248086</v>
      </c>
      <c r="F11" s="45">
        <f>'表１－２千葉市（実数）'!M9/'表１－２千葉市（実数）'!D9*1000</f>
        <v>1.1757789535567313</v>
      </c>
      <c r="G11" s="45">
        <f>SUM(H11:I11)</f>
        <v>38.331071913161466</v>
      </c>
      <c r="H11" s="45">
        <f>'表１－２千葉市（実数）'!Q9/('表１－２千葉市（実数）'!D9+'表１－２千葉市（実数）'!P9)*1000</f>
        <v>23.97105382180009</v>
      </c>
      <c r="I11" s="45">
        <f>'表１－２千葉市（実数）'!R9/('表１－２千葉市（実数）'!D9+'表１－２千葉市（実数）'!P9)*1000</f>
        <v>14.360018091361376</v>
      </c>
      <c r="J11" s="45">
        <f>'表１－２千葉市（実数）'!S9/'表１－２千葉市（実数）'!D9*1000</f>
        <v>4.938271604938271</v>
      </c>
      <c r="K11" s="45">
        <f>'表１－２千葉市（実数）'!V9/'表１－２千葉市（実数）'!C9*1000</f>
        <v>5.65479038023252</v>
      </c>
      <c r="L11" s="49">
        <f>'表１－２千葉市（実数）'!W9/'表１－２千葉市（実数）'!C9*1000</f>
        <v>1.4081777346002025</v>
      </c>
      <c r="M11" s="27" t="s">
        <v>76</v>
      </c>
      <c r="N11" s="57" t="s">
        <v>76</v>
      </c>
      <c r="O11" s="57" t="s">
        <v>76</v>
      </c>
    </row>
    <row r="12" spans="1:15" ht="16.5" customHeight="1">
      <c r="A12" s="15" t="s">
        <v>61</v>
      </c>
      <c r="B12" s="15">
        <v>1</v>
      </c>
      <c r="C12" s="48">
        <f>'表１－２千葉市（実数）'!D10/'表１－２千葉市（実数）'!C10*1000</f>
        <v>9.755427482224457</v>
      </c>
      <c r="D12" s="45">
        <f>'表１－２千葉市（実数）'!G10/'表１－２千葉市（実数）'!C10*1000</f>
        <v>4.162315725749101</v>
      </c>
      <c r="E12" s="45">
        <f>'表１－２千葉市（実数）'!J10/'表１－２千葉市（実数）'!D10*1000</f>
        <v>3.364485981308411</v>
      </c>
      <c r="F12" s="45">
        <f>'表１－２千葉市（実数）'!M10/'表１－２千葉市（実数）'!D10*1000</f>
        <v>1.8691588785046729</v>
      </c>
      <c r="G12" s="45">
        <f>SUM(H12:I12)</f>
        <v>36.26756334814459</v>
      </c>
      <c r="H12" s="45">
        <f>'表１－２千葉市（実数）'!Q10/('表１－２千葉市（実数）'!D10+'表１－２千葉市（実数）'!P10)*1000</f>
        <v>22.817341179296267</v>
      </c>
      <c r="I12" s="45">
        <f>'表１－２千葉市（実数）'!R10/('表１－２千葉市（実数）'!D10+'表１－２千葉市（実数）'!P10)*1000</f>
        <v>13.450222168848326</v>
      </c>
      <c r="J12" s="45">
        <f>'表１－２千葉市（実数）'!S10/'表１－２千葉市（実数）'!D10*1000</f>
        <v>5.233644859813085</v>
      </c>
      <c r="K12" s="45">
        <f>'表１－２千葉市（実数）'!V10/'表１－２千葉市（実数）'!C10*1000</f>
        <v>5.75722175150343</v>
      </c>
      <c r="L12" s="49">
        <f>'表１－２千葉市（実数）'!W10/'表１－２千葉市（実数）'!C10*1000</f>
        <v>1.4307960307262535</v>
      </c>
      <c r="M12" s="27" t="s">
        <v>76</v>
      </c>
      <c r="N12" s="57" t="s">
        <v>76</v>
      </c>
      <c r="O12" s="57" t="s">
        <v>76</v>
      </c>
    </row>
    <row r="13" spans="1:15" ht="16.5" customHeight="1">
      <c r="A13" s="26"/>
      <c r="B13" s="26">
        <v>2</v>
      </c>
      <c r="C13" s="48">
        <f>'表１－２千葉市（実数）'!D11/'表１－２千葉市（実数）'!C11*1000</f>
        <v>9.549050373698064</v>
      </c>
      <c r="D13" s="45">
        <f>'表１－２千葉市（実数）'!G11/'表１－２千葉市（実数）'!C11*1000</f>
        <v>4.164740231609068</v>
      </c>
      <c r="E13" s="45">
        <f>'表１－２千葉市（実数）'!J11/'表１－２千葉市（実数）'!D11*1000</f>
        <v>2.922861863006735</v>
      </c>
      <c r="F13" s="45">
        <f>'表１－２千葉市（実数）'!M11/'表１－２千葉市（実数）'!D11*1000</f>
        <v>1.016647604524082</v>
      </c>
      <c r="G13" s="45">
        <f>SUM(H13:I13)</f>
        <v>35.18881804806278</v>
      </c>
      <c r="H13" s="45">
        <f>'表１－２千葉市（実数）'!Q11/('表１－２千葉市（実数）'!D11+'表１－２千葉市（実数）'!P11)*1000</f>
        <v>21.211378126532615</v>
      </c>
      <c r="I13" s="45">
        <f>'表１－２千葉市（実数）'!R11/('表１－２千葉市（実数）'!D11+'表１－２千葉市（実数）'!P11)*1000</f>
        <v>13.977439921530163</v>
      </c>
      <c r="J13" s="45">
        <f>'表１－２千葉市（実数）'!S11/'表１－２千葉市（実数）'!D11*1000</f>
        <v>4.447833269792858</v>
      </c>
      <c r="K13" s="45">
        <f>'表１－２千葉市（実数）'!V11/'表１－２千葉市（実数）'!C11*1000</f>
        <v>6.136681629151241</v>
      </c>
      <c r="L13" s="49">
        <f>'表１－２千葉市（実数）'!W11/'表１－２千葉市（実数）'!C11*1000</f>
        <v>1.412516791839439</v>
      </c>
      <c r="M13" s="27" t="s">
        <v>76</v>
      </c>
      <c r="N13" s="57" t="s">
        <v>76</v>
      </c>
      <c r="O13" s="57" t="s">
        <v>76</v>
      </c>
    </row>
    <row r="14" spans="1:15" ht="16.5" customHeight="1">
      <c r="A14" s="26"/>
      <c r="B14" s="26">
        <v>3</v>
      </c>
      <c r="C14" s="48">
        <f>'表１－２千葉市（実数）'!D12/'表１－２千葉市（実数）'!C12*1000</f>
        <v>9.364384185394435</v>
      </c>
      <c r="D14" s="45">
        <f>'表１－２千葉市（実数）'!G12/'表１－２千葉市（実数）'!C12*1000</f>
        <v>4.290960942789185</v>
      </c>
      <c r="E14" s="45">
        <f>'表１－２千葉市（実数）'!J12/'表１－２千葉市（実数）'!D12*1000</f>
        <v>3.838771593090211</v>
      </c>
      <c r="F14" s="45">
        <f>'表１－２千葉市（実数）'!M12/'表１－２千葉市（実数）'!D12*1000</f>
        <v>1.9193857965451055</v>
      </c>
      <c r="G14" s="45">
        <f aca="true" t="shared" si="0" ref="G14:G27">SUM(H14:I14)</f>
        <v>37.20586423555501</v>
      </c>
      <c r="H14" s="45">
        <f>'表１－２千葉市（実数）'!Q12/('表１－２千葉市（実数）'!D12+'表１－２千葉市（実数）'!P12)*1000</f>
        <v>21.43649131452507</v>
      </c>
      <c r="I14" s="45">
        <f>'表１－２千葉市（実数）'!R12/('表１－２千葉市（実数）'!D12+'表１－２千葉市（実数）'!P12)*1000</f>
        <v>15.769372921029937</v>
      </c>
      <c r="J14" s="45">
        <f>'表１－２千葉市（実数）'!S12/'表１－２千葉市（実数）'!D12*1000</f>
        <v>6.014075495841331</v>
      </c>
      <c r="K14" s="45">
        <f>'表１－２千葉市（実数）'!V12/'表１－２千葉市（実数）'!C12*1000</f>
        <v>6.283663553193657</v>
      </c>
      <c r="L14" s="49">
        <f>'表１－２千葉市（実数）'!W12/'表１－２千葉市（実数）'!C12*1000</f>
        <v>1.5577350532325998</v>
      </c>
      <c r="M14" s="27" t="s">
        <v>76</v>
      </c>
      <c r="N14" s="57" t="s">
        <v>76</v>
      </c>
      <c r="O14" s="57" t="s">
        <v>76</v>
      </c>
    </row>
    <row r="15" spans="1:15" ht="16.5" customHeight="1">
      <c r="A15" s="26"/>
      <c r="B15" s="26">
        <v>4</v>
      </c>
      <c r="C15" s="48">
        <f>'表１－２千葉市（実数）'!D13/'表１－２千葉市（実数）'!C13*1000</f>
        <v>9.396446667949457</v>
      </c>
      <c r="D15" s="45">
        <f>'表１－２千葉市（実数）'!G13/'表１－２千葉市（実数）'!C13*1000</f>
        <v>4.733262542254909</v>
      </c>
      <c r="E15" s="45">
        <f>'表１－２千葉市（実数）'!J13/'表１－２千葉市（実数）'!D13*1000</f>
        <v>4.550625711035267</v>
      </c>
      <c r="F15" s="45">
        <f>'表１－２千葉市（実数）'!M13/'表１－２千葉市（実数）'!D13*1000</f>
        <v>2.2753128555176336</v>
      </c>
      <c r="G15" s="45">
        <f t="shared" si="0"/>
        <v>30.039234919077977</v>
      </c>
      <c r="H15" s="45">
        <f>'表１－２千葉市（実数）'!Q13/('表１－２千葉市（実数）'!D13+'表１－２千葉市（実数）'!P13)*1000</f>
        <v>17.287886218734673</v>
      </c>
      <c r="I15" s="45">
        <f>'表１－２千葉市（実数）'!R13/('表１－２千葉市（実数）'!D13+'表１－２千葉市（実数）'!P13)*1000</f>
        <v>12.751348700343305</v>
      </c>
      <c r="J15" s="45">
        <f>'表１－２千葉市（実数）'!S13/'表１－２千葉市（実数）'!D13*1000</f>
        <v>4.677031980786247</v>
      </c>
      <c r="K15" s="45">
        <f>'表１－２千葉市（実数）'!V13/'表１－２千葉市（実数）'!C13*1000</f>
        <v>6.425834467653465</v>
      </c>
      <c r="L15" s="49">
        <f>'表１－２千葉市（実数）'!W13/'表１－２千葉市（実数）'!C13*1000</f>
        <v>1.5631050202277192</v>
      </c>
      <c r="M15" s="27" t="s">
        <v>76</v>
      </c>
      <c r="N15" s="57" t="s">
        <v>76</v>
      </c>
      <c r="O15" s="57" t="s">
        <v>76</v>
      </c>
    </row>
    <row r="16" spans="1:15" ht="16.5" customHeight="1">
      <c r="A16" s="26"/>
      <c r="B16" s="26">
        <v>5</v>
      </c>
      <c r="C16" s="48">
        <f>'表１－２千葉市（実数）'!D14/'表１－２千葉市（実数）'!C14*1000</f>
        <v>9.28252085804538</v>
      </c>
      <c r="D16" s="45">
        <f>'表１－２千葉市（実数）'!G14/'表１－２千葉市（実数）'!C14*1000</f>
        <v>4.727079074240182</v>
      </c>
      <c r="E16" s="45">
        <f>'表１－２千葉市（実数）'!J14/'表１－２千葉市（実数）'!D14*1000</f>
        <v>3.799392097264438</v>
      </c>
      <c r="F16" s="45">
        <f>'表１－２千葉市（実数）'!M14/'表１－２千葉市（実数）'!D14*1000</f>
        <v>2.5329280648429586</v>
      </c>
      <c r="G16" s="45">
        <f t="shared" si="0"/>
        <v>29.737036126812484</v>
      </c>
      <c r="H16" s="45">
        <f>'表１－２千葉市（実数）'!Q14/('表１－２千葉市（実数）'!D14+'表１－２千葉市（実数）'!P14)*1000</f>
        <v>16.588842467436717</v>
      </c>
      <c r="I16" s="45">
        <f>'表１－２千葉市（実数）'!R14/('表１－２千葉市（実数）'!D14+'表１－２千葉市（実数）'!P14)*1000</f>
        <v>13.14819365937577</v>
      </c>
      <c r="J16" s="45">
        <f>'表１－２千葉市（実数）'!S14/'表１－２千葉市（実数）'!D14*1000</f>
        <v>5.065856129685917</v>
      </c>
      <c r="K16" s="45">
        <f>'表１－２千葉市（実数）'!V14/'表１－２千葉市（実数）'!C14*1000</f>
        <v>6.670342369370502</v>
      </c>
      <c r="L16" s="49">
        <f>'表１－２千葉市（実数）'!W14/'表１－２千葉市（実数）'!C14*1000</f>
        <v>1.6258518676135714</v>
      </c>
      <c r="M16" s="27" t="s">
        <v>76</v>
      </c>
      <c r="N16" s="57">
        <v>28.7</v>
      </c>
      <c r="O16" s="57">
        <v>26.4</v>
      </c>
    </row>
    <row r="17" spans="1:15" ht="16.5" customHeight="1">
      <c r="A17" s="26"/>
      <c r="B17" s="26">
        <v>6</v>
      </c>
      <c r="C17" s="48">
        <f>'表１－２千葉市（実数）'!D15/'表１－２千葉市（実数）'!C15*1000</f>
        <v>9.913884474259621</v>
      </c>
      <c r="D17" s="45">
        <f>'表１－２千葉市（実数）'!G15/'表１－２千葉市（実数）'!C15*1000</f>
        <v>4.7642861241923375</v>
      </c>
      <c r="E17" s="45">
        <f>'表１－２千葉市（実数）'!J15/'表１－２千葉市（実数）'!D15*1000</f>
        <v>2.598936798582398</v>
      </c>
      <c r="F17" s="45">
        <f>'表１－２千葉市（実数）'!M15/'表１－２千葉市（実数）'!D15*1000</f>
        <v>1.299468399291199</v>
      </c>
      <c r="G17" s="45">
        <f t="shared" si="0"/>
        <v>29.131781167565087</v>
      </c>
      <c r="H17" s="45">
        <f>'表１－２千葉市（実数）'!Q15/('表１－２千葉市（実数）'!D15+'表１－２千葉市（実数）'!P15)*1000</f>
        <v>16.171579309553845</v>
      </c>
      <c r="I17" s="45">
        <f>'表１－２千葉市（実数）'!R15/('表１－２千葉市（実数）'!D15+'表１－２千葉市（実数）'!P15)*1000</f>
        <v>12.96020185801124</v>
      </c>
      <c r="J17" s="45">
        <f>'表１－２千葉市（実数）'!S15/'表１－２千葉市（実数）'!D15*1000</f>
        <v>4.25280567040756</v>
      </c>
      <c r="K17" s="45">
        <f>'表１－２千葉市（実数）'!V15/'表１－２千葉市（実数）'!C15*1000</f>
        <v>6.939133551091347</v>
      </c>
      <c r="L17" s="49">
        <f>'表１－２千葉市（実数）'!W15/'表１－２千葉市（実数）'!C15*1000</f>
        <v>1.6934999350005213</v>
      </c>
      <c r="M17" s="27">
        <v>1.38</v>
      </c>
      <c r="N17" s="57">
        <v>28.6</v>
      </c>
      <c r="O17" s="57">
        <v>26.4</v>
      </c>
    </row>
    <row r="18" spans="1:15" ht="16.5" customHeight="1">
      <c r="A18" s="26"/>
      <c r="B18" s="26">
        <v>7</v>
      </c>
      <c r="C18" s="48">
        <f>'表１－２千葉市（実数）'!D16/'表１－２千葉市（実数）'!C16*1000</f>
        <v>9.50863220077475</v>
      </c>
      <c r="D18" s="45">
        <f>'表１－２千葉市（実数）'!G16/'表１－２千葉市（実数）'!C16*1000</f>
        <v>5.1665809501790605</v>
      </c>
      <c r="E18" s="45">
        <f>'表１－２千葉市（実数）'!J16/'表１－２千葉市（実数）'!D16*1000</f>
        <v>4.217838977794319</v>
      </c>
      <c r="F18" s="45">
        <f>'表１－２千葉市（実数）'!M16/'表１－２千葉市（実数）'!D16*1000</f>
        <v>2.232973576479345</v>
      </c>
      <c r="G18" s="45">
        <f t="shared" si="0"/>
        <v>24.918350066529577</v>
      </c>
      <c r="H18" s="45">
        <f>'表１－２千葉市（実数）'!Q16/('表１－２千葉市（実数）'!D16+'表１－２千葉市（実数）'!P16)*1000</f>
        <v>15.72517237208177</v>
      </c>
      <c r="I18" s="45">
        <f>'表１－２千葉市（実数）'!R16/('表１－２千葉市（実数）'!D16+'表１－２千葉市（実数）'!P16)*1000</f>
        <v>9.193177694447805</v>
      </c>
      <c r="J18" s="45">
        <f>'表１－２千葉市（実数）'!S16/('表１－２千葉市（実数）'!D16+'表１－２千葉市（実数）'!T16)*1000</f>
        <v>6.788447296963713</v>
      </c>
      <c r="K18" s="45">
        <f>'表１－２千葉市（実数）'!V16/'表１－２千葉市（実数）'!C16*1000</f>
        <v>7.095201921307545</v>
      </c>
      <c r="L18" s="49">
        <f>'表１－２千葉市（実数）'!W16/'表１－２千葉市（実数）'!C16*1000</f>
        <v>1.7422465898206558</v>
      </c>
      <c r="M18" s="27">
        <v>1.29</v>
      </c>
      <c r="N18" s="57">
        <v>28.7</v>
      </c>
      <c r="O18" s="57">
        <v>26.6</v>
      </c>
    </row>
    <row r="19" spans="1:15" ht="16.5" customHeight="1">
      <c r="A19" s="26"/>
      <c r="B19" s="26">
        <v>8</v>
      </c>
      <c r="C19" s="48">
        <f>'表１－２千葉市（実数）'!D17/'表１－２千葉市（実数）'!C17*1000</f>
        <v>9.826414743112435</v>
      </c>
      <c r="D19" s="45">
        <f>'表１－２千葉市（実数）'!G17/'表１－２千葉市（実数）'!C17*1000</f>
        <v>4.972542814594193</v>
      </c>
      <c r="E19" s="45">
        <f>'表１－２千葉市（実数）'!J17/'表１－２千葉市（実数）'!D17*1000</f>
        <v>3.19677954061094</v>
      </c>
      <c r="F19" s="45">
        <f>'表１－２千葉市（実数）'!M17/'表１－２千葉市（実数）'!D17*1000</f>
        <v>1.7759886336727446</v>
      </c>
      <c r="G19" s="45">
        <f t="shared" si="0"/>
        <v>25.72384358057446</v>
      </c>
      <c r="H19" s="45">
        <f>'表１－２千葉市（実数）'!Q17/('表１－２千葉市（実数）'!D17+'表１－２千葉市（実数）'!P17)*1000</f>
        <v>16.14949821201984</v>
      </c>
      <c r="I19" s="45">
        <f>'表１－２千葉市（実数）'!R17/('表１－２千葉市（実数）'!D17+'表１－２千葉市（実数）'!P17)*1000</f>
        <v>9.57434536855462</v>
      </c>
      <c r="J19" s="45">
        <f>'表１－２千葉市（実数）'!S17/('表１－２千葉市（実数）'!D17+'表１－２千葉市（実数）'!T17)*1000</f>
        <v>7.413509060955519</v>
      </c>
      <c r="K19" s="45">
        <f>'表１－２千葉市（実数）'!V17/'表１－２千葉市（実数）'!C17*1000</f>
        <v>6.9399199553239015</v>
      </c>
      <c r="L19" s="49">
        <f>'表１－２千葉市（実数）'!W17/'表１－２千葉市（実数）'!C17*1000</f>
        <v>1.7800632911392404</v>
      </c>
      <c r="M19" s="49">
        <v>1.32</v>
      </c>
      <c r="N19" s="57">
        <v>29</v>
      </c>
      <c r="O19" s="57">
        <v>26.9</v>
      </c>
    </row>
    <row r="20" spans="1:15" ht="16.5" customHeight="1">
      <c r="A20" s="26"/>
      <c r="B20" s="26">
        <v>9</v>
      </c>
      <c r="C20" s="48">
        <f>'表１－２千葉市（実数）'!D18/'表１－２千葉市（実数）'!C18*1000</f>
        <v>9.352609586424826</v>
      </c>
      <c r="D20" s="45">
        <f>'表１－２千葉市（実数）'!G18/'表１－２千葉市（実数）'!C18*1000</f>
        <v>5.167085296262429</v>
      </c>
      <c r="E20" s="45">
        <f>'表１－２千葉市（実数）'!J18/'表１－２千葉市（実数）'!D18*1000</f>
        <v>3.4653465346534653</v>
      </c>
      <c r="F20" s="45">
        <f>'表１－２千葉市（実数）'!M18/'表１－２千葉市（実数）'!D18*1000</f>
        <v>1.1138613861386137</v>
      </c>
      <c r="G20" s="45">
        <f t="shared" si="0"/>
        <v>29.312830370014417</v>
      </c>
      <c r="H20" s="45">
        <f>'表１－２千葉市（実数）'!Q18/('表１－２千葉市（実数）'!D18+'表１－２千葉市（実数）'!P18)*1000</f>
        <v>19.822200864968764</v>
      </c>
      <c r="I20" s="45">
        <f>'表１－２千葉市（実数）'!R18/('表１－２千葉市（実数）'!D18+'表１－２千葉市（実数）'!P18)*1000</f>
        <v>9.490629505045652</v>
      </c>
      <c r="J20" s="45">
        <f>'表１－２千葉市（実数）'!S18/('表１－２千葉市（実数）'!D18+'表１－２千葉市（実数）'!T18)*1000</f>
        <v>7.619515792060956</v>
      </c>
      <c r="K20" s="45">
        <f>'表１－２千葉市（実数）'!V18/'表１－２千葉市（実数）'!C18*1000</f>
        <v>6.817681988124038</v>
      </c>
      <c r="L20" s="49">
        <f>'表１－２千葉市（実数）'!W18/'表１－２千葉市（実数）'!C18*1000</f>
        <v>2.0290995798270695</v>
      </c>
      <c r="M20" s="49">
        <v>1.23</v>
      </c>
      <c r="N20" s="56">
        <v>29</v>
      </c>
      <c r="O20" s="56">
        <v>27</v>
      </c>
    </row>
    <row r="21" spans="1:15" ht="16.5" customHeight="1">
      <c r="A21" s="26"/>
      <c r="B21" s="26">
        <v>10</v>
      </c>
      <c r="C21" s="48">
        <f>'表１－２千葉市（実数）'!D19/'表１－２千葉市（実数）'!C19*1000</f>
        <v>9.71350494967723</v>
      </c>
      <c r="D21" s="45">
        <f>'表１－２千葉市（実数）'!G19/'表１－２千葉市（実数）'!C19*1000</f>
        <v>5.334569270816006</v>
      </c>
      <c r="E21" s="45">
        <f>'表１－２千葉市（実数）'!J19/'表１－２千葉市（実数）'!D19*1000</f>
        <v>4.015589937404039</v>
      </c>
      <c r="F21" s="45">
        <f>'表１－２千葉市（実数）'!M19/'表１－２千葉市（実数）'!D19*1000</f>
        <v>2.244006141490493</v>
      </c>
      <c r="G21" s="45">
        <f t="shared" si="0"/>
        <v>24.31435814703849</v>
      </c>
      <c r="H21" s="45">
        <f>'表１－２千葉市（実数）'!Q19/('表１－２千葉市（実数）'!D19+'表１－２千葉市（実数）'!P19)*1000</f>
        <v>15.326112007374972</v>
      </c>
      <c r="I21" s="45">
        <f>'表１－２千葉市（実数）'!R19/('表１－２千葉市（実数）'!D19+'表１－２千葉市（実数）'!P19)*1000</f>
        <v>8.988246139663516</v>
      </c>
      <c r="J21" s="45">
        <f>'表１－２千葉市（実数）'!S19/('表１－２千葉市（実数）'!D19+'表１－２千葉市（実数）'!T19)*1000</f>
        <v>6.9289489136817375</v>
      </c>
      <c r="K21" s="45">
        <f>'表１－２千葉市（実数）'!V19/'表１－２千葉市（実数）'!C19*1000</f>
        <v>6.772034925941265</v>
      </c>
      <c r="L21" s="49">
        <f>'表１－２千葉市（実数）'!W19/'表１－２千葉市（実数）'!C19*1000</f>
        <v>2.132680489128377</v>
      </c>
      <c r="M21" s="49">
        <v>1.26</v>
      </c>
      <c r="N21" s="56">
        <v>29.1</v>
      </c>
      <c r="O21" s="56">
        <v>27.1</v>
      </c>
    </row>
    <row r="22" spans="1:15" ht="16.5" customHeight="1">
      <c r="A22" s="26"/>
      <c r="B22" s="26">
        <v>11</v>
      </c>
      <c r="C22" s="48">
        <f>'表１－２千葉市（実数）'!D20/'表１－２千葉市（実数）'!C20*1000</f>
        <v>9.466305070869366</v>
      </c>
      <c r="D22" s="45">
        <f>'表１－２千葉市（実数）'!G20/'表１－２千葉市（実数）'!C20*1000</f>
        <v>5.529686673830357</v>
      </c>
      <c r="E22" s="45">
        <f>'表１－２千葉市（実数）'!J20/'表１－２千葉市（実数）'!D20*1000</f>
        <v>2.642642642642643</v>
      </c>
      <c r="F22" s="45">
        <f>'表１－２千葉市（実数）'!M20/'表１－２千葉市（実数）'!D20*1000</f>
        <v>1.3213213213213215</v>
      </c>
      <c r="G22" s="45">
        <f t="shared" si="0"/>
        <v>28.1344851739435</v>
      </c>
      <c r="H22" s="45">
        <f>'表１－２千葉市（実数）'!Q20/('表１－２千葉市（実数）'!D20+'表１－２千葉市（実数）'!P20)*1000</f>
        <v>17.86131216437077</v>
      </c>
      <c r="I22" s="45">
        <f>'表１－２千葉市（実数）'!R20/('表１－２千葉市（実数）'!D20+'表１－２千葉市（実数）'!P20)*1000</f>
        <v>10.27317300957273</v>
      </c>
      <c r="J22" s="45">
        <f>'表１－２千葉市（実数）'!S20/('表１－２千葉市（実数）'!D20+'表１－２千葉市（実数）'!T20)*1000</f>
        <v>5.618649133293484</v>
      </c>
      <c r="K22" s="45">
        <f>'表１－２千葉市（実数）'!V20/'表１－２千葉市（実数）'!C20*1000</f>
        <v>6.541700068794169</v>
      </c>
      <c r="L22" s="49">
        <f>'表１－２千葉市（実数）'!W20/'表１－２千葉市（実数）'!C20*1000</f>
        <v>2.226429468920386</v>
      </c>
      <c r="M22" s="49">
        <v>1.21</v>
      </c>
      <c r="N22" s="56">
        <v>29.5</v>
      </c>
      <c r="O22" s="56">
        <v>27.4</v>
      </c>
    </row>
    <row r="23" spans="1:15" ht="16.5" customHeight="1">
      <c r="A23" s="26"/>
      <c r="B23" s="26">
        <v>12</v>
      </c>
      <c r="C23" s="48">
        <f>'表１－２千葉市（実数）'!D21/'表１－２千葉市（実数）'!C21*1000</f>
        <v>9.742945731459988</v>
      </c>
      <c r="D23" s="45">
        <f>'表１－２千葉市（実数）'!G21/'表１－２千葉市（実数）'!C21*1000</f>
        <v>5.475895289973807</v>
      </c>
      <c r="E23" s="45">
        <f>'表１－２千葉市（実数）'!J21/'表１－２千葉市（実数）'!D21*1000</f>
        <v>3.5281665294601905</v>
      </c>
      <c r="F23" s="45">
        <f>'表１－２千葉市（実数）'!M21/'表１－２千葉市（実数）'!D21*1000</f>
        <v>2.469716570622133</v>
      </c>
      <c r="G23" s="45">
        <f t="shared" si="0"/>
        <v>24.773483197614404</v>
      </c>
      <c r="H23" s="45">
        <f>'表１－２千葉市（実数）'!Q21/('表１－２千葉市（実数）'!D21+'表１－２千葉市（実数）'!P21)*1000</f>
        <v>15.368734946668196</v>
      </c>
      <c r="I23" s="45">
        <f>'表１－２千葉市（実数）'!R21/('表１－２千葉市（実数）'!D21+'表１－２千葉市（実数）'!P21)*1000</f>
        <v>9.40474825094621</v>
      </c>
      <c r="J23" s="45">
        <f>'表１－２千葉市（実数）'!S21/('表１－２千葉市（実数）'!D21+'表１－２千葉市（実数）'!T21)*1000</f>
        <v>6.553540081919251</v>
      </c>
      <c r="K23" s="45">
        <f>'表１－２千葉市（実数）'!V21/'表１－２千葉市（実数）'!C21*1000</f>
        <v>7.007862647725424</v>
      </c>
      <c r="L23" s="49">
        <f>'表１－２千葉市（実数）'!W21/'表１－２千葉市（実数）'!C21*1000</f>
        <v>2.323732087898489</v>
      </c>
      <c r="M23" s="49">
        <v>1.22</v>
      </c>
      <c r="N23" s="56">
        <v>29.4</v>
      </c>
      <c r="O23" s="56">
        <v>27.6</v>
      </c>
    </row>
    <row r="24" spans="1:15" ht="16.5" customHeight="1">
      <c r="A24" s="26"/>
      <c r="B24" s="26">
        <v>13</v>
      </c>
      <c r="C24" s="48">
        <f>'表１－２千葉市（実数）'!D22/'表１－２千葉市（実数）'!C22*1000</f>
        <v>9.367927298631434</v>
      </c>
      <c r="D24" s="45">
        <f>'表１－２千葉市（実数）'!G22/'表１－２千葉市（実数）'!C22*1000</f>
        <v>5.548180065184696</v>
      </c>
      <c r="E24" s="45">
        <f>'表１－２千葉市（実数）'!J22/'表１－２千葉市（実数）'!D22*1000</f>
        <v>2.7413587604290823</v>
      </c>
      <c r="F24" s="45">
        <f>'表１－２千葉市（実数）'!M22/'表１－２千葉市（実数）'!D22*1000</f>
        <v>0.834326579261025</v>
      </c>
      <c r="G24" s="45">
        <f t="shared" si="0"/>
        <v>27.80996523754345</v>
      </c>
      <c r="H24" s="45">
        <f>'表１－２千葉市（実数）'!Q22/('表１－２千葉市（実数）'!D22+'表１－２千葉市（実数）'!P22)*1000</f>
        <v>17.265353418308226</v>
      </c>
      <c r="I24" s="45">
        <f>'表１－２千葉市（実数）'!R22/('表１－２千葉市（実数）'!D22+'表１－２千葉市（実数）'!P22)*1000</f>
        <v>10.544611819235225</v>
      </c>
      <c r="J24" s="45">
        <f>'表１－２千葉市（実数）'!S22/('表１－２千葉市（実数）'!D22+'表１－２千葉市（実数）'!T22)*1000</f>
        <v>5.220692928334125</v>
      </c>
      <c r="K24" s="45">
        <f>'表１－２千葉市（実数）'!V22/'表１－２千葉市（実数）'!C22*1000</f>
        <v>6.907031974890828</v>
      </c>
      <c r="L24" s="49">
        <f>'表１－２千葉市（実数）'!W22/'表１－２千葉市（実数）'!C22*1000</f>
        <v>2.301227432953443</v>
      </c>
      <c r="M24" s="49">
        <v>1.2</v>
      </c>
      <c r="N24" s="56">
        <v>29.6</v>
      </c>
      <c r="O24" s="56">
        <v>27.7</v>
      </c>
    </row>
    <row r="25" spans="1:15" ht="16.5" customHeight="1">
      <c r="A25" s="26"/>
      <c r="B25" s="26">
        <v>14</v>
      </c>
      <c r="C25" s="48">
        <f>'表１－２千葉市（実数）'!D23/'表１－２千葉市（実数）'!C23*1000</f>
        <v>9.51218676385568</v>
      </c>
      <c r="D25" s="45">
        <f>'表１－２千葉市（実数）'!G23/'表１－２千葉市（実数）'!C23*1000</f>
        <v>5.8742313147157565</v>
      </c>
      <c r="E25" s="45">
        <f>'表１－２千葉市（実数）'!J23/'表１－２千葉市（実数）'!D23*1000</f>
        <v>2.440441603718768</v>
      </c>
      <c r="F25" s="45">
        <f>'表１－２千葉市（実数）'!M23/'表１－２千葉市（実数）'!D23*1000</f>
        <v>1.0459035444509006</v>
      </c>
      <c r="G25" s="45">
        <f t="shared" si="0"/>
        <v>25.922571881367446</v>
      </c>
      <c r="H25" s="45">
        <f>'表１－２千葉市（実数）'!Q23/('表１－２千葉市（実数）'!D23+'表１－２千葉市（実数）'!P23)*1000</f>
        <v>17.206248585012453</v>
      </c>
      <c r="I25" s="45">
        <f>'表１－２千葉市（実数）'!R23/('表１－２千葉市（実数）'!D23+'表１－２千葉市（実数）'!P23)*1000</f>
        <v>8.716323296354993</v>
      </c>
      <c r="J25" s="45">
        <f>'表１－２千葉市（実数）'!S23/('表１－２千葉市（実数）'!D23+'表１－２千葉市（実数）'!T23)*1000</f>
        <v>6.69823305231551</v>
      </c>
      <c r="K25" s="45">
        <f>'表１－２千葉市（実数）'!V23/'表１－２千葉市（実数）'!C23*1000</f>
        <v>6.501007595378879</v>
      </c>
      <c r="L25" s="49">
        <v>2.31</v>
      </c>
      <c r="M25" s="49">
        <v>1.22</v>
      </c>
      <c r="N25" s="56">
        <v>29.7</v>
      </c>
      <c r="O25" s="56">
        <v>27.8</v>
      </c>
    </row>
    <row r="26" spans="1:15" ht="16.5" customHeight="1">
      <c r="A26" s="26"/>
      <c r="B26" s="26">
        <v>15</v>
      </c>
      <c r="C26" s="48">
        <f>'表１－２千葉市（実数）'!D24/'表１－２千葉市（実数）'!C24*1000</f>
        <v>8.981803000800987</v>
      </c>
      <c r="D26" s="45">
        <f>'表１－２千葉市（実数）'!G24/'表１－２千葉市（実数）'!C24*1000</f>
        <v>5.625543077481063</v>
      </c>
      <c r="E26" s="45">
        <f>'表１－２千葉市（実数）'!J24/'表１－２千葉市（実数）'!D24*1000</f>
        <v>2.0739294863974624</v>
      </c>
      <c r="F26" s="45">
        <f>'表１－２千葉市（実数）'!M24/'表１－２千葉市（実数）'!D24*1000</f>
        <v>1.2199585214102722</v>
      </c>
      <c r="G26" s="45">
        <f t="shared" si="0"/>
        <v>28.33096254148886</v>
      </c>
      <c r="H26" s="45">
        <f>'表１－２千葉市（実数）'!Q24/('表１－２千葉市（実数）'!D24+'表１－２千葉市（実数）'!P24)*1000</f>
        <v>16.951161688003793</v>
      </c>
      <c r="I26" s="45">
        <f>'表１－２千葉市（実数）'!R24/('表１－２千葉市（実数）'!D24+'表１－２千葉市（実数）'!P24)*1000</f>
        <v>11.379800853485065</v>
      </c>
      <c r="J26" s="45">
        <f>'表１－２千葉市（実数）'!S24/('表１－２千葉市（実数）'!D24+'表１－２千葉市（実数）'!T24)*1000</f>
        <v>4.982984929508993</v>
      </c>
      <c r="K26" s="45">
        <f>'表１－２千葉市（実数）'!V24/'表１－２千葉市（実数）'!C24*1000</f>
        <v>6.297233359229386</v>
      </c>
      <c r="L26" s="49">
        <f>'表１－２千葉市（実数）'!W24/'表１－２千葉市（実数）'!C24*1000</f>
        <v>2.3821446533782296</v>
      </c>
      <c r="M26" s="49">
        <v>1.19</v>
      </c>
      <c r="N26" s="56">
        <v>30.1</v>
      </c>
      <c r="O26" s="56">
        <v>28.1</v>
      </c>
    </row>
    <row r="27" spans="1:15" ht="16.5" customHeight="1">
      <c r="A27" s="26"/>
      <c r="B27" s="26">
        <v>16</v>
      </c>
      <c r="C27" s="48">
        <f>'表１－２千葉市（実数）'!D25/'表１－２千葉市（実数）'!C25*1000</f>
        <v>9.12056657273151</v>
      </c>
      <c r="D27" s="45">
        <f>'表１－２千葉市（実数）'!G25/'表１－２千葉市（実数）'!C25*1000</f>
        <v>6.123933429446276</v>
      </c>
      <c r="E27" s="45">
        <f>'表１－２千葉市（実数）'!J25/'表１－２千葉市（実数）'!D25*1000</f>
        <v>2.626552053486151</v>
      </c>
      <c r="F27" s="45">
        <f>'表１－２千葉市（実数）'!M25/'表１－２千葉市（実数）'!D25*1000</f>
        <v>1.7908309455587395</v>
      </c>
      <c r="G27" s="45">
        <f t="shared" si="0"/>
        <v>24.11744145403705</v>
      </c>
      <c r="H27" s="45">
        <f>'表１－２千葉市（実数）'!Q25/('表１－２千葉市（実数）'!D25+'表１－２千葉市（実数）'!P25)*1000</f>
        <v>14.214144238611208</v>
      </c>
      <c r="I27" s="45">
        <f>'表１－２千葉市（実数）'!R25/('表１－２千葉市（実数）'!D25+'表１－２千葉市（実数）'!P25)*1000</f>
        <v>9.903297215425843</v>
      </c>
      <c r="J27" s="45">
        <f>'表１－２千葉市（実数）'!S25/('表１－２千葉市（実数）'!D25+'表１－２千葉市（実数）'!T25)*1000</f>
        <v>4.403713401571054</v>
      </c>
      <c r="K27" s="45">
        <f>'表１－２千葉市（実数）'!V25/'表１－２千葉市（実数）'!C25*1000</f>
        <v>5.926843822275264</v>
      </c>
      <c r="L27" s="49">
        <f>'表１－２千葉市（実数）'!W25/'表１－２千葉市（実数）'!C25*1000</f>
        <v>2.1984746788854963</v>
      </c>
      <c r="M27" s="49">
        <v>1.22</v>
      </c>
      <c r="N27" s="56">
        <v>30.3</v>
      </c>
      <c r="O27" s="56">
        <v>28.4</v>
      </c>
    </row>
    <row r="28" spans="1:15" ht="16.5" customHeight="1">
      <c r="A28" s="26"/>
      <c r="B28" s="26">
        <v>17</v>
      </c>
      <c r="C28" s="48">
        <f>'表１－２千葉市（実数）'!D26/'表１－２千葉市（実数）'!C26*1000</f>
        <v>8.860799799726161</v>
      </c>
      <c r="D28" s="45">
        <f>'表１－２千葉市（実数）'!G26/'表１－２千葉市（実数）'!C26*1000</f>
        <v>6.4276483305572425</v>
      </c>
      <c r="E28" s="45">
        <f>'表１－２千葉市（実数）'!J26/'表１－２千葉市（実数）'!D26*1000</f>
        <v>2.4783147459727384</v>
      </c>
      <c r="F28" s="45">
        <f>'表１－２千葉市（実数）'!M26/'表１－２千葉市（実数）'!D26*1000</f>
        <v>1.2391573729863692</v>
      </c>
      <c r="G28" s="45">
        <f>SUM(H28:I28)</f>
        <v>24.301777294160317</v>
      </c>
      <c r="H28" s="45">
        <f>'表１－２千葉市（実数）'!Q26/('表１－２千葉市（実数）'!D26+'表１－２千葉市（実数）'!P26)*1000</f>
        <v>15.113045580945473</v>
      </c>
      <c r="I28" s="45">
        <f>'表１－２千葉市（実数）'!R26/('表１－２千葉市（実数）'!D26+'表１－２千葉市（実数）'!P26)*1000</f>
        <v>9.188731713214846</v>
      </c>
      <c r="J28" s="45">
        <f>'表１－２千葉市（実数）'!S26/('表１－２千葉市（実数）'!D26+'表１－２千葉市（実数）'!T26)*1000</f>
        <v>4.198049141869367</v>
      </c>
      <c r="K28" s="45">
        <f>'表１－２千葉市（実数）'!V26/'表１－２千葉市（実数）'!C26*1000</f>
        <v>5.973079418898428</v>
      </c>
      <c r="L28" s="49">
        <f>'表１－２千葉市（実数）'!W26/'表１－２千葉市（実数）'!C26*1000</f>
        <v>2.093871774235166</v>
      </c>
      <c r="M28" s="49">
        <v>1.2</v>
      </c>
      <c r="N28" s="56">
        <v>30.5</v>
      </c>
      <c r="O28" s="56">
        <v>28.4</v>
      </c>
    </row>
    <row r="29" spans="1:15" ht="16.5" customHeight="1">
      <c r="A29" s="26"/>
      <c r="B29" s="26">
        <v>18</v>
      </c>
      <c r="C29" s="48">
        <f>'表１－２千葉市（実数）'!D27/'表１－２千葉市（実数）'!C27*1000</f>
        <v>8.603937282080164</v>
      </c>
      <c r="D29" s="45">
        <f>'表１－２千葉市（実数）'!G27/'表１－２千葉市（実数）'!C27*1000</f>
        <v>6.3640115736660405</v>
      </c>
      <c r="E29" s="45">
        <f>'表１－２千葉市（実数）'!J27/'表１－２千葉市（実数）'!D27*1000</f>
        <v>2.7482823235477825</v>
      </c>
      <c r="F29" s="45">
        <f>'表１－２千葉市（実数）'!M27/'表１－２千葉市（実数）'!D27*1000</f>
        <v>1.9987507807620237</v>
      </c>
      <c r="G29" s="45">
        <f>SUM(H29:I29)</f>
        <v>20.91487279843444</v>
      </c>
      <c r="H29" s="45">
        <f>'表１－２千葉市（実数）'!Q27/('表１－２千葉市（実数）'!D27+'表１－２千葉市（実数）'!P27)*1000</f>
        <v>12.842465753424657</v>
      </c>
      <c r="I29" s="45">
        <f>'表１－２千葉市（実数）'!R27/('表１－２千葉市（実数）'!D27+'表１－２千葉市（実数）'!P27)*1000</f>
        <v>8.072407045009784</v>
      </c>
      <c r="J29" s="45">
        <f>'表１－２千葉市（実数）'!S27/('表１－２千葉市（実数）'!D27+'表１－２千葉市（実数）'!T27)*1000</f>
        <v>5.227781926811053</v>
      </c>
      <c r="K29" s="45">
        <f>'表１－２千葉市（実数）'!V27/'表１－２千葉市（実数）'!C27*1000</f>
        <v>5.969552487779292</v>
      </c>
      <c r="L29" s="49">
        <f>'表１－２千葉市（実数）'!W27/'表１－２千葉市（実数）'!C27*1000</f>
        <v>2.057206240837156</v>
      </c>
      <c r="M29" s="49">
        <v>1.2</v>
      </c>
      <c r="N29" s="56">
        <v>30.7</v>
      </c>
      <c r="O29" s="56">
        <v>28.6</v>
      </c>
    </row>
    <row r="30" spans="1:15" ht="16.5" customHeight="1">
      <c r="A30" s="26"/>
      <c r="B30" s="26">
        <v>19</v>
      </c>
      <c r="C30" s="48">
        <f>'表１－２千葉市（実数）'!D28/'表１－２千葉市（実数）'!C28*1000</f>
        <v>8.637829081118115</v>
      </c>
      <c r="D30" s="45">
        <f>'表１－２千葉市（実数）'!G28/'表１－２千葉市（実数）'!C28*1000</f>
        <v>6.598430591617656</v>
      </c>
      <c r="E30" s="45">
        <f>'表１－２千葉市（実数）'!J28/'表１－２千葉市（実数）'!D28*1000</f>
        <v>2.347417840375587</v>
      </c>
      <c r="F30" s="45">
        <f>'表１－２千葉市（実数）'!M28/'表１－２千葉市（実数）'!D28*1000</f>
        <v>1.2354830738818878</v>
      </c>
      <c r="G30" s="45">
        <f>SUM(H30:I30)</f>
        <v>23.9961413240082</v>
      </c>
      <c r="H30" s="45">
        <f>'表１－２千葉市（実数）'!Q28/('表１－２千葉市（実数）'!D28+'表１－２千葉市（実数）'!P28)*1000</f>
        <v>13.867116845532378</v>
      </c>
      <c r="I30" s="45">
        <f>'表１－２千葉市（実数）'!R28/('表１－２千葉市（実数）'!D28+'表１－２千葉市（実数）'!P28)*1000</f>
        <v>10.129024478475824</v>
      </c>
      <c r="J30" s="45">
        <f>'表１－２千葉市（実数）'!S28/('表１－２千葉市（実数）'!D28+'表１－２千葉市（実数）'!T28)*1000</f>
        <v>5.046153846153846</v>
      </c>
      <c r="K30" s="45">
        <f>'表１－２千葉市（実数）'!V28/'表１－２千葉市（実数）'!C28*1000</f>
        <v>5.833255962119053</v>
      </c>
      <c r="L30" s="49">
        <f>'表１－２千葉市（実数）'!W28/'表１－２千葉市（実数）'!C28*1000</f>
        <v>2.043667246150382</v>
      </c>
      <c r="M30" s="49">
        <v>1.24</v>
      </c>
      <c r="N30" s="56">
        <v>30.8</v>
      </c>
      <c r="O30" s="56">
        <v>28.7</v>
      </c>
    </row>
    <row r="31" spans="1:15" ht="16.5" customHeight="1">
      <c r="A31" s="26"/>
      <c r="B31" s="26">
        <v>20</v>
      </c>
      <c r="C31" s="48">
        <f>'表１－２千葉市（実数）'!D29/'表１－２千葉市（実数）'!C29*1000</f>
        <v>8.59565276603292</v>
      </c>
      <c r="D31" s="45">
        <f>'表１－２千葉市（実数）'!G29/'表１－２千葉市（実数）'!C29*1000</f>
        <v>6.571842111097387</v>
      </c>
      <c r="E31" s="45">
        <f>'表１－２千葉市（実数）'!J29/'表１－２千葉市（実数）'!D29*1000</f>
        <v>2.210759027266028</v>
      </c>
      <c r="F31" s="45">
        <f>'表１－２千葉市（実数）'!M29/'表１－２千葉市（実数）'!D29*1000</f>
        <v>0.8597396217145664</v>
      </c>
      <c r="G31" s="45">
        <f>SUM(H31:I31)</f>
        <v>23.741007194244602</v>
      </c>
      <c r="H31" s="45">
        <f>'表１－２千葉市（実数）'!Q29/('表１－２千葉市（実数）'!D29+'表１－２千葉市（実数）'!P29)*1000</f>
        <v>13.908872901678656</v>
      </c>
      <c r="I31" s="45">
        <f>'表１－２千葉市（実数）'!R29/('表１－２千葉市（実数）'!D29+'表１－２千葉市（実数）'!P29)*1000</f>
        <v>9.832134292565947</v>
      </c>
      <c r="J31" s="45">
        <f>'表１－２千葉市（実数）'!S29/('表１－２千葉市（実数）'!D29+'表１－２千葉市（実数）'!T29)*1000</f>
        <v>4.039167686658507</v>
      </c>
      <c r="K31" s="45">
        <f>'表１－２千葉市（実数）'!V29/'表１－２千葉市（実数）'!C29*1000</f>
        <v>5.940522981388754</v>
      </c>
      <c r="L31" s="49">
        <f>'表１－２千葉市（実数）'!W29/'表１－２千葉市（実数）'!C29*1000</f>
        <v>2.0364792662340334</v>
      </c>
      <c r="M31" s="49">
        <v>1.27</v>
      </c>
      <c r="N31" s="56">
        <v>31</v>
      </c>
      <c r="O31" s="56">
        <v>29</v>
      </c>
    </row>
    <row r="32" spans="1:15" ht="16.5" customHeight="1">
      <c r="A32" s="26"/>
      <c r="B32" s="26">
        <v>21</v>
      </c>
      <c r="C32" s="48">
        <v>8.4</v>
      </c>
      <c r="D32" s="45">
        <v>6.9</v>
      </c>
      <c r="E32" s="45">
        <v>2.5</v>
      </c>
      <c r="F32" s="45">
        <v>0.8</v>
      </c>
      <c r="G32" s="45">
        <v>22.9</v>
      </c>
      <c r="H32" s="45">
        <v>13</v>
      </c>
      <c r="I32" s="45">
        <v>9.9</v>
      </c>
      <c r="J32" s="45">
        <v>4.7</v>
      </c>
      <c r="K32" s="45">
        <f>'表１－２千葉市（実数）'!V30/'表１－２千葉市（実数）'!C30*1000</f>
        <v>5.721888579148081</v>
      </c>
      <c r="L32" s="49">
        <f>'表１－２千葉市（実数）'!W30/'表１－２千葉市（実数）'!C30*1000</f>
        <v>2.0632715677828153</v>
      </c>
      <c r="M32" s="49">
        <v>1.27</v>
      </c>
      <c r="N32" s="56">
        <v>31</v>
      </c>
      <c r="O32" s="56">
        <v>29.1</v>
      </c>
    </row>
    <row r="33" spans="1:15" ht="16.5" customHeight="1">
      <c r="A33" s="26"/>
      <c r="B33" s="26">
        <v>22</v>
      </c>
      <c r="C33" s="48">
        <v>8.5</v>
      </c>
      <c r="D33" s="45">
        <v>7.4</v>
      </c>
      <c r="E33" s="45">
        <v>2.7</v>
      </c>
      <c r="F33" s="45">
        <v>1.9</v>
      </c>
      <c r="G33" s="45">
        <v>23.2</v>
      </c>
      <c r="H33" s="45">
        <v>13.3</v>
      </c>
      <c r="I33" s="45">
        <v>9.9</v>
      </c>
      <c r="J33" s="45">
        <v>4.9</v>
      </c>
      <c r="K33" s="45">
        <v>5.8</v>
      </c>
      <c r="L33" s="49">
        <v>2.12</v>
      </c>
      <c r="M33" s="49">
        <v>1.31</v>
      </c>
      <c r="N33" s="56">
        <v>31.1</v>
      </c>
      <c r="O33" s="56">
        <v>29.3</v>
      </c>
    </row>
    <row r="34" spans="1:15" ht="16.5" customHeight="1">
      <c r="A34" s="26"/>
      <c r="B34" s="26">
        <v>23</v>
      </c>
      <c r="C34" s="48">
        <v>8.1</v>
      </c>
      <c r="D34" s="45">
        <v>7.5</v>
      </c>
      <c r="E34" s="45">
        <v>2.7</v>
      </c>
      <c r="F34" s="45">
        <v>1.7</v>
      </c>
      <c r="G34" s="45">
        <v>20</v>
      </c>
      <c r="H34" s="45">
        <v>12.2</v>
      </c>
      <c r="I34" s="45">
        <v>7.8</v>
      </c>
      <c r="J34" s="45">
        <v>4.6</v>
      </c>
      <c r="K34" s="45">
        <v>5.2</v>
      </c>
      <c r="L34" s="49">
        <v>1.9</v>
      </c>
      <c r="M34" s="49">
        <v>1.3</v>
      </c>
      <c r="N34" s="56">
        <v>31.4</v>
      </c>
      <c r="O34" s="56">
        <v>29.4</v>
      </c>
    </row>
    <row r="35" spans="1:15" ht="16.5" customHeight="1">
      <c r="A35" s="26"/>
      <c r="B35" s="26">
        <v>24</v>
      </c>
      <c r="C35" s="48">
        <v>8</v>
      </c>
      <c r="D35" s="45">
        <v>7.7</v>
      </c>
      <c r="E35" s="45">
        <v>3.1</v>
      </c>
      <c r="F35" s="45">
        <v>1.7</v>
      </c>
      <c r="G35" s="45">
        <v>24.3</v>
      </c>
      <c r="H35" s="45">
        <v>13.8</v>
      </c>
      <c r="I35" s="45">
        <v>10.507659197366756</v>
      </c>
      <c r="J35" s="45">
        <v>4.52722804294399</v>
      </c>
      <c r="K35" s="45">
        <v>5.1</v>
      </c>
      <c r="L35" s="49">
        <v>1.84</v>
      </c>
      <c r="M35" s="49">
        <v>1.32</v>
      </c>
      <c r="N35" s="56">
        <v>31.5</v>
      </c>
      <c r="O35" s="56">
        <v>29.5</v>
      </c>
    </row>
    <row r="36" spans="1:15" ht="16.5" customHeight="1">
      <c r="A36" s="26"/>
      <c r="B36" s="26">
        <v>25</v>
      </c>
      <c r="C36" s="48">
        <v>7.9</v>
      </c>
      <c r="D36" s="45">
        <v>8</v>
      </c>
      <c r="E36" s="45">
        <v>2.2</v>
      </c>
      <c r="F36" s="45">
        <v>1.2</v>
      </c>
      <c r="G36" s="45">
        <v>23.1</v>
      </c>
      <c r="H36" s="45">
        <v>13.9</v>
      </c>
      <c r="I36" s="45">
        <v>9.2</v>
      </c>
      <c r="J36" s="45">
        <v>4.9</v>
      </c>
      <c r="K36" s="45">
        <v>4.9</v>
      </c>
      <c r="L36" s="49">
        <v>1.84</v>
      </c>
      <c r="M36" s="49">
        <v>1.34</v>
      </c>
      <c r="N36" s="56">
        <v>31.5</v>
      </c>
      <c r="O36" s="56">
        <v>29.6</v>
      </c>
    </row>
    <row r="37" spans="1:15" ht="8.25" customHeight="1">
      <c r="A37" s="18"/>
      <c r="B37" s="18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9" customHeight="1">
      <c r="A38" s="19"/>
      <c r="B38" s="19"/>
      <c r="C38" s="4"/>
      <c r="D38" s="4"/>
      <c r="E38" s="47"/>
      <c r="F38" s="47"/>
      <c r="G38" s="47"/>
      <c r="H38" s="47"/>
      <c r="I38" s="47"/>
      <c r="J38" s="47"/>
      <c r="K38" s="4"/>
      <c r="L38" s="4"/>
      <c r="M38" s="4"/>
      <c r="N38" s="4"/>
      <c r="O38" s="4"/>
    </row>
    <row r="39" spans="1:15" ht="15" customHeight="1">
      <c r="A39" s="19"/>
      <c r="B39" s="19"/>
      <c r="C39" s="4"/>
      <c r="D39" s="4"/>
      <c r="E39" s="47"/>
      <c r="F39" s="47"/>
      <c r="G39" s="47"/>
      <c r="H39" s="47"/>
      <c r="I39" s="47"/>
      <c r="J39" s="47"/>
      <c r="K39" s="4"/>
      <c r="L39" s="4"/>
      <c r="M39" s="4"/>
      <c r="N39" s="4"/>
      <c r="O39" s="4"/>
    </row>
    <row r="40" spans="1:3" s="55" customFormat="1" ht="13.5" customHeight="1">
      <c r="A40" s="2" t="s">
        <v>3</v>
      </c>
      <c r="B40" s="1"/>
      <c r="C40" s="3" t="s">
        <v>74</v>
      </c>
    </row>
    <row r="41" spans="1:3" s="55" customFormat="1" ht="13.5" customHeight="1">
      <c r="A41" s="2"/>
      <c r="B41" s="1"/>
      <c r="C41" s="3" t="s">
        <v>75</v>
      </c>
    </row>
    <row r="42" spans="1:3" s="3" customFormat="1" ht="13.5" customHeight="1">
      <c r="A42" s="2"/>
      <c r="C42" s="3" t="s">
        <v>73</v>
      </c>
    </row>
    <row r="43" spans="1:2" ht="13.5">
      <c r="A43" s="19"/>
      <c r="B43" s="19"/>
    </row>
    <row r="48" spans="1:2" ht="13.5">
      <c r="A48" s="4"/>
      <c r="B48" s="4"/>
    </row>
    <row r="49" spans="1:2" ht="13.5">
      <c r="A49" s="4"/>
      <c r="B49" s="4"/>
    </row>
    <row r="50" spans="1:2" ht="13.5">
      <c r="A50" s="4"/>
      <c r="B50" s="4"/>
    </row>
    <row r="51" spans="1:2" ht="13.5">
      <c r="A51" s="4"/>
      <c r="B51" s="4"/>
    </row>
    <row r="52" spans="1:2" ht="13.5">
      <c r="A52" s="4"/>
      <c r="B52" s="4"/>
    </row>
    <row r="53" spans="1:2" ht="13.5">
      <c r="A53" s="4"/>
      <c r="B53" s="4"/>
    </row>
    <row r="54" spans="1:2" ht="13.5">
      <c r="A54" s="4"/>
      <c r="B54" s="4"/>
    </row>
    <row r="55" spans="1:2" ht="13.5">
      <c r="A55" s="4"/>
      <c r="B55" s="4"/>
    </row>
    <row r="56" spans="1:2" ht="13.5">
      <c r="A56" s="4"/>
      <c r="B56" s="4"/>
    </row>
    <row r="57" spans="1:2" ht="13.5">
      <c r="A57" s="4"/>
      <c r="B57" s="4"/>
    </row>
    <row r="58" spans="1:2" ht="13.5">
      <c r="A58" s="4"/>
      <c r="B58" s="4"/>
    </row>
    <row r="59" spans="1:2" ht="13.5">
      <c r="A59" s="4"/>
      <c r="B59" s="4"/>
    </row>
    <row r="60" spans="1:2" ht="13.5">
      <c r="A60" s="4"/>
      <c r="B60" s="4"/>
    </row>
    <row r="61" spans="1:2" ht="13.5">
      <c r="A61" s="4"/>
      <c r="B61" s="4"/>
    </row>
    <row r="62" spans="1:2" ht="13.5">
      <c r="A62" s="4"/>
      <c r="B62" s="4"/>
    </row>
    <row r="63" spans="1:2" ht="13.5">
      <c r="A63" s="4"/>
      <c r="B63" s="4"/>
    </row>
    <row r="64" spans="1:2" ht="13.5">
      <c r="A64" s="4"/>
      <c r="B64" s="4"/>
    </row>
  </sheetData>
  <sheetProtection/>
  <mergeCells count="3">
    <mergeCell ref="G7:I7"/>
    <mergeCell ref="M7:M8"/>
    <mergeCell ref="N7:O7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PageLayoutView="0" workbookViewId="0" topLeftCell="A1">
      <selection activeCell="Y37" sqref="Y37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3" s="6" customFormat="1" ht="13.5" customHeight="1">
      <c r="T3" s="7"/>
    </row>
    <row r="4" spans="1:23" s="6" customFormat="1" ht="13.5" customHeight="1">
      <c r="A4" s="6" t="s">
        <v>77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15</v>
      </c>
      <c r="C10" s="35">
        <v>179052</v>
      </c>
      <c r="D10" s="36">
        <f>SUM(E10:F10)</f>
        <v>1630</v>
      </c>
      <c r="E10" s="36">
        <v>821</v>
      </c>
      <c r="F10" s="36">
        <v>809</v>
      </c>
      <c r="G10" s="36">
        <f>SUM(H10:I10)</f>
        <v>1192</v>
      </c>
      <c r="H10" s="36">
        <v>689</v>
      </c>
      <c r="I10" s="36">
        <v>503</v>
      </c>
      <c r="J10" s="36">
        <f>SUM(K10:L10)</f>
        <v>5</v>
      </c>
      <c r="K10" s="36">
        <v>1</v>
      </c>
      <c r="L10" s="36">
        <v>4</v>
      </c>
      <c r="M10" s="36">
        <f>SUM(N10:O10)</f>
        <v>4</v>
      </c>
      <c r="N10" s="36">
        <v>1</v>
      </c>
      <c r="O10" s="36">
        <v>3</v>
      </c>
      <c r="P10" s="36">
        <f>SUM(Q10:R10)</f>
        <v>48</v>
      </c>
      <c r="Q10" s="36">
        <v>29</v>
      </c>
      <c r="R10" s="36">
        <v>19</v>
      </c>
      <c r="S10" s="36">
        <f>SUM(T10:U10)</f>
        <v>11</v>
      </c>
      <c r="T10" s="36">
        <v>7</v>
      </c>
      <c r="U10" s="36">
        <v>4</v>
      </c>
      <c r="V10" s="36">
        <v>1316</v>
      </c>
      <c r="W10" s="36">
        <v>452</v>
      </c>
    </row>
    <row r="11" spans="1:23" s="6" customFormat="1" ht="16.5" customHeight="1">
      <c r="A11" s="26"/>
      <c r="B11" s="26">
        <v>16</v>
      </c>
      <c r="C11" s="35">
        <v>180829</v>
      </c>
      <c r="D11" s="36">
        <f>SUM(E11:F11)</f>
        <v>1659</v>
      </c>
      <c r="E11" s="36">
        <v>887</v>
      </c>
      <c r="F11" s="36">
        <v>772</v>
      </c>
      <c r="G11" s="36">
        <f>SUM(H11:I11)</f>
        <v>1359</v>
      </c>
      <c r="H11" s="36">
        <v>778</v>
      </c>
      <c r="I11" s="36">
        <v>581</v>
      </c>
      <c r="J11" s="36">
        <f>SUM(K11:L11)</f>
        <v>6</v>
      </c>
      <c r="K11" s="36">
        <v>4</v>
      </c>
      <c r="L11" s="36">
        <v>2</v>
      </c>
      <c r="M11" s="36">
        <f>SUM(N11:O11)</f>
        <v>5</v>
      </c>
      <c r="N11" s="36">
        <v>4</v>
      </c>
      <c r="O11" s="36">
        <v>1</v>
      </c>
      <c r="P11" s="36">
        <f>SUM(Q11:R11)</f>
        <v>47</v>
      </c>
      <c r="Q11" s="36">
        <v>22</v>
      </c>
      <c r="R11" s="36">
        <v>25</v>
      </c>
      <c r="S11" s="36">
        <f>SUM(T11:U11)</f>
        <v>9</v>
      </c>
      <c r="T11" s="36">
        <v>7</v>
      </c>
      <c r="U11" s="36">
        <v>2</v>
      </c>
      <c r="V11" s="36">
        <v>1311</v>
      </c>
      <c r="W11" s="36">
        <v>429</v>
      </c>
    </row>
    <row r="12" spans="1:23" s="6" customFormat="1" ht="16.5" customHeight="1">
      <c r="A12" s="26"/>
      <c r="B12" s="26">
        <v>17</v>
      </c>
      <c r="C12" s="35">
        <v>177336</v>
      </c>
      <c r="D12" s="36">
        <f aca="true" t="shared" si="0" ref="D12:D17">SUM(E12:F12)</f>
        <v>1646</v>
      </c>
      <c r="E12" s="36">
        <v>844</v>
      </c>
      <c r="F12" s="36">
        <v>802</v>
      </c>
      <c r="G12" s="36">
        <f aca="true" t="shared" si="1" ref="G12:G17">SUM(H12:I12)</f>
        <v>1408</v>
      </c>
      <c r="H12" s="36">
        <v>800</v>
      </c>
      <c r="I12" s="36">
        <v>608</v>
      </c>
      <c r="J12" s="36">
        <f aca="true" t="shared" si="2" ref="J12:J17">SUM(K12:L12)</f>
        <v>2</v>
      </c>
      <c r="K12" s="36">
        <v>1</v>
      </c>
      <c r="L12" s="36">
        <v>1</v>
      </c>
      <c r="M12" s="36">
        <f>SUM(N12:O12)</f>
        <v>1</v>
      </c>
      <c r="N12" s="104">
        <v>0</v>
      </c>
      <c r="O12" s="36">
        <v>1</v>
      </c>
      <c r="P12" s="36">
        <f aca="true" t="shared" si="3" ref="P12:P17">SUM(Q12:R12)</f>
        <v>56</v>
      </c>
      <c r="Q12" s="36">
        <v>33</v>
      </c>
      <c r="R12" s="36">
        <v>23</v>
      </c>
      <c r="S12" s="36">
        <f aca="true" t="shared" si="4" ref="S12:S17">SUM(T12:U12)</f>
        <v>6</v>
      </c>
      <c r="T12" s="36">
        <v>6</v>
      </c>
      <c r="U12" s="104">
        <v>0</v>
      </c>
      <c r="V12" s="36">
        <v>1299</v>
      </c>
      <c r="W12" s="36">
        <v>421</v>
      </c>
    </row>
    <row r="13" spans="1:23" s="6" customFormat="1" ht="16.5" customHeight="1">
      <c r="A13" s="26"/>
      <c r="B13" s="26">
        <v>18</v>
      </c>
      <c r="C13" s="35">
        <v>186742</v>
      </c>
      <c r="D13" s="36">
        <f t="shared" si="0"/>
        <v>1735</v>
      </c>
      <c r="E13" s="36">
        <v>886</v>
      </c>
      <c r="F13" s="36">
        <v>849</v>
      </c>
      <c r="G13" s="36">
        <f t="shared" si="1"/>
        <v>1409</v>
      </c>
      <c r="H13" s="36">
        <v>807</v>
      </c>
      <c r="I13" s="36">
        <v>602</v>
      </c>
      <c r="J13" s="36">
        <f t="shared" si="2"/>
        <v>9</v>
      </c>
      <c r="K13" s="36">
        <v>5</v>
      </c>
      <c r="L13" s="36">
        <v>4</v>
      </c>
      <c r="M13" s="36">
        <f>SUM(N13:O13)</f>
        <v>7</v>
      </c>
      <c r="N13" s="36">
        <v>4</v>
      </c>
      <c r="O13" s="36">
        <v>3</v>
      </c>
      <c r="P13" s="36">
        <f t="shared" si="3"/>
        <v>38</v>
      </c>
      <c r="Q13" s="36">
        <v>26</v>
      </c>
      <c r="R13" s="36">
        <v>12</v>
      </c>
      <c r="S13" s="36">
        <f t="shared" si="4"/>
        <v>14</v>
      </c>
      <c r="T13" s="36">
        <v>8</v>
      </c>
      <c r="U13" s="36">
        <v>6</v>
      </c>
      <c r="V13" s="36">
        <v>1325</v>
      </c>
      <c r="W13" s="36">
        <v>386</v>
      </c>
    </row>
    <row r="14" spans="1:23" s="6" customFormat="1" ht="16.5" customHeight="1">
      <c r="A14" s="26"/>
      <c r="B14" s="26">
        <v>19</v>
      </c>
      <c r="C14" s="35">
        <v>190411</v>
      </c>
      <c r="D14" s="36">
        <f t="shared" si="0"/>
        <v>1760</v>
      </c>
      <c r="E14" s="36">
        <v>878</v>
      </c>
      <c r="F14" s="36">
        <v>882</v>
      </c>
      <c r="G14" s="36">
        <f t="shared" si="1"/>
        <v>1502</v>
      </c>
      <c r="H14" s="36">
        <v>846</v>
      </c>
      <c r="I14" s="36">
        <v>656</v>
      </c>
      <c r="J14" s="36">
        <f t="shared" si="2"/>
        <v>3</v>
      </c>
      <c r="K14" s="36">
        <v>3</v>
      </c>
      <c r="L14" s="104">
        <v>0</v>
      </c>
      <c r="M14" s="36">
        <v>2</v>
      </c>
      <c r="N14" s="36">
        <v>2</v>
      </c>
      <c r="O14" s="104">
        <v>0</v>
      </c>
      <c r="P14" s="36">
        <f t="shared" si="3"/>
        <v>49</v>
      </c>
      <c r="Q14" s="36">
        <v>31</v>
      </c>
      <c r="R14" s="36">
        <v>18</v>
      </c>
      <c r="S14" s="36">
        <f t="shared" si="4"/>
        <v>10</v>
      </c>
      <c r="T14" s="36">
        <v>8</v>
      </c>
      <c r="U14" s="36">
        <v>2</v>
      </c>
      <c r="V14" s="36">
        <v>1302</v>
      </c>
      <c r="W14" s="36">
        <v>404</v>
      </c>
    </row>
    <row r="15" spans="1:23" s="6" customFormat="1" ht="16.5" customHeight="1">
      <c r="A15" s="26"/>
      <c r="B15" s="26">
        <v>20</v>
      </c>
      <c r="C15" s="35">
        <v>192879</v>
      </c>
      <c r="D15" s="36">
        <f t="shared" si="0"/>
        <v>1704</v>
      </c>
      <c r="E15" s="36">
        <v>897</v>
      </c>
      <c r="F15" s="36">
        <v>807</v>
      </c>
      <c r="G15" s="36">
        <f t="shared" si="1"/>
        <v>1492</v>
      </c>
      <c r="H15" s="36">
        <v>807</v>
      </c>
      <c r="I15" s="36">
        <v>685</v>
      </c>
      <c r="J15" s="36">
        <f t="shared" si="2"/>
        <v>8</v>
      </c>
      <c r="K15" s="36">
        <v>4</v>
      </c>
      <c r="L15" s="104">
        <v>4</v>
      </c>
      <c r="M15" s="36">
        <f aca="true" t="shared" si="5" ref="M15:M20">SUM(N15:O15)</f>
        <v>4</v>
      </c>
      <c r="N15" s="36">
        <v>1</v>
      </c>
      <c r="O15" s="104">
        <v>3</v>
      </c>
      <c r="P15" s="36">
        <f t="shared" si="3"/>
        <v>46</v>
      </c>
      <c r="Q15" s="36">
        <v>28</v>
      </c>
      <c r="R15" s="36">
        <v>18</v>
      </c>
      <c r="S15" s="36">
        <f t="shared" si="4"/>
        <v>10</v>
      </c>
      <c r="T15" s="36">
        <v>8</v>
      </c>
      <c r="U15" s="36">
        <v>2</v>
      </c>
      <c r="V15" s="36">
        <v>1378</v>
      </c>
      <c r="W15" s="36">
        <v>427</v>
      </c>
    </row>
    <row r="16" spans="1:23" s="6" customFormat="1" ht="16.5" customHeight="1">
      <c r="A16" s="26"/>
      <c r="B16" s="26">
        <v>21</v>
      </c>
      <c r="C16" s="35">
        <v>196640</v>
      </c>
      <c r="D16" s="36">
        <f t="shared" si="0"/>
        <v>1822</v>
      </c>
      <c r="E16" s="36">
        <v>935</v>
      </c>
      <c r="F16" s="36">
        <v>887</v>
      </c>
      <c r="G16" s="36">
        <f t="shared" si="1"/>
        <v>1544</v>
      </c>
      <c r="H16" s="36">
        <v>887</v>
      </c>
      <c r="I16" s="36">
        <v>657</v>
      </c>
      <c r="J16" s="36">
        <f t="shared" si="2"/>
        <v>5</v>
      </c>
      <c r="K16" s="36">
        <v>3</v>
      </c>
      <c r="L16" s="104">
        <v>2</v>
      </c>
      <c r="M16" s="36">
        <f t="shared" si="5"/>
        <v>3</v>
      </c>
      <c r="N16" s="36">
        <v>2</v>
      </c>
      <c r="O16" s="104">
        <v>1</v>
      </c>
      <c r="P16" s="36">
        <f t="shared" si="3"/>
        <v>35</v>
      </c>
      <c r="Q16" s="36">
        <v>19</v>
      </c>
      <c r="R16" s="36">
        <v>16</v>
      </c>
      <c r="S16" s="36">
        <f t="shared" si="4"/>
        <v>8</v>
      </c>
      <c r="T16" s="36">
        <v>5</v>
      </c>
      <c r="U16" s="36">
        <v>3</v>
      </c>
      <c r="V16" s="36">
        <v>1460</v>
      </c>
      <c r="W16" s="36">
        <v>422</v>
      </c>
    </row>
    <row r="17" spans="1:23" s="6" customFormat="1" ht="16.5" customHeight="1">
      <c r="A17" s="26"/>
      <c r="B17" s="26">
        <v>22</v>
      </c>
      <c r="C17" s="35">
        <v>190309</v>
      </c>
      <c r="D17" s="36">
        <f t="shared" si="0"/>
        <v>1859</v>
      </c>
      <c r="E17" s="36">
        <v>998</v>
      </c>
      <c r="F17" s="36">
        <v>861</v>
      </c>
      <c r="G17" s="36">
        <f t="shared" si="1"/>
        <v>1633</v>
      </c>
      <c r="H17" s="36">
        <v>924</v>
      </c>
      <c r="I17" s="36">
        <v>709</v>
      </c>
      <c r="J17" s="36">
        <f t="shared" si="2"/>
        <v>4</v>
      </c>
      <c r="K17" s="36">
        <v>3</v>
      </c>
      <c r="L17" s="104">
        <v>1</v>
      </c>
      <c r="M17" s="36">
        <f t="shared" si="5"/>
        <v>2</v>
      </c>
      <c r="N17" s="36">
        <v>1</v>
      </c>
      <c r="O17" s="104">
        <v>1</v>
      </c>
      <c r="P17" s="36">
        <f t="shared" si="3"/>
        <v>50</v>
      </c>
      <c r="Q17" s="36">
        <v>28</v>
      </c>
      <c r="R17" s="36">
        <v>22</v>
      </c>
      <c r="S17" s="36">
        <f t="shared" si="4"/>
        <v>7</v>
      </c>
      <c r="T17" s="36">
        <v>5</v>
      </c>
      <c r="U17" s="36">
        <v>2</v>
      </c>
      <c r="V17" s="36">
        <v>1459</v>
      </c>
      <c r="W17" s="36">
        <v>421</v>
      </c>
    </row>
    <row r="18" spans="1:23" s="6" customFormat="1" ht="16.5" customHeight="1">
      <c r="A18" s="26"/>
      <c r="B18" s="26">
        <v>23</v>
      </c>
      <c r="C18" s="35">
        <v>200144</v>
      </c>
      <c r="D18" s="36">
        <f>SUM(E18:F18)</f>
        <v>1835</v>
      </c>
      <c r="E18" s="36">
        <v>943</v>
      </c>
      <c r="F18" s="36">
        <v>892</v>
      </c>
      <c r="G18" s="36">
        <f>SUM(H18:I18)</f>
        <v>1670</v>
      </c>
      <c r="H18" s="36">
        <v>909</v>
      </c>
      <c r="I18" s="36">
        <v>761</v>
      </c>
      <c r="J18" s="36">
        <f>SUM(K18:L18)</f>
        <v>5</v>
      </c>
      <c r="K18" s="36">
        <v>2</v>
      </c>
      <c r="L18" s="104">
        <v>3</v>
      </c>
      <c r="M18" s="36">
        <f t="shared" si="5"/>
        <v>2</v>
      </c>
      <c r="N18" s="36">
        <v>1</v>
      </c>
      <c r="O18" s="104">
        <v>1</v>
      </c>
      <c r="P18" s="36">
        <f>SUM(Q18:R18)</f>
        <v>33</v>
      </c>
      <c r="Q18" s="36">
        <v>18</v>
      </c>
      <c r="R18" s="36">
        <v>15</v>
      </c>
      <c r="S18" s="36">
        <f>SUM(T18:U18)</f>
        <v>6</v>
      </c>
      <c r="T18" s="36">
        <v>5</v>
      </c>
      <c r="U18" s="36">
        <v>1</v>
      </c>
      <c r="V18" s="36">
        <v>1357</v>
      </c>
      <c r="W18" s="36">
        <v>399</v>
      </c>
    </row>
    <row r="19" spans="1:23" s="6" customFormat="1" ht="16.5" customHeight="1">
      <c r="A19" s="26"/>
      <c r="B19" s="26">
        <v>24</v>
      </c>
      <c r="C19" s="35">
        <v>200855</v>
      </c>
      <c r="D19" s="36">
        <f>SUM(E19:F19)</f>
        <v>1776</v>
      </c>
      <c r="E19" s="36">
        <v>919</v>
      </c>
      <c r="F19" s="36">
        <v>857</v>
      </c>
      <c r="G19" s="36">
        <f>SUM(H19:I19)</f>
        <v>1644</v>
      </c>
      <c r="H19" s="36">
        <v>918</v>
      </c>
      <c r="I19" s="36">
        <v>726</v>
      </c>
      <c r="J19" s="36">
        <f>SUM(K19:L19)</f>
        <v>5</v>
      </c>
      <c r="K19" s="36">
        <v>1</v>
      </c>
      <c r="L19" s="104">
        <v>4</v>
      </c>
      <c r="M19" s="36">
        <f t="shared" si="5"/>
        <v>3</v>
      </c>
      <c r="N19" s="36">
        <v>1</v>
      </c>
      <c r="O19" s="104">
        <v>2</v>
      </c>
      <c r="P19" s="36">
        <f>SUM(Q19:R19)</f>
        <v>49</v>
      </c>
      <c r="Q19" s="36">
        <v>29</v>
      </c>
      <c r="R19" s="36">
        <v>20</v>
      </c>
      <c r="S19" s="36">
        <f>SUM(T19:U19)</f>
        <v>10</v>
      </c>
      <c r="T19" s="36">
        <v>7</v>
      </c>
      <c r="U19" s="36">
        <v>3</v>
      </c>
      <c r="V19" s="36">
        <v>1328</v>
      </c>
      <c r="W19" s="36">
        <v>419</v>
      </c>
    </row>
    <row r="20" spans="1:23" s="6" customFormat="1" ht="16.5" customHeight="1">
      <c r="A20" s="26"/>
      <c r="B20" s="26">
        <v>25</v>
      </c>
      <c r="C20" s="35">
        <v>201861</v>
      </c>
      <c r="D20" s="36">
        <f>SUM(E20:F20)</f>
        <v>1776</v>
      </c>
      <c r="E20" s="36">
        <v>944</v>
      </c>
      <c r="F20" s="36">
        <v>832</v>
      </c>
      <c r="G20" s="36">
        <f>SUM(H20:I20)</f>
        <v>1749</v>
      </c>
      <c r="H20" s="36">
        <v>977</v>
      </c>
      <c r="I20" s="36">
        <v>772</v>
      </c>
      <c r="J20" s="36">
        <f>SUM(K20:L20)</f>
        <v>1</v>
      </c>
      <c r="K20" s="36">
        <v>1</v>
      </c>
      <c r="L20" s="104">
        <v>0</v>
      </c>
      <c r="M20" s="104">
        <f t="shared" si="5"/>
        <v>0</v>
      </c>
      <c r="N20" s="104">
        <v>0</v>
      </c>
      <c r="O20" s="104">
        <v>0</v>
      </c>
      <c r="P20" s="36">
        <f>SUM(Q20:R20)</f>
        <v>52</v>
      </c>
      <c r="Q20" s="36">
        <v>32</v>
      </c>
      <c r="R20" s="36">
        <v>20</v>
      </c>
      <c r="S20" s="36">
        <f>SUM(T20:U20)</f>
        <v>11</v>
      </c>
      <c r="T20" s="36">
        <v>11</v>
      </c>
      <c r="U20" s="104">
        <v>0</v>
      </c>
      <c r="V20" s="36">
        <v>1377</v>
      </c>
      <c r="W20" s="36">
        <v>377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 hidden="1">
      <c r="A22" s="116"/>
      <c r="B22" s="116"/>
      <c r="C22" s="3"/>
    </row>
    <row r="23" spans="1:2" ht="13.5">
      <c r="A23" s="116"/>
      <c r="B23" s="116"/>
    </row>
    <row r="24" ht="13.5">
      <c r="A24" s="6" t="s">
        <v>78</v>
      </c>
    </row>
    <row r="25" spans="1:23" s="117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5" t="s">
        <v>96</v>
      </c>
      <c r="K25" s="205"/>
      <c r="L25" s="205"/>
      <c r="M25" s="205"/>
      <c r="N25" s="205"/>
      <c r="O25" s="205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6" t="s">
        <v>50</v>
      </c>
      <c r="K26" s="206"/>
      <c r="L26" s="206" t="s">
        <v>51</v>
      </c>
      <c r="M26" s="206"/>
      <c r="N26" s="206" t="s">
        <v>52</v>
      </c>
      <c r="O26" s="206"/>
      <c r="P26" s="152" t="s">
        <v>108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F27" s="203"/>
      <c r="G27" s="204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15</v>
      </c>
      <c r="C28" s="48">
        <f aca="true" t="shared" si="6" ref="C28:C38">D10/C10*1000</f>
        <v>9.103500659026428</v>
      </c>
      <c r="D28" s="200">
        <f aca="true" t="shared" si="7" ref="D28:D38">G10/C10*1000</f>
        <v>6.657283917521166</v>
      </c>
      <c r="E28" s="200"/>
      <c r="F28" s="200">
        <f aca="true" t="shared" si="8" ref="F28:F38">J10/D10*1000</f>
        <v>3.067484662576687</v>
      </c>
      <c r="G28" s="200"/>
      <c r="H28" s="200">
        <f aca="true" t="shared" si="9" ref="H28:H37">M10/D10*1000</f>
        <v>2.4539877300613497</v>
      </c>
      <c r="I28" s="200"/>
      <c r="J28" s="200">
        <f>SUM(L28:O28)</f>
        <v>28.605482717520857</v>
      </c>
      <c r="K28" s="200"/>
      <c r="L28" s="200">
        <f aca="true" t="shared" si="10" ref="L28:L38">Q10/(D10+P10)*1000</f>
        <v>17.28247914183552</v>
      </c>
      <c r="M28" s="200"/>
      <c r="N28" s="200">
        <f aca="true" t="shared" si="11" ref="N28:N38">R10/(D10+P10)*1000</f>
        <v>11.32300357568534</v>
      </c>
      <c r="O28" s="200"/>
      <c r="P28" s="200">
        <f aca="true" t="shared" si="12" ref="P28:P38">S10/(D10+T10)*1000</f>
        <v>6.719609040928527</v>
      </c>
      <c r="Q28" s="200"/>
      <c r="R28" s="200">
        <f aca="true" t="shared" si="13" ref="R28:R38">V10/C10*1000</f>
        <v>7.349820163974711</v>
      </c>
      <c r="S28" s="200"/>
      <c r="T28" s="201">
        <f aca="true" t="shared" si="14" ref="T28:T38">W10/C10*1000</f>
        <v>2.524406317717758</v>
      </c>
      <c r="U28" s="201"/>
      <c r="V28" s="56">
        <v>30.2</v>
      </c>
      <c r="W28" s="56">
        <v>28.2</v>
      </c>
    </row>
    <row r="29" spans="1:23" ht="16.5" customHeight="1">
      <c r="A29" s="26"/>
      <c r="B29" s="26">
        <v>16</v>
      </c>
      <c r="C29" s="48">
        <f t="shared" si="6"/>
        <v>9.17441339608138</v>
      </c>
      <c r="D29" s="200">
        <f t="shared" si="7"/>
        <v>7.515387465506086</v>
      </c>
      <c r="E29" s="200"/>
      <c r="F29" s="200">
        <f t="shared" si="8"/>
        <v>3.6166365280289328</v>
      </c>
      <c r="G29" s="200"/>
      <c r="H29" s="200">
        <f t="shared" si="9"/>
        <v>3.0138637733574445</v>
      </c>
      <c r="I29" s="200"/>
      <c r="J29" s="200">
        <f>SUM(L29:O29)</f>
        <v>27.54982415005862</v>
      </c>
      <c r="K29" s="200"/>
      <c r="L29" s="200">
        <f t="shared" si="10"/>
        <v>12.895662368112545</v>
      </c>
      <c r="M29" s="200"/>
      <c r="N29" s="200">
        <f t="shared" si="11"/>
        <v>14.654161781946073</v>
      </c>
      <c r="O29" s="200"/>
      <c r="P29" s="200">
        <f t="shared" si="12"/>
        <v>5.402160864345738</v>
      </c>
      <c r="Q29" s="200"/>
      <c r="R29" s="200">
        <f t="shared" si="13"/>
        <v>7.249943316614039</v>
      </c>
      <c r="S29" s="200"/>
      <c r="T29" s="201">
        <f t="shared" si="14"/>
        <v>2.3724070807226716</v>
      </c>
      <c r="U29" s="201"/>
      <c r="V29" s="56">
        <v>30.3</v>
      </c>
      <c r="W29" s="56">
        <v>28.6</v>
      </c>
    </row>
    <row r="30" spans="1:23" ht="16.5" customHeight="1">
      <c r="A30" s="26"/>
      <c r="B30" s="26">
        <v>17</v>
      </c>
      <c r="C30" s="48">
        <f t="shared" si="6"/>
        <v>9.281815311047954</v>
      </c>
      <c r="D30" s="200">
        <f t="shared" si="7"/>
        <v>7.939730229620608</v>
      </c>
      <c r="E30" s="200"/>
      <c r="F30" s="200">
        <f t="shared" si="8"/>
        <v>1.215066828675577</v>
      </c>
      <c r="G30" s="200"/>
      <c r="H30" s="200">
        <f t="shared" si="9"/>
        <v>0.6075334143377885</v>
      </c>
      <c r="I30" s="200"/>
      <c r="J30" s="200">
        <f>SUM(L30:O30)</f>
        <v>32.90246768507638</v>
      </c>
      <c r="K30" s="200"/>
      <c r="L30" s="200">
        <f t="shared" si="10"/>
        <v>19.38895417156287</v>
      </c>
      <c r="M30" s="200"/>
      <c r="N30" s="200">
        <f t="shared" si="11"/>
        <v>13.513513513513514</v>
      </c>
      <c r="O30" s="200"/>
      <c r="P30" s="200">
        <f t="shared" si="12"/>
        <v>3.6319612590799033</v>
      </c>
      <c r="Q30" s="200"/>
      <c r="R30" s="200">
        <f t="shared" si="13"/>
        <v>7.325077818378672</v>
      </c>
      <c r="S30" s="200"/>
      <c r="T30" s="201">
        <f t="shared" si="14"/>
        <v>2.374024450760139</v>
      </c>
      <c r="U30" s="201"/>
      <c r="V30" s="56">
        <v>31</v>
      </c>
      <c r="W30" s="56">
        <v>28.5</v>
      </c>
    </row>
    <row r="31" spans="1:23" ht="16.5" customHeight="1">
      <c r="A31" s="26"/>
      <c r="B31" s="26">
        <v>18</v>
      </c>
      <c r="C31" s="48">
        <f t="shared" si="6"/>
        <v>9.290893318053786</v>
      </c>
      <c r="D31" s="200">
        <f t="shared" si="7"/>
        <v>7.545169270972786</v>
      </c>
      <c r="E31" s="200"/>
      <c r="F31" s="200">
        <f t="shared" si="8"/>
        <v>5.187319884726224</v>
      </c>
      <c r="G31" s="200"/>
      <c r="H31" s="200">
        <f t="shared" si="9"/>
        <v>4.034582132564841</v>
      </c>
      <c r="I31" s="200"/>
      <c r="J31" s="200">
        <f>SUM(L31:O31)</f>
        <v>21.432600112803158</v>
      </c>
      <c r="K31" s="200"/>
      <c r="L31" s="200">
        <f t="shared" si="10"/>
        <v>14.664410603496897</v>
      </c>
      <c r="M31" s="200"/>
      <c r="N31" s="200">
        <f t="shared" si="11"/>
        <v>6.768189509306261</v>
      </c>
      <c r="O31" s="200"/>
      <c r="P31" s="200">
        <f t="shared" si="12"/>
        <v>8.032128514056224</v>
      </c>
      <c r="Q31" s="200"/>
      <c r="R31" s="200">
        <f t="shared" si="13"/>
        <v>7.095350804853755</v>
      </c>
      <c r="S31" s="200"/>
      <c r="T31" s="201">
        <f t="shared" si="14"/>
        <v>2.0670229514517353</v>
      </c>
      <c r="U31" s="201"/>
      <c r="V31" s="56">
        <v>30.8</v>
      </c>
      <c r="W31" s="56">
        <v>28.6</v>
      </c>
    </row>
    <row r="32" spans="1:23" ht="16.5" customHeight="1">
      <c r="A32" s="26"/>
      <c r="B32" s="26">
        <v>19</v>
      </c>
      <c r="C32" s="48">
        <f t="shared" si="6"/>
        <v>9.243163472698532</v>
      </c>
      <c r="D32" s="200">
        <f t="shared" si="7"/>
        <v>7.888199736359769</v>
      </c>
      <c r="E32" s="200"/>
      <c r="F32" s="200">
        <f t="shared" si="8"/>
        <v>1.7045454545454544</v>
      </c>
      <c r="G32" s="200"/>
      <c r="H32" s="200">
        <f t="shared" si="9"/>
        <v>1.1363636363636362</v>
      </c>
      <c r="I32" s="200"/>
      <c r="J32" s="200">
        <f>SUM(L32:O32)</f>
        <v>27.08678828081813</v>
      </c>
      <c r="K32" s="200"/>
      <c r="L32" s="200">
        <f t="shared" si="10"/>
        <v>17.136539524599225</v>
      </c>
      <c r="M32" s="200"/>
      <c r="N32" s="200">
        <f t="shared" si="11"/>
        <v>9.950248756218905</v>
      </c>
      <c r="O32" s="200"/>
      <c r="P32" s="200">
        <f t="shared" si="12"/>
        <v>5.656108597285067</v>
      </c>
      <c r="Q32" s="200"/>
      <c r="R32" s="200">
        <f t="shared" si="13"/>
        <v>6.8378402508258445</v>
      </c>
      <c r="S32" s="200"/>
      <c r="T32" s="201">
        <f t="shared" si="14"/>
        <v>2.1217261607785263</v>
      </c>
      <c r="U32" s="201"/>
      <c r="V32" s="56">
        <v>30.9</v>
      </c>
      <c r="W32" s="56">
        <v>28.7</v>
      </c>
    </row>
    <row r="33" spans="1:23" ht="16.5" customHeight="1">
      <c r="A33" s="26"/>
      <c r="B33" s="26">
        <v>20</v>
      </c>
      <c r="C33" s="48">
        <f t="shared" si="6"/>
        <v>8.834554306067535</v>
      </c>
      <c r="D33" s="200">
        <f t="shared" si="7"/>
        <v>7.73541961540655</v>
      </c>
      <c r="E33" s="200"/>
      <c r="F33" s="200">
        <f t="shared" si="8"/>
        <v>4.694835680751174</v>
      </c>
      <c r="G33" s="200"/>
      <c r="H33" s="200">
        <f t="shared" si="9"/>
        <v>2.347417840375587</v>
      </c>
      <c r="I33" s="200"/>
      <c r="J33" s="200">
        <f aca="true" t="shared" si="15" ref="J33:J38">SUM(L33:O33)</f>
        <v>26.285714285714285</v>
      </c>
      <c r="K33" s="200"/>
      <c r="L33" s="200">
        <f t="shared" si="10"/>
        <v>16</v>
      </c>
      <c r="M33" s="200"/>
      <c r="N33" s="200">
        <f t="shared" si="11"/>
        <v>10.285714285714285</v>
      </c>
      <c r="O33" s="200"/>
      <c r="P33" s="200">
        <f t="shared" si="12"/>
        <v>5.841121495327102</v>
      </c>
      <c r="Q33" s="200"/>
      <c r="R33" s="200">
        <f t="shared" si="13"/>
        <v>7.144375489296398</v>
      </c>
      <c r="S33" s="200"/>
      <c r="T33" s="201">
        <f t="shared" si="14"/>
        <v>2.2138231741143413</v>
      </c>
      <c r="U33" s="201"/>
      <c r="V33" s="56">
        <v>31</v>
      </c>
      <c r="W33" s="56">
        <v>28.8</v>
      </c>
    </row>
    <row r="34" spans="1:23" ht="16.5" customHeight="1">
      <c r="A34" s="26"/>
      <c r="B34" s="26">
        <v>21</v>
      </c>
      <c r="C34" s="48">
        <f t="shared" si="6"/>
        <v>9.26566314076485</v>
      </c>
      <c r="D34" s="200">
        <f t="shared" si="7"/>
        <v>7.851912123677788</v>
      </c>
      <c r="E34" s="200"/>
      <c r="F34" s="200">
        <f t="shared" si="8"/>
        <v>2.7442371020856204</v>
      </c>
      <c r="G34" s="200"/>
      <c r="H34" s="200">
        <f t="shared" si="9"/>
        <v>1.646542261251372</v>
      </c>
      <c r="I34" s="200"/>
      <c r="J34" s="200">
        <f t="shared" si="15"/>
        <v>18.847603661820138</v>
      </c>
      <c r="K34" s="200"/>
      <c r="L34" s="200">
        <f t="shared" si="10"/>
        <v>10.231556273559503</v>
      </c>
      <c r="M34" s="200"/>
      <c r="N34" s="200">
        <f t="shared" si="11"/>
        <v>8.616047388260636</v>
      </c>
      <c r="O34" s="200"/>
      <c r="P34" s="200">
        <f t="shared" si="12"/>
        <v>4.378762999452655</v>
      </c>
      <c r="Q34" s="200"/>
      <c r="R34" s="200">
        <f t="shared" si="13"/>
        <v>7.424735557363711</v>
      </c>
      <c r="S34" s="200"/>
      <c r="T34" s="201">
        <f t="shared" si="14"/>
        <v>2.146053702196908</v>
      </c>
      <c r="U34" s="201"/>
      <c r="V34" s="56">
        <v>30.7</v>
      </c>
      <c r="W34" s="56">
        <v>29.2</v>
      </c>
    </row>
    <row r="35" spans="1:23" ht="16.5" customHeight="1">
      <c r="A35" s="26"/>
      <c r="B35" s="26">
        <v>22</v>
      </c>
      <c r="C35" s="48">
        <f t="shared" si="6"/>
        <v>9.768324146519607</v>
      </c>
      <c r="D35" s="200">
        <f t="shared" si="7"/>
        <v>8.580781781208456</v>
      </c>
      <c r="E35" s="200"/>
      <c r="F35" s="200">
        <f t="shared" si="8"/>
        <v>2.151694459386767</v>
      </c>
      <c r="G35" s="200"/>
      <c r="H35" s="200">
        <f t="shared" si="9"/>
        <v>1.0758472296933834</v>
      </c>
      <c r="I35" s="200"/>
      <c r="J35" s="200">
        <f t="shared" si="15"/>
        <v>26.191723415400734</v>
      </c>
      <c r="K35" s="200"/>
      <c r="L35" s="200">
        <f t="shared" si="10"/>
        <v>14.667365112624411</v>
      </c>
      <c r="M35" s="200"/>
      <c r="N35" s="200">
        <f t="shared" si="11"/>
        <v>11.524358302776323</v>
      </c>
      <c r="O35" s="200"/>
      <c r="P35" s="200">
        <f t="shared" si="12"/>
        <v>3.755364806866953</v>
      </c>
      <c r="Q35" s="200"/>
      <c r="R35" s="200">
        <f t="shared" si="13"/>
        <v>7.666479252163587</v>
      </c>
      <c r="S35" s="200"/>
      <c r="T35" s="201">
        <f t="shared" si="14"/>
        <v>2.212191751309712</v>
      </c>
      <c r="U35" s="201"/>
      <c r="V35" s="56">
        <v>31</v>
      </c>
      <c r="W35" s="56">
        <v>29.2</v>
      </c>
    </row>
    <row r="36" spans="1:23" ht="16.5" customHeight="1">
      <c r="A36" s="26"/>
      <c r="B36" s="26">
        <v>23</v>
      </c>
      <c r="C36" s="48">
        <f t="shared" si="6"/>
        <v>9.168398752897915</v>
      </c>
      <c r="D36" s="200">
        <f t="shared" si="7"/>
        <v>8.343992325525623</v>
      </c>
      <c r="E36" s="200"/>
      <c r="F36" s="200">
        <f t="shared" si="8"/>
        <v>2.7247956403269753</v>
      </c>
      <c r="G36" s="200"/>
      <c r="H36" s="200">
        <f t="shared" si="9"/>
        <v>1.0899182561307903</v>
      </c>
      <c r="I36" s="200"/>
      <c r="J36" s="200">
        <f t="shared" si="15"/>
        <v>17.66595289079229</v>
      </c>
      <c r="K36" s="200"/>
      <c r="L36" s="200">
        <f t="shared" si="10"/>
        <v>9.635974304068522</v>
      </c>
      <c r="M36" s="200"/>
      <c r="N36" s="200">
        <f t="shared" si="11"/>
        <v>8.029978586723768</v>
      </c>
      <c r="O36" s="200"/>
      <c r="P36" s="200">
        <f t="shared" si="12"/>
        <v>3.260869565217391</v>
      </c>
      <c r="Q36" s="200"/>
      <c r="R36" s="200">
        <f t="shared" si="13"/>
        <v>6.780118314813334</v>
      </c>
      <c r="S36" s="200"/>
      <c r="T36" s="201">
        <f t="shared" si="14"/>
        <v>1.993564633463906</v>
      </c>
      <c r="U36" s="201"/>
      <c r="V36" s="56">
        <v>31.4</v>
      </c>
      <c r="W36" s="56">
        <v>29.3</v>
      </c>
    </row>
    <row r="37" spans="1:23" ht="16.5" customHeight="1">
      <c r="A37" s="26"/>
      <c r="B37" s="26">
        <v>24</v>
      </c>
      <c r="C37" s="48">
        <f t="shared" si="6"/>
        <v>8.842199596724006</v>
      </c>
      <c r="D37" s="200">
        <f t="shared" si="7"/>
        <v>8.18500908615668</v>
      </c>
      <c r="E37" s="200"/>
      <c r="F37" s="200">
        <f t="shared" si="8"/>
        <v>2.815315315315315</v>
      </c>
      <c r="G37" s="200"/>
      <c r="H37" s="200">
        <f t="shared" si="9"/>
        <v>1.6891891891891893</v>
      </c>
      <c r="I37" s="200"/>
      <c r="J37" s="200">
        <f t="shared" si="15"/>
        <v>26.849315068493148</v>
      </c>
      <c r="K37" s="200"/>
      <c r="L37" s="200">
        <f t="shared" si="10"/>
        <v>15.89041095890411</v>
      </c>
      <c r="M37" s="200"/>
      <c r="N37" s="200">
        <f t="shared" si="11"/>
        <v>10.95890410958904</v>
      </c>
      <c r="O37" s="200"/>
      <c r="P37" s="200">
        <f t="shared" si="12"/>
        <v>5.608524957936063</v>
      </c>
      <c r="Q37" s="200"/>
      <c r="R37" s="200">
        <f t="shared" si="13"/>
        <v>6.611734833586418</v>
      </c>
      <c r="S37" s="200"/>
      <c r="T37" s="201">
        <f t="shared" si="14"/>
        <v>2.0860819994523414</v>
      </c>
      <c r="U37" s="201"/>
      <c r="V37" s="56">
        <v>31.2</v>
      </c>
      <c r="W37" s="56">
        <v>29.3</v>
      </c>
    </row>
    <row r="38" spans="1:23" ht="16.5" customHeight="1">
      <c r="A38" s="26"/>
      <c r="B38" s="26">
        <v>25</v>
      </c>
      <c r="C38" s="48">
        <f t="shared" si="6"/>
        <v>8.798133369001443</v>
      </c>
      <c r="D38" s="200">
        <f t="shared" si="7"/>
        <v>8.664377963053786</v>
      </c>
      <c r="E38" s="200"/>
      <c r="F38" s="200">
        <f t="shared" si="8"/>
        <v>0.5630630630630631</v>
      </c>
      <c r="G38" s="200"/>
      <c r="H38" s="200" t="s">
        <v>76</v>
      </c>
      <c r="I38" s="200"/>
      <c r="J38" s="200">
        <f t="shared" si="15"/>
        <v>28.44638949671772</v>
      </c>
      <c r="K38" s="200"/>
      <c r="L38" s="200">
        <f t="shared" si="10"/>
        <v>17.505470459518598</v>
      </c>
      <c r="M38" s="200"/>
      <c r="N38" s="200">
        <f t="shared" si="11"/>
        <v>10.940919037199125</v>
      </c>
      <c r="O38" s="200"/>
      <c r="P38" s="200">
        <f t="shared" si="12"/>
        <v>6.155567991046447</v>
      </c>
      <c r="Q38" s="200"/>
      <c r="R38" s="200">
        <f t="shared" si="13"/>
        <v>6.82152570333051</v>
      </c>
      <c r="S38" s="200"/>
      <c r="T38" s="201">
        <f t="shared" si="14"/>
        <v>1.8676217793432113</v>
      </c>
      <c r="U38" s="201"/>
      <c r="V38" s="56">
        <v>31.3</v>
      </c>
      <c r="W38" s="56">
        <v>29.3</v>
      </c>
    </row>
    <row r="39" spans="1:23" ht="8.25" customHeight="1">
      <c r="A39" s="115"/>
      <c r="B39" s="115"/>
      <c r="C39" s="119"/>
      <c r="D39" s="120"/>
      <c r="E39" s="115"/>
      <c r="F39" s="115"/>
      <c r="G39" s="120"/>
      <c r="H39" s="120"/>
      <c r="I39" s="120"/>
      <c r="J39" s="207"/>
      <c r="K39" s="207"/>
      <c r="L39" s="115"/>
      <c r="M39" s="115"/>
      <c r="N39" s="115"/>
      <c r="O39" s="115"/>
      <c r="P39" s="120"/>
      <c r="Q39" s="115"/>
      <c r="R39" s="120"/>
      <c r="S39" s="115"/>
      <c r="T39" s="120"/>
      <c r="U39" s="115"/>
      <c r="V39" s="120"/>
      <c r="W39" s="120"/>
    </row>
    <row r="40" spans="1:15" ht="9" customHeight="1">
      <c r="A40" s="116"/>
      <c r="B40" s="116"/>
      <c r="C40" s="118"/>
      <c r="D40" s="118"/>
      <c r="E40" s="47"/>
      <c r="F40" s="47"/>
      <c r="G40" s="47"/>
      <c r="H40" s="47"/>
      <c r="I40" s="47"/>
      <c r="J40" s="47"/>
      <c r="K40" s="118"/>
      <c r="L40" s="118"/>
      <c r="M40" s="118"/>
      <c r="N40" s="118"/>
      <c r="O40" s="118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ht="13.5" customHeight="1">
      <c r="A45" s="2"/>
    </row>
    <row r="46" s="3" customFormat="1" ht="13.5" customHeight="1">
      <c r="A46" s="2"/>
    </row>
  </sheetData>
  <sheetProtection/>
  <mergeCells count="126">
    <mergeCell ref="D38:E38"/>
    <mergeCell ref="F38:G38"/>
    <mergeCell ref="H38:I38"/>
    <mergeCell ref="J38:K38"/>
    <mergeCell ref="L38:M38"/>
    <mergeCell ref="N38:O38"/>
    <mergeCell ref="P37:Q37"/>
    <mergeCell ref="R37:S37"/>
    <mergeCell ref="T37:U37"/>
    <mergeCell ref="T34:U34"/>
    <mergeCell ref="P38:Q38"/>
    <mergeCell ref="R38:S38"/>
    <mergeCell ref="T38:U38"/>
    <mergeCell ref="D37:E37"/>
    <mergeCell ref="F37:G37"/>
    <mergeCell ref="H37:I37"/>
    <mergeCell ref="J37:K37"/>
    <mergeCell ref="L37:M37"/>
    <mergeCell ref="R30:S30"/>
    <mergeCell ref="J33:K33"/>
    <mergeCell ref="F31:G31"/>
    <mergeCell ref="F30:G30"/>
    <mergeCell ref="H32:I32"/>
    <mergeCell ref="D5:F6"/>
    <mergeCell ref="G5:I6"/>
    <mergeCell ref="J5:L6"/>
    <mergeCell ref="M5:O6"/>
    <mergeCell ref="L26:M26"/>
    <mergeCell ref="T29:U29"/>
    <mergeCell ref="T28:U28"/>
    <mergeCell ref="R26:S26"/>
    <mergeCell ref="N26:O26"/>
    <mergeCell ref="R25:S25"/>
    <mergeCell ref="V5:V8"/>
    <mergeCell ref="P5:R6"/>
    <mergeCell ref="V25:W25"/>
    <mergeCell ref="S5:U6"/>
    <mergeCell ref="R32:S32"/>
    <mergeCell ref="W5:W8"/>
    <mergeCell ref="T25:U25"/>
    <mergeCell ref="T26:U26"/>
    <mergeCell ref="R31:S31"/>
    <mergeCell ref="P31:Q31"/>
    <mergeCell ref="R29:S29"/>
    <mergeCell ref="P29:Q29"/>
    <mergeCell ref="R28:S28"/>
    <mergeCell ref="P28:Q28"/>
    <mergeCell ref="J32:K32"/>
    <mergeCell ref="J30:K30"/>
    <mergeCell ref="N29:O29"/>
    <mergeCell ref="L31:M31"/>
    <mergeCell ref="J31:K31"/>
    <mergeCell ref="T30:U30"/>
    <mergeCell ref="T31:U31"/>
    <mergeCell ref="N32:O32"/>
    <mergeCell ref="N33:O33"/>
    <mergeCell ref="T32:U32"/>
    <mergeCell ref="P32:Q32"/>
    <mergeCell ref="P33:Q33"/>
    <mergeCell ref="P30:Q30"/>
    <mergeCell ref="J39:K39"/>
    <mergeCell ref="N31:O31"/>
    <mergeCell ref="J28:K28"/>
    <mergeCell ref="J29:K29"/>
    <mergeCell ref="L30:M30"/>
    <mergeCell ref="L32:M32"/>
    <mergeCell ref="L29:M29"/>
    <mergeCell ref="N30:O30"/>
    <mergeCell ref="N37:O37"/>
    <mergeCell ref="L34:M34"/>
    <mergeCell ref="P25:Q25"/>
    <mergeCell ref="P26:Q26"/>
    <mergeCell ref="H25:I25"/>
    <mergeCell ref="H26:I26"/>
    <mergeCell ref="L28:M28"/>
    <mergeCell ref="J25:O25"/>
    <mergeCell ref="J26:K26"/>
    <mergeCell ref="N28:O28"/>
    <mergeCell ref="D25:E25"/>
    <mergeCell ref="D26:E26"/>
    <mergeCell ref="F25:G25"/>
    <mergeCell ref="F26:G26"/>
    <mergeCell ref="F27:G27"/>
    <mergeCell ref="F28:G28"/>
    <mergeCell ref="H30:I30"/>
    <mergeCell ref="H31:I31"/>
    <mergeCell ref="H28:I28"/>
    <mergeCell ref="F33:G33"/>
    <mergeCell ref="F32:G32"/>
    <mergeCell ref="D28:E28"/>
    <mergeCell ref="H34:I34"/>
    <mergeCell ref="D29:E29"/>
    <mergeCell ref="F29:G29"/>
    <mergeCell ref="H29:I29"/>
    <mergeCell ref="D32:E32"/>
    <mergeCell ref="H33:I33"/>
    <mergeCell ref="D30:E30"/>
    <mergeCell ref="D31:E31"/>
    <mergeCell ref="D33:E33"/>
    <mergeCell ref="D34:E34"/>
    <mergeCell ref="N34:O34"/>
    <mergeCell ref="P34:Q34"/>
    <mergeCell ref="R34:S34"/>
    <mergeCell ref="L33:M33"/>
    <mergeCell ref="T33:U33"/>
    <mergeCell ref="R33:S33"/>
    <mergeCell ref="F34:G34"/>
    <mergeCell ref="D36:E36"/>
    <mergeCell ref="F36:G36"/>
    <mergeCell ref="H36:I36"/>
    <mergeCell ref="J36:K36"/>
    <mergeCell ref="L36:M36"/>
    <mergeCell ref="J34:K34"/>
    <mergeCell ref="D35:E35"/>
    <mergeCell ref="F35:G35"/>
    <mergeCell ref="H35:I35"/>
    <mergeCell ref="J35:K35"/>
    <mergeCell ref="N36:O36"/>
    <mergeCell ref="P36:Q36"/>
    <mergeCell ref="R36:S36"/>
    <mergeCell ref="T36:U36"/>
    <mergeCell ref="R35:S35"/>
    <mergeCell ref="T35:U35"/>
    <mergeCell ref="P35:Q35"/>
    <mergeCell ref="L35:M35"/>
    <mergeCell ref="N35:O35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PageLayoutView="0" workbookViewId="0" topLeftCell="A10">
      <selection activeCell="Y37" sqref="Y37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1" ht="13.5"/>
    <row r="2" ht="13.5"/>
    <row r="3" s="6" customFormat="1" ht="13.5" customHeight="1">
      <c r="T3" s="7"/>
    </row>
    <row r="4" spans="1:23" s="6" customFormat="1" ht="13.5" customHeight="1">
      <c r="A4" s="6" t="s">
        <v>80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15</v>
      </c>
      <c r="C10" s="35">
        <v>182501</v>
      </c>
      <c r="D10" s="36">
        <f>SUM(E10:F10)</f>
        <v>1662</v>
      </c>
      <c r="E10" s="36">
        <v>822</v>
      </c>
      <c r="F10" s="36">
        <v>840</v>
      </c>
      <c r="G10" s="36">
        <f>SUM(H10:I10)</f>
        <v>1056</v>
      </c>
      <c r="H10" s="36">
        <v>602</v>
      </c>
      <c r="I10" s="36">
        <v>454</v>
      </c>
      <c r="J10" s="36">
        <f>SUM(K10:L10)</f>
        <v>5</v>
      </c>
      <c r="K10" s="36">
        <v>2</v>
      </c>
      <c r="L10" s="36">
        <v>3</v>
      </c>
      <c r="M10" s="36">
        <f>SUM(N10:O10)</f>
        <v>2</v>
      </c>
      <c r="N10" s="104">
        <v>0</v>
      </c>
      <c r="O10" s="36">
        <v>2</v>
      </c>
      <c r="P10" s="36">
        <f>SUM(Q10:R10)</f>
        <v>47</v>
      </c>
      <c r="Q10" s="36">
        <v>22</v>
      </c>
      <c r="R10" s="36">
        <v>25</v>
      </c>
      <c r="S10" s="36">
        <f>SUM(T10:U10)</f>
        <v>7</v>
      </c>
      <c r="T10" s="36">
        <v>5</v>
      </c>
      <c r="U10" s="36">
        <v>2</v>
      </c>
      <c r="V10" s="36">
        <v>1118</v>
      </c>
      <c r="W10" s="36">
        <v>425</v>
      </c>
    </row>
    <row r="11" spans="1:23" s="6" customFormat="1" ht="16.5" customHeight="1">
      <c r="A11" s="26"/>
      <c r="B11" s="26">
        <v>16</v>
      </c>
      <c r="C11" s="35">
        <v>182264</v>
      </c>
      <c r="D11" s="36">
        <f>SUM(E11:F11)</f>
        <v>1651</v>
      </c>
      <c r="E11" s="36">
        <v>856</v>
      </c>
      <c r="F11" s="36">
        <v>795</v>
      </c>
      <c r="G11" s="36">
        <f>SUM(H11:I11)</f>
        <v>1091</v>
      </c>
      <c r="H11" s="36">
        <v>633</v>
      </c>
      <c r="I11" s="36">
        <v>458</v>
      </c>
      <c r="J11" s="36">
        <f>SUM(K11:L11)</f>
        <v>2</v>
      </c>
      <c r="K11" s="36">
        <v>2</v>
      </c>
      <c r="L11" s="104">
        <v>0</v>
      </c>
      <c r="M11" s="104">
        <f>SUM(N11:O11)</f>
        <v>0</v>
      </c>
      <c r="N11" s="104">
        <v>0</v>
      </c>
      <c r="O11" s="104">
        <v>0</v>
      </c>
      <c r="P11" s="36">
        <f>SUM(Q11:R11)</f>
        <v>52</v>
      </c>
      <c r="Q11" s="36">
        <v>40</v>
      </c>
      <c r="R11" s="36">
        <v>12</v>
      </c>
      <c r="S11" s="36">
        <f>SUM(T11:U11)</f>
        <v>4</v>
      </c>
      <c r="T11" s="36">
        <v>4</v>
      </c>
      <c r="U11" s="104">
        <v>0</v>
      </c>
      <c r="V11" s="36">
        <v>1047</v>
      </c>
      <c r="W11" s="36">
        <v>410</v>
      </c>
    </row>
    <row r="12" spans="1:23" s="6" customFormat="1" ht="16.5" customHeight="1">
      <c r="A12" s="26"/>
      <c r="B12" s="26">
        <v>17</v>
      </c>
      <c r="C12" s="35">
        <v>179491</v>
      </c>
      <c r="D12" s="36">
        <f>SUM(E12:F12)</f>
        <v>1640</v>
      </c>
      <c r="E12" s="36">
        <v>848</v>
      </c>
      <c r="F12" s="36">
        <v>792</v>
      </c>
      <c r="G12" s="36">
        <f>SUM(H12:I12)</f>
        <v>1113</v>
      </c>
      <c r="H12" s="36">
        <v>635</v>
      </c>
      <c r="I12" s="36">
        <v>478</v>
      </c>
      <c r="J12" s="36">
        <f aca="true" t="shared" si="0" ref="J12:J17">SUM(K12:L12)</f>
        <v>5</v>
      </c>
      <c r="K12" s="36">
        <v>4</v>
      </c>
      <c r="L12" s="36">
        <v>1</v>
      </c>
      <c r="M12" s="36">
        <f>SUM(N12:O12)</f>
        <v>3</v>
      </c>
      <c r="N12" s="36">
        <v>2</v>
      </c>
      <c r="O12" s="36">
        <v>1</v>
      </c>
      <c r="P12" s="36">
        <f aca="true" t="shared" si="1" ref="P12:P17">SUM(Q12:R12)</f>
        <v>32</v>
      </c>
      <c r="Q12" s="36">
        <v>21</v>
      </c>
      <c r="R12" s="36">
        <v>11</v>
      </c>
      <c r="S12" s="36">
        <f aca="true" t="shared" si="2" ref="S12:S17">SUM(T12:U12)</f>
        <v>7</v>
      </c>
      <c r="T12" s="36">
        <v>6</v>
      </c>
      <c r="U12" s="36">
        <v>1</v>
      </c>
      <c r="V12" s="36">
        <v>1104</v>
      </c>
      <c r="W12" s="36">
        <v>367</v>
      </c>
    </row>
    <row r="13" spans="1:23" s="6" customFormat="1" ht="16.5" customHeight="1">
      <c r="A13" s="26"/>
      <c r="B13" s="26">
        <v>18</v>
      </c>
      <c r="C13" s="35">
        <v>181908</v>
      </c>
      <c r="D13" s="36">
        <v>1549</v>
      </c>
      <c r="E13" s="36">
        <v>821</v>
      </c>
      <c r="F13" s="36">
        <v>728</v>
      </c>
      <c r="G13" s="36">
        <v>1167</v>
      </c>
      <c r="H13" s="36">
        <v>630</v>
      </c>
      <c r="I13" s="36">
        <v>537</v>
      </c>
      <c r="J13" s="36">
        <f t="shared" si="0"/>
        <v>2</v>
      </c>
      <c r="K13" s="104">
        <v>0</v>
      </c>
      <c r="L13" s="36">
        <v>2</v>
      </c>
      <c r="M13" s="36">
        <v>1</v>
      </c>
      <c r="N13" s="104">
        <v>0</v>
      </c>
      <c r="O13" s="36">
        <v>1</v>
      </c>
      <c r="P13" s="36">
        <f t="shared" si="1"/>
        <v>23</v>
      </c>
      <c r="Q13" s="36">
        <v>13</v>
      </c>
      <c r="R13" s="36">
        <v>10</v>
      </c>
      <c r="S13" s="36">
        <f t="shared" si="2"/>
        <v>7</v>
      </c>
      <c r="T13" s="36">
        <v>6</v>
      </c>
      <c r="U13" s="36">
        <v>1</v>
      </c>
      <c r="V13" s="36">
        <v>1084</v>
      </c>
      <c r="W13" s="36">
        <v>342</v>
      </c>
    </row>
    <row r="14" spans="1:23" s="6" customFormat="1" ht="16.5" customHeight="1">
      <c r="A14" s="26"/>
      <c r="B14" s="26">
        <v>19</v>
      </c>
      <c r="C14" s="35">
        <v>180795</v>
      </c>
      <c r="D14" s="36">
        <v>1441</v>
      </c>
      <c r="E14" s="36">
        <v>760</v>
      </c>
      <c r="F14" s="36">
        <v>681</v>
      </c>
      <c r="G14" s="36">
        <v>1208</v>
      </c>
      <c r="H14" s="36">
        <v>701</v>
      </c>
      <c r="I14" s="36">
        <v>507</v>
      </c>
      <c r="J14" s="36">
        <f t="shared" si="0"/>
        <v>1</v>
      </c>
      <c r="K14" s="36">
        <v>1</v>
      </c>
      <c r="L14" s="104">
        <v>0</v>
      </c>
      <c r="M14" s="36">
        <v>1</v>
      </c>
      <c r="N14" s="36">
        <v>1</v>
      </c>
      <c r="O14" s="104">
        <v>0</v>
      </c>
      <c r="P14" s="36">
        <f t="shared" si="1"/>
        <v>39</v>
      </c>
      <c r="Q14" s="36">
        <v>27</v>
      </c>
      <c r="R14" s="36">
        <v>12</v>
      </c>
      <c r="S14" s="36">
        <f t="shared" si="2"/>
        <v>8</v>
      </c>
      <c r="T14" s="36">
        <v>7</v>
      </c>
      <c r="U14" s="36">
        <v>1</v>
      </c>
      <c r="V14" s="36">
        <v>1052</v>
      </c>
      <c r="W14" s="36">
        <v>368</v>
      </c>
    </row>
    <row r="15" spans="1:23" s="6" customFormat="1" ht="16.5" customHeight="1">
      <c r="A15" s="26"/>
      <c r="B15" s="26">
        <v>20</v>
      </c>
      <c r="C15" s="35">
        <v>180961</v>
      </c>
      <c r="D15" s="36">
        <f aca="true" t="shared" si="3" ref="D15:D20">SUM(E15:F15)</f>
        <v>1411</v>
      </c>
      <c r="E15" s="36">
        <v>737</v>
      </c>
      <c r="F15" s="36">
        <v>674</v>
      </c>
      <c r="G15" s="36">
        <f aca="true" t="shared" si="4" ref="G15:G20">SUM(H15:I15)</f>
        <v>1165</v>
      </c>
      <c r="H15" s="36">
        <v>679</v>
      </c>
      <c r="I15" s="36">
        <v>486</v>
      </c>
      <c r="J15" s="36">
        <f t="shared" si="0"/>
        <v>3</v>
      </c>
      <c r="K15" s="36">
        <v>1</v>
      </c>
      <c r="L15" s="104">
        <v>2</v>
      </c>
      <c r="M15" s="36">
        <f aca="true" t="shared" si="5" ref="M15:M20">SUM(N15:O15)</f>
        <v>1</v>
      </c>
      <c r="N15" s="104">
        <v>0</v>
      </c>
      <c r="O15" s="104">
        <v>1</v>
      </c>
      <c r="P15" s="36">
        <f t="shared" si="1"/>
        <v>44</v>
      </c>
      <c r="Q15" s="36">
        <v>25</v>
      </c>
      <c r="R15" s="36">
        <v>19</v>
      </c>
      <c r="S15" s="36">
        <f t="shared" si="2"/>
        <v>9</v>
      </c>
      <c r="T15" s="36">
        <v>8</v>
      </c>
      <c r="U15" s="36">
        <v>1</v>
      </c>
      <c r="V15" s="36">
        <v>1016</v>
      </c>
      <c r="W15" s="36">
        <v>340</v>
      </c>
    </row>
    <row r="16" spans="1:23" s="6" customFormat="1" ht="16.5" customHeight="1">
      <c r="A16" s="26"/>
      <c r="B16" s="26">
        <v>21</v>
      </c>
      <c r="C16" s="35">
        <v>181123</v>
      </c>
      <c r="D16" s="36">
        <f t="shared" si="3"/>
        <v>1444</v>
      </c>
      <c r="E16" s="36">
        <v>761</v>
      </c>
      <c r="F16" s="36">
        <v>683</v>
      </c>
      <c r="G16" s="36">
        <f t="shared" si="4"/>
        <v>1374</v>
      </c>
      <c r="H16" s="36">
        <v>779</v>
      </c>
      <c r="I16" s="36">
        <v>595</v>
      </c>
      <c r="J16" s="36">
        <f t="shared" si="0"/>
        <v>3</v>
      </c>
      <c r="K16" s="36">
        <v>2</v>
      </c>
      <c r="L16" s="104">
        <v>1</v>
      </c>
      <c r="M16" s="36">
        <f t="shared" si="5"/>
        <v>1</v>
      </c>
      <c r="N16" s="104">
        <v>0</v>
      </c>
      <c r="O16" s="104">
        <v>1</v>
      </c>
      <c r="P16" s="36">
        <f t="shared" si="1"/>
        <v>36</v>
      </c>
      <c r="Q16" s="36">
        <v>21</v>
      </c>
      <c r="R16" s="36">
        <v>15</v>
      </c>
      <c r="S16" s="36">
        <f t="shared" si="2"/>
        <v>5</v>
      </c>
      <c r="T16" s="36">
        <v>4</v>
      </c>
      <c r="U16" s="36">
        <v>1</v>
      </c>
      <c r="V16" s="36">
        <v>964</v>
      </c>
      <c r="W16" s="36">
        <v>355</v>
      </c>
    </row>
    <row r="17" spans="1:23" s="6" customFormat="1" ht="16.5" customHeight="1">
      <c r="A17" s="26"/>
      <c r="B17" s="26">
        <v>22</v>
      </c>
      <c r="C17" s="35">
        <v>171970</v>
      </c>
      <c r="D17" s="36">
        <f t="shared" si="3"/>
        <v>1359</v>
      </c>
      <c r="E17" s="36">
        <v>696</v>
      </c>
      <c r="F17" s="36">
        <v>663</v>
      </c>
      <c r="G17" s="36">
        <f t="shared" si="4"/>
        <v>1365</v>
      </c>
      <c r="H17" s="36">
        <v>792</v>
      </c>
      <c r="I17" s="36">
        <v>573</v>
      </c>
      <c r="J17" s="36">
        <f t="shared" si="0"/>
        <v>6</v>
      </c>
      <c r="K17" s="36">
        <v>4</v>
      </c>
      <c r="L17" s="104">
        <v>2</v>
      </c>
      <c r="M17" s="36">
        <f t="shared" si="5"/>
        <v>5</v>
      </c>
      <c r="N17" s="104">
        <v>3</v>
      </c>
      <c r="O17" s="104">
        <v>2</v>
      </c>
      <c r="P17" s="36">
        <f t="shared" si="1"/>
        <v>23</v>
      </c>
      <c r="Q17" s="36">
        <v>11</v>
      </c>
      <c r="R17" s="36">
        <v>12</v>
      </c>
      <c r="S17" s="36">
        <f t="shared" si="2"/>
        <v>12</v>
      </c>
      <c r="T17" s="36">
        <v>7</v>
      </c>
      <c r="U17" s="36">
        <v>5</v>
      </c>
      <c r="V17" s="36">
        <v>1049</v>
      </c>
      <c r="W17" s="36">
        <v>322</v>
      </c>
    </row>
    <row r="18" spans="1:23" s="6" customFormat="1" ht="16.5" customHeight="1">
      <c r="A18" s="26"/>
      <c r="B18" s="26">
        <v>23</v>
      </c>
      <c r="C18" s="35">
        <v>180271</v>
      </c>
      <c r="D18" s="36">
        <f t="shared" si="3"/>
        <v>1257</v>
      </c>
      <c r="E18" s="36">
        <v>633</v>
      </c>
      <c r="F18" s="36">
        <v>624</v>
      </c>
      <c r="G18" s="36">
        <f t="shared" si="4"/>
        <v>1403</v>
      </c>
      <c r="H18" s="36">
        <v>770</v>
      </c>
      <c r="I18" s="36">
        <v>633</v>
      </c>
      <c r="J18" s="36">
        <f>SUM(K18:L18)</f>
        <v>1</v>
      </c>
      <c r="K18" s="36">
        <v>1</v>
      </c>
      <c r="L18" s="104">
        <v>0</v>
      </c>
      <c r="M18" s="104">
        <v>0</v>
      </c>
      <c r="N18" s="104">
        <v>0</v>
      </c>
      <c r="O18" s="104">
        <v>0</v>
      </c>
      <c r="P18" s="36">
        <f>SUM(Q18:R18)</f>
        <v>28</v>
      </c>
      <c r="Q18" s="36">
        <v>14</v>
      </c>
      <c r="R18" s="36">
        <v>14</v>
      </c>
      <c r="S18" s="36">
        <f>SUM(T18:U18)</f>
        <v>3</v>
      </c>
      <c r="T18" s="36">
        <v>3</v>
      </c>
      <c r="U18" s="104">
        <v>0</v>
      </c>
      <c r="V18" s="36">
        <v>977</v>
      </c>
      <c r="W18" s="36">
        <v>349</v>
      </c>
    </row>
    <row r="19" spans="1:23" s="6" customFormat="1" ht="16.5" customHeight="1">
      <c r="A19" s="26"/>
      <c r="B19" s="26">
        <v>24</v>
      </c>
      <c r="C19" s="35">
        <v>179684</v>
      </c>
      <c r="D19" s="36">
        <f t="shared" si="3"/>
        <v>1396</v>
      </c>
      <c r="E19" s="36">
        <v>731</v>
      </c>
      <c r="F19" s="36">
        <v>665</v>
      </c>
      <c r="G19" s="36">
        <f t="shared" si="4"/>
        <v>1453</v>
      </c>
      <c r="H19" s="36">
        <v>823</v>
      </c>
      <c r="I19" s="36">
        <v>630</v>
      </c>
      <c r="J19" s="36">
        <f>SUM(K19:L19)</f>
        <v>4</v>
      </c>
      <c r="K19" s="36">
        <v>3</v>
      </c>
      <c r="L19" s="104">
        <v>1</v>
      </c>
      <c r="M19" s="36">
        <f t="shared" si="5"/>
        <v>3</v>
      </c>
      <c r="N19" s="104">
        <v>2</v>
      </c>
      <c r="O19" s="104">
        <v>1</v>
      </c>
      <c r="P19" s="36">
        <f>SUM(Q19:R19)</f>
        <v>28</v>
      </c>
      <c r="Q19" s="36">
        <v>15</v>
      </c>
      <c r="R19" s="36">
        <v>13</v>
      </c>
      <c r="S19" s="36">
        <f>SUM(T19:U19)</f>
        <v>3</v>
      </c>
      <c r="T19" s="36">
        <v>1</v>
      </c>
      <c r="U19" s="36">
        <v>2</v>
      </c>
      <c r="V19" s="36">
        <v>877</v>
      </c>
      <c r="W19" s="36">
        <v>294</v>
      </c>
    </row>
    <row r="20" spans="1:23" s="6" customFormat="1" ht="16.5" customHeight="1">
      <c r="A20" s="26"/>
      <c r="B20" s="26">
        <v>25</v>
      </c>
      <c r="C20" s="35">
        <v>179667</v>
      </c>
      <c r="D20" s="36">
        <f t="shared" si="3"/>
        <v>1335</v>
      </c>
      <c r="E20" s="36">
        <v>680</v>
      </c>
      <c r="F20" s="36">
        <v>655</v>
      </c>
      <c r="G20" s="36">
        <f t="shared" si="4"/>
        <v>1485</v>
      </c>
      <c r="H20" s="36">
        <v>809</v>
      </c>
      <c r="I20" s="36">
        <v>676</v>
      </c>
      <c r="J20" s="36">
        <f>SUM(K20:L20)</f>
        <v>3</v>
      </c>
      <c r="K20" s="36">
        <v>1</v>
      </c>
      <c r="L20" s="104">
        <v>2</v>
      </c>
      <c r="M20" s="36">
        <f t="shared" si="5"/>
        <v>1</v>
      </c>
      <c r="N20" s="104">
        <v>0</v>
      </c>
      <c r="O20" s="104">
        <v>1</v>
      </c>
      <c r="P20" s="36">
        <f>SUM(Q20:R20)</f>
        <v>34</v>
      </c>
      <c r="Q20" s="36">
        <v>17</v>
      </c>
      <c r="R20" s="36">
        <v>17</v>
      </c>
      <c r="S20" s="36">
        <f>SUM(T20:U20)</f>
        <v>8</v>
      </c>
      <c r="T20" s="36">
        <v>7</v>
      </c>
      <c r="U20" s="36">
        <v>1</v>
      </c>
      <c r="V20" s="36">
        <v>878</v>
      </c>
      <c r="W20" s="36">
        <v>328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81</v>
      </c>
    </row>
    <row r="25" spans="1:23" s="117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5" t="s">
        <v>96</v>
      </c>
      <c r="K25" s="205"/>
      <c r="L25" s="205"/>
      <c r="M25" s="205"/>
      <c r="N25" s="205"/>
      <c r="O25" s="205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6" t="s">
        <v>50</v>
      </c>
      <c r="K26" s="206"/>
      <c r="L26" s="206" t="s">
        <v>51</v>
      </c>
      <c r="M26" s="206"/>
      <c r="N26" s="206" t="s">
        <v>52</v>
      </c>
      <c r="O26" s="206"/>
      <c r="P26" s="152" t="s">
        <v>104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15</v>
      </c>
      <c r="C28" s="48">
        <f aca="true" t="shared" si="6" ref="C28:C38">D10/C10*1000</f>
        <v>9.106799414797727</v>
      </c>
      <c r="D28" s="200">
        <f aca="true" t="shared" si="7" ref="D28:D38">G10/C10*1000</f>
        <v>5.786269664275812</v>
      </c>
      <c r="E28" s="200"/>
      <c r="F28" s="200">
        <f aca="true" t="shared" si="8" ref="F28:F38">J10/D10*1000</f>
        <v>3.0084235860409145</v>
      </c>
      <c r="G28" s="200"/>
      <c r="H28" s="200">
        <f>M10/D10*1000</f>
        <v>1.203369434416366</v>
      </c>
      <c r="I28" s="200"/>
      <c r="J28" s="200">
        <f>SUM(L28:O28)</f>
        <v>27.501462843768287</v>
      </c>
      <c r="K28" s="200"/>
      <c r="L28" s="200">
        <f aca="true" t="shared" si="9" ref="L28:L38">Q10/(D10+P10)*1000</f>
        <v>12.873025160912814</v>
      </c>
      <c r="M28" s="200"/>
      <c r="N28" s="200">
        <f aca="true" t="shared" si="10" ref="N28:N38">R10/(D10+P10)*1000</f>
        <v>14.628437682855472</v>
      </c>
      <c r="O28" s="200"/>
      <c r="P28" s="200">
        <f aca="true" t="shared" si="11" ref="P28:P38">S10/(D10+T10)*1000</f>
        <v>4.199160167966407</v>
      </c>
      <c r="Q28" s="200"/>
      <c r="R28" s="200">
        <f aca="true" t="shared" si="12" ref="R28:R38">V10/C10*1000</f>
        <v>6.125993830170794</v>
      </c>
      <c r="S28" s="200"/>
      <c r="T28" s="201">
        <f aca="true" t="shared" si="13" ref="T28:T38">W10/C10*1000</f>
        <v>2.328754362989792</v>
      </c>
      <c r="U28" s="201"/>
      <c r="V28" s="56">
        <v>30.1</v>
      </c>
      <c r="W28" s="56">
        <v>28.2</v>
      </c>
    </row>
    <row r="29" spans="1:23" ht="16.5" customHeight="1">
      <c r="A29" s="26"/>
      <c r="B29" s="26">
        <v>16</v>
      </c>
      <c r="C29" s="48">
        <f t="shared" si="6"/>
        <v>9.05828907518764</v>
      </c>
      <c r="D29" s="200">
        <f t="shared" si="7"/>
        <v>5.985822762586139</v>
      </c>
      <c r="E29" s="200"/>
      <c r="F29" s="200">
        <f t="shared" si="8"/>
        <v>1.2113870381586918</v>
      </c>
      <c r="G29" s="200"/>
      <c r="H29" s="200" t="s">
        <v>105</v>
      </c>
      <c r="I29" s="200"/>
      <c r="J29" s="200">
        <f>SUM(L29:O29)</f>
        <v>30.534351145038165</v>
      </c>
      <c r="K29" s="200"/>
      <c r="L29" s="200">
        <f t="shared" si="9"/>
        <v>23.48796241926013</v>
      </c>
      <c r="M29" s="200"/>
      <c r="N29" s="200">
        <f t="shared" si="10"/>
        <v>7.046388725778039</v>
      </c>
      <c r="O29" s="200"/>
      <c r="P29" s="200">
        <f t="shared" si="11"/>
        <v>2.416918429003021</v>
      </c>
      <c r="Q29" s="200"/>
      <c r="R29" s="200">
        <f t="shared" si="12"/>
        <v>5.74441469516745</v>
      </c>
      <c r="S29" s="200"/>
      <c r="T29" s="201">
        <f t="shared" si="13"/>
        <v>2.249484264583242</v>
      </c>
      <c r="U29" s="201"/>
      <c r="V29" s="56">
        <v>30.1</v>
      </c>
      <c r="W29" s="56">
        <v>28.3</v>
      </c>
    </row>
    <row r="30" spans="1:23" ht="16.5" customHeight="1">
      <c r="A30" s="26"/>
      <c r="B30" s="26">
        <v>17</v>
      </c>
      <c r="C30" s="48">
        <f t="shared" si="6"/>
        <v>9.136948370670396</v>
      </c>
      <c r="D30" s="200">
        <f t="shared" si="7"/>
        <v>6.200868010095213</v>
      </c>
      <c r="E30" s="200"/>
      <c r="F30" s="200">
        <f t="shared" si="8"/>
        <v>3.048780487804878</v>
      </c>
      <c r="G30" s="200"/>
      <c r="H30" s="200">
        <f aca="true" t="shared" si="14" ref="H30:H38">M12/D12*1000</f>
        <v>1.829268292682927</v>
      </c>
      <c r="I30" s="200"/>
      <c r="J30" s="200">
        <f>SUM(L30:O30)</f>
        <v>19.138755980861244</v>
      </c>
      <c r="K30" s="200"/>
      <c r="L30" s="200">
        <f t="shared" si="9"/>
        <v>12.559808612440191</v>
      </c>
      <c r="M30" s="200"/>
      <c r="N30" s="200">
        <f t="shared" si="10"/>
        <v>6.578947368421052</v>
      </c>
      <c r="O30" s="200"/>
      <c r="P30" s="200">
        <f t="shared" si="11"/>
        <v>4.25273390036452</v>
      </c>
      <c r="Q30" s="200"/>
      <c r="R30" s="200">
        <f t="shared" si="12"/>
        <v>6.1507262202561686</v>
      </c>
      <c r="S30" s="200"/>
      <c r="T30" s="201">
        <f t="shared" si="13"/>
        <v>2.044670763436607</v>
      </c>
      <c r="U30" s="201"/>
      <c r="V30" s="56">
        <v>30.3</v>
      </c>
      <c r="W30" s="56">
        <v>28.4</v>
      </c>
    </row>
    <row r="31" spans="1:23" ht="16.5" customHeight="1">
      <c r="A31" s="26"/>
      <c r="B31" s="26">
        <v>18</v>
      </c>
      <c r="C31" s="48">
        <f t="shared" si="6"/>
        <v>8.51529344503815</v>
      </c>
      <c r="D31" s="200">
        <f t="shared" si="7"/>
        <v>6.415330826571673</v>
      </c>
      <c r="E31" s="200"/>
      <c r="F31" s="200">
        <f t="shared" si="8"/>
        <v>1.2911555842479019</v>
      </c>
      <c r="G31" s="200"/>
      <c r="H31" s="200">
        <f t="shared" si="14"/>
        <v>0.6455777921239509</v>
      </c>
      <c r="I31" s="200"/>
      <c r="J31" s="200">
        <f>SUM(L31:O31)</f>
        <v>14.631043256997454</v>
      </c>
      <c r="K31" s="200"/>
      <c r="L31" s="200">
        <f t="shared" si="9"/>
        <v>8.26972010178117</v>
      </c>
      <c r="M31" s="200"/>
      <c r="N31" s="200">
        <f t="shared" si="10"/>
        <v>6.361323155216285</v>
      </c>
      <c r="O31" s="200"/>
      <c r="P31" s="200">
        <f t="shared" si="11"/>
        <v>4.5016077170418</v>
      </c>
      <c r="Q31" s="200"/>
      <c r="R31" s="200">
        <f t="shared" si="12"/>
        <v>5.959056226224245</v>
      </c>
      <c r="S31" s="200"/>
      <c r="T31" s="201">
        <f t="shared" si="13"/>
        <v>1.8800712448050663</v>
      </c>
      <c r="U31" s="201"/>
      <c r="V31" s="56">
        <v>30.7</v>
      </c>
      <c r="W31" s="56">
        <v>28.7</v>
      </c>
    </row>
    <row r="32" spans="1:23" ht="16.5" customHeight="1">
      <c r="A32" s="26"/>
      <c r="B32" s="26">
        <v>19</v>
      </c>
      <c r="C32" s="48">
        <f t="shared" si="6"/>
        <v>7.970353162421527</v>
      </c>
      <c r="D32" s="200">
        <f t="shared" si="7"/>
        <v>6.681600707984181</v>
      </c>
      <c r="E32" s="200"/>
      <c r="F32" s="200">
        <f t="shared" si="8"/>
        <v>0.6939625260235947</v>
      </c>
      <c r="G32" s="200"/>
      <c r="H32" s="200">
        <f t="shared" si="14"/>
        <v>0.6939625260235947</v>
      </c>
      <c r="I32" s="200"/>
      <c r="J32" s="200">
        <f>SUM(L32:O32)</f>
        <v>26.351351351351354</v>
      </c>
      <c r="K32" s="200"/>
      <c r="L32" s="200">
        <f t="shared" si="9"/>
        <v>18.243243243243246</v>
      </c>
      <c r="M32" s="200"/>
      <c r="N32" s="200">
        <f t="shared" si="10"/>
        <v>8.108108108108109</v>
      </c>
      <c r="O32" s="200"/>
      <c r="P32" s="200">
        <f t="shared" si="11"/>
        <v>5.524861878453039</v>
      </c>
      <c r="Q32" s="200"/>
      <c r="R32" s="200">
        <f t="shared" si="12"/>
        <v>5.818744987416688</v>
      </c>
      <c r="S32" s="200"/>
      <c r="T32" s="201">
        <f t="shared" si="13"/>
        <v>2.0354545203130616</v>
      </c>
      <c r="U32" s="201"/>
      <c r="V32" s="56">
        <v>30.9</v>
      </c>
      <c r="W32" s="56">
        <v>29</v>
      </c>
    </row>
    <row r="33" spans="1:23" ht="16.5" customHeight="1">
      <c r="A33" s="26"/>
      <c r="B33" s="26">
        <v>20</v>
      </c>
      <c r="C33" s="48">
        <f t="shared" si="6"/>
        <v>7.797260183133382</v>
      </c>
      <c r="D33" s="200">
        <f t="shared" si="7"/>
        <v>6.43785124971679</v>
      </c>
      <c r="E33" s="200"/>
      <c r="F33" s="200">
        <f t="shared" si="8"/>
        <v>2.1261516654854713</v>
      </c>
      <c r="G33" s="200"/>
      <c r="H33" s="200">
        <f t="shared" si="14"/>
        <v>0.7087172218284905</v>
      </c>
      <c r="I33" s="200"/>
      <c r="J33" s="200">
        <f aca="true" t="shared" si="15" ref="J33:J38">SUM(L33:O33)</f>
        <v>30.240549828178697</v>
      </c>
      <c r="K33" s="200"/>
      <c r="L33" s="200">
        <f t="shared" si="9"/>
        <v>17.182130584192443</v>
      </c>
      <c r="M33" s="200"/>
      <c r="N33" s="200">
        <f t="shared" si="10"/>
        <v>13.058419243986254</v>
      </c>
      <c r="O33" s="200"/>
      <c r="P33" s="200">
        <f t="shared" si="11"/>
        <v>6.342494714587738</v>
      </c>
      <c r="Q33" s="200"/>
      <c r="R33" s="200">
        <f t="shared" si="12"/>
        <v>5.6144694160620245</v>
      </c>
      <c r="S33" s="200"/>
      <c r="T33" s="201">
        <f t="shared" si="13"/>
        <v>1.8788578754538272</v>
      </c>
      <c r="U33" s="201"/>
      <c r="V33" s="56">
        <v>31.5</v>
      </c>
      <c r="W33" s="56">
        <v>29.7</v>
      </c>
    </row>
    <row r="34" spans="1:23" ht="16.5" customHeight="1">
      <c r="A34" s="26"/>
      <c r="B34" s="26">
        <v>21</v>
      </c>
      <c r="C34" s="48">
        <f t="shared" si="6"/>
        <v>7.972482787939687</v>
      </c>
      <c r="D34" s="200">
        <f t="shared" si="7"/>
        <v>7.586005090463386</v>
      </c>
      <c r="E34" s="200"/>
      <c r="F34" s="200">
        <f t="shared" si="8"/>
        <v>2.0775623268698062</v>
      </c>
      <c r="G34" s="200"/>
      <c r="H34" s="200">
        <f t="shared" si="14"/>
        <v>0.6925207756232687</v>
      </c>
      <c r="I34" s="200"/>
      <c r="J34" s="200">
        <f t="shared" si="15"/>
        <v>24.324324324324323</v>
      </c>
      <c r="K34" s="200"/>
      <c r="L34" s="200">
        <f t="shared" si="9"/>
        <v>14.18918918918919</v>
      </c>
      <c r="M34" s="200"/>
      <c r="N34" s="200">
        <f t="shared" si="10"/>
        <v>10.135135135135135</v>
      </c>
      <c r="O34" s="200"/>
      <c r="P34" s="200">
        <f t="shared" si="11"/>
        <v>3.453038674033149</v>
      </c>
      <c r="Q34" s="200"/>
      <c r="R34" s="200">
        <f t="shared" si="12"/>
        <v>5.322350005245054</v>
      </c>
      <c r="S34" s="200"/>
      <c r="T34" s="201">
        <f t="shared" si="13"/>
        <v>1.9599940372012392</v>
      </c>
      <c r="U34" s="201"/>
      <c r="V34" s="56">
        <v>31.2</v>
      </c>
      <c r="W34" s="56">
        <v>29.2</v>
      </c>
    </row>
    <row r="35" spans="1:23" ht="16.5" customHeight="1">
      <c r="A35" s="26"/>
      <c r="B35" s="26">
        <v>22</v>
      </c>
      <c r="C35" s="48">
        <f t="shared" si="6"/>
        <v>7.902541140896668</v>
      </c>
      <c r="D35" s="200">
        <f t="shared" si="7"/>
        <v>7.9374309472582425</v>
      </c>
      <c r="E35" s="200"/>
      <c r="F35" s="200">
        <f t="shared" si="8"/>
        <v>4.415011037527594</v>
      </c>
      <c r="G35" s="200"/>
      <c r="H35" s="200">
        <f t="shared" si="14"/>
        <v>3.679175864606328</v>
      </c>
      <c r="I35" s="200"/>
      <c r="J35" s="200">
        <f t="shared" si="15"/>
        <v>16.642547033285094</v>
      </c>
      <c r="K35" s="200"/>
      <c r="L35" s="200">
        <f t="shared" si="9"/>
        <v>7.959479015918958</v>
      </c>
      <c r="M35" s="200"/>
      <c r="N35" s="200">
        <f t="shared" si="10"/>
        <v>8.683068017366137</v>
      </c>
      <c r="O35" s="200"/>
      <c r="P35" s="200">
        <f t="shared" si="11"/>
        <v>8.784773060029282</v>
      </c>
      <c r="Q35" s="200"/>
      <c r="R35" s="200">
        <f t="shared" si="12"/>
        <v>6.0999011455486425</v>
      </c>
      <c r="S35" s="200"/>
      <c r="T35" s="201">
        <f t="shared" si="13"/>
        <v>1.8724196080711752</v>
      </c>
      <c r="U35" s="201"/>
      <c r="V35" s="56">
        <v>31.3</v>
      </c>
      <c r="W35" s="56">
        <v>29.4</v>
      </c>
    </row>
    <row r="36" spans="1:23" ht="16.5" customHeight="1">
      <c r="A36" s="26"/>
      <c r="B36" s="26">
        <v>23</v>
      </c>
      <c r="C36" s="48">
        <f t="shared" si="6"/>
        <v>6.972835342345691</v>
      </c>
      <c r="D36" s="200">
        <f t="shared" si="7"/>
        <v>7.7827271163969804</v>
      </c>
      <c r="E36" s="200"/>
      <c r="F36" s="200">
        <f t="shared" si="8"/>
        <v>0.7955449482895784</v>
      </c>
      <c r="G36" s="200"/>
      <c r="H36" s="200" t="s">
        <v>76</v>
      </c>
      <c r="I36" s="200"/>
      <c r="J36" s="200">
        <f t="shared" si="15"/>
        <v>21.789883268482487</v>
      </c>
      <c r="K36" s="200"/>
      <c r="L36" s="200">
        <f t="shared" si="9"/>
        <v>10.894941634241244</v>
      </c>
      <c r="M36" s="200"/>
      <c r="N36" s="200">
        <f t="shared" si="10"/>
        <v>10.894941634241244</v>
      </c>
      <c r="O36" s="200"/>
      <c r="P36" s="200">
        <f t="shared" si="11"/>
        <v>2.3809523809523814</v>
      </c>
      <c r="Q36" s="200"/>
      <c r="R36" s="200">
        <f t="shared" si="12"/>
        <v>5.419618241425409</v>
      </c>
      <c r="S36" s="200"/>
      <c r="T36" s="201">
        <f t="shared" si="13"/>
        <v>1.935974172218493</v>
      </c>
      <c r="U36" s="201"/>
      <c r="V36" s="56">
        <v>31.2</v>
      </c>
      <c r="W36" s="56">
        <v>29</v>
      </c>
    </row>
    <row r="37" spans="1:23" ht="16.5" customHeight="1">
      <c r="A37" s="26"/>
      <c r="B37" s="26">
        <v>24</v>
      </c>
      <c r="C37" s="48">
        <f t="shared" si="6"/>
        <v>7.769194808664099</v>
      </c>
      <c r="D37" s="200">
        <f t="shared" si="7"/>
        <v>8.086418378931903</v>
      </c>
      <c r="E37" s="200"/>
      <c r="F37" s="200">
        <f t="shared" si="8"/>
        <v>2.865329512893983</v>
      </c>
      <c r="G37" s="200"/>
      <c r="H37" s="200">
        <f t="shared" si="14"/>
        <v>2.1489971346704873</v>
      </c>
      <c r="I37" s="200"/>
      <c r="J37" s="200">
        <f t="shared" si="15"/>
        <v>19.662921348314605</v>
      </c>
      <c r="K37" s="200"/>
      <c r="L37" s="200">
        <f t="shared" si="9"/>
        <v>10.53370786516854</v>
      </c>
      <c r="M37" s="200"/>
      <c r="N37" s="200">
        <f t="shared" si="10"/>
        <v>9.129213483146067</v>
      </c>
      <c r="O37" s="200"/>
      <c r="P37" s="200">
        <f t="shared" si="11"/>
        <v>2.1474588403722263</v>
      </c>
      <c r="Q37" s="200"/>
      <c r="R37" s="200">
        <f t="shared" si="12"/>
        <v>4.880790721488836</v>
      </c>
      <c r="S37" s="200"/>
      <c r="T37" s="201">
        <f t="shared" si="13"/>
        <v>1.6362057834865653</v>
      </c>
      <c r="U37" s="201"/>
      <c r="V37" s="56">
        <v>31.8</v>
      </c>
      <c r="W37" s="56">
        <v>29.7</v>
      </c>
    </row>
    <row r="38" spans="1:23" ht="16.5" customHeight="1">
      <c r="A38" s="26"/>
      <c r="B38" s="26">
        <v>25</v>
      </c>
      <c r="C38" s="48">
        <f t="shared" si="6"/>
        <v>7.430412930588255</v>
      </c>
      <c r="D38" s="200">
        <f t="shared" si="7"/>
        <v>8.26529078795772</v>
      </c>
      <c r="E38" s="200"/>
      <c r="F38" s="200">
        <f t="shared" si="8"/>
        <v>2.247191011235955</v>
      </c>
      <c r="G38" s="200"/>
      <c r="H38" s="200">
        <f t="shared" si="14"/>
        <v>0.7490636704119851</v>
      </c>
      <c r="I38" s="200"/>
      <c r="J38" s="200">
        <f t="shared" si="15"/>
        <v>24.83564645726808</v>
      </c>
      <c r="K38" s="200"/>
      <c r="L38" s="200">
        <f t="shared" si="9"/>
        <v>12.41782322863404</v>
      </c>
      <c r="M38" s="200"/>
      <c r="N38" s="200">
        <f t="shared" si="10"/>
        <v>12.41782322863404</v>
      </c>
      <c r="O38" s="200"/>
      <c r="P38" s="200">
        <f t="shared" si="11"/>
        <v>5.961251862891207</v>
      </c>
      <c r="Q38" s="200"/>
      <c r="R38" s="200">
        <f t="shared" si="12"/>
        <v>4.8868183918026125</v>
      </c>
      <c r="S38" s="200"/>
      <c r="T38" s="201">
        <f t="shared" si="13"/>
        <v>1.825599581447901</v>
      </c>
      <c r="U38" s="201"/>
      <c r="V38" s="56">
        <v>31.4</v>
      </c>
      <c r="W38" s="56">
        <v>29.5</v>
      </c>
    </row>
    <row r="39" spans="1:23" ht="9" customHeight="1">
      <c r="A39" s="115"/>
      <c r="B39" s="115"/>
      <c r="C39" s="119"/>
      <c r="D39" s="120"/>
      <c r="E39" s="112"/>
      <c r="F39" s="112"/>
      <c r="G39" s="112"/>
      <c r="H39" s="112"/>
      <c r="I39" s="112"/>
      <c r="J39" s="112"/>
      <c r="K39" s="120"/>
      <c r="L39" s="120"/>
      <c r="M39" s="120"/>
      <c r="N39" s="120"/>
      <c r="O39" s="120"/>
      <c r="P39" s="115"/>
      <c r="Q39" s="115"/>
      <c r="R39" s="115"/>
      <c r="S39" s="115"/>
      <c r="T39" s="115"/>
      <c r="U39" s="115"/>
      <c r="V39" s="115"/>
      <c r="W39" s="115"/>
    </row>
    <row r="40" spans="1:23" ht="9" customHeight="1">
      <c r="A40" s="116"/>
      <c r="B40" s="116"/>
      <c r="C40" s="121"/>
      <c r="D40" s="121"/>
      <c r="E40" s="113"/>
      <c r="F40" s="113"/>
      <c r="G40" s="113"/>
      <c r="H40" s="113"/>
      <c r="I40" s="113"/>
      <c r="J40" s="113"/>
      <c r="K40" s="121"/>
      <c r="L40" s="121"/>
      <c r="M40" s="121"/>
      <c r="N40" s="121"/>
      <c r="O40" s="121"/>
      <c r="P40" s="116"/>
      <c r="Q40" s="116"/>
      <c r="R40" s="116"/>
      <c r="S40" s="116"/>
      <c r="T40" s="116"/>
      <c r="U40" s="116"/>
      <c r="V40" s="116"/>
      <c r="W40" s="116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/>
    </row>
    <row r="46" s="3" customFormat="1" ht="13.5" customHeight="1">
      <c r="A46" s="2"/>
    </row>
  </sheetData>
  <sheetProtection/>
  <mergeCells count="124"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D34:E34"/>
    <mergeCell ref="F34:G34"/>
    <mergeCell ref="H34:I34"/>
    <mergeCell ref="J35:K35"/>
    <mergeCell ref="F32:G32"/>
    <mergeCell ref="R35:S35"/>
    <mergeCell ref="N33:O33"/>
    <mergeCell ref="D35:E35"/>
    <mergeCell ref="F35:G35"/>
    <mergeCell ref="H35:I35"/>
    <mergeCell ref="J29:K29"/>
    <mergeCell ref="J30:K30"/>
    <mergeCell ref="J31:K31"/>
    <mergeCell ref="P35:Q35"/>
    <mergeCell ref="T33:U33"/>
    <mergeCell ref="L33:M33"/>
    <mergeCell ref="T32:U32"/>
    <mergeCell ref="T35:U35"/>
    <mergeCell ref="L35:M35"/>
    <mergeCell ref="N35:O35"/>
    <mergeCell ref="D31:E31"/>
    <mergeCell ref="F31:G31"/>
    <mergeCell ref="H33:I33"/>
    <mergeCell ref="J33:K33"/>
    <mergeCell ref="J32:K32"/>
    <mergeCell ref="H32:I32"/>
    <mergeCell ref="D32:E32"/>
    <mergeCell ref="D33:E33"/>
    <mergeCell ref="F33:G33"/>
    <mergeCell ref="F30:G30"/>
    <mergeCell ref="D29:E29"/>
    <mergeCell ref="D30:E30"/>
    <mergeCell ref="D25:E25"/>
    <mergeCell ref="D26:E26"/>
    <mergeCell ref="F28:G28"/>
    <mergeCell ref="D28:E28"/>
    <mergeCell ref="T31:U31"/>
    <mergeCell ref="H31:I31"/>
    <mergeCell ref="F25:G25"/>
    <mergeCell ref="F26:G26"/>
    <mergeCell ref="F29:G29"/>
    <mergeCell ref="L30:M30"/>
    <mergeCell ref="L31:M31"/>
    <mergeCell ref="H28:I28"/>
    <mergeCell ref="H29:I29"/>
    <mergeCell ref="H30:I30"/>
    <mergeCell ref="H26:I26"/>
    <mergeCell ref="J25:O25"/>
    <mergeCell ref="J26:K26"/>
    <mergeCell ref="N26:O26"/>
    <mergeCell ref="L26:M26"/>
    <mergeCell ref="P29:Q29"/>
    <mergeCell ref="P25:Q25"/>
    <mergeCell ref="P26:Q26"/>
    <mergeCell ref="H25:I25"/>
    <mergeCell ref="J28:K28"/>
    <mergeCell ref="N32:O32"/>
    <mergeCell ref="L29:M29"/>
    <mergeCell ref="N28:O28"/>
    <mergeCell ref="L28:M28"/>
    <mergeCell ref="L32:M32"/>
    <mergeCell ref="N31:O31"/>
    <mergeCell ref="P31:Q31"/>
    <mergeCell ref="R33:S33"/>
    <mergeCell ref="P33:Q33"/>
    <mergeCell ref="R31:S31"/>
    <mergeCell ref="R32:S32"/>
    <mergeCell ref="P32:Q32"/>
    <mergeCell ref="T30:U30"/>
    <mergeCell ref="R30:S30"/>
    <mergeCell ref="N29:O29"/>
    <mergeCell ref="N30:O30"/>
    <mergeCell ref="P30:Q30"/>
    <mergeCell ref="T28:U28"/>
    <mergeCell ref="T29:U29"/>
    <mergeCell ref="R29:S29"/>
    <mergeCell ref="R28:S28"/>
    <mergeCell ref="P28:Q28"/>
    <mergeCell ref="W5:W8"/>
    <mergeCell ref="V5:V8"/>
    <mergeCell ref="V25:W25"/>
    <mergeCell ref="R25:S25"/>
    <mergeCell ref="R26:S26"/>
    <mergeCell ref="T26:U26"/>
    <mergeCell ref="T25:U25"/>
    <mergeCell ref="D5:F6"/>
    <mergeCell ref="G5:I6"/>
    <mergeCell ref="J5:L6"/>
    <mergeCell ref="M5:O6"/>
    <mergeCell ref="P5:R6"/>
    <mergeCell ref="S5:U6"/>
    <mergeCell ref="J34:K34"/>
    <mergeCell ref="T34:U34"/>
    <mergeCell ref="L34:M34"/>
    <mergeCell ref="N34:O34"/>
    <mergeCell ref="P34:Q34"/>
    <mergeCell ref="R34:S34"/>
    <mergeCell ref="P36:Q36"/>
    <mergeCell ref="R36:S36"/>
    <mergeCell ref="T36:U36"/>
    <mergeCell ref="D36:E36"/>
    <mergeCell ref="F36:G36"/>
    <mergeCell ref="H36:I36"/>
    <mergeCell ref="J36:K36"/>
    <mergeCell ref="L36:M36"/>
    <mergeCell ref="N36:O36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PageLayoutView="0" workbookViewId="0" topLeftCell="A16">
      <selection activeCell="Y37" sqref="Y37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1" ht="13.5"/>
    <row r="2" ht="13.5"/>
    <row r="3" s="6" customFormat="1" ht="13.5" customHeight="1">
      <c r="T3" s="7"/>
    </row>
    <row r="4" spans="1:23" s="6" customFormat="1" ht="13.5" customHeight="1">
      <c r="A4" s="6" t="s">
        <v>82</v>
      </c>
      <c r="T4" s="7"/>
      <c r="W4" s="8" t="s">
        <v>100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15</v>
      </c>
      <c r="C10" s="35">
        <v>147310</v>
      </c>
      <c r="D10" s="36">
        <f>SUM(E10:F10)</f>
        <v>1135</v>
      </c>
      <c r="E10" s="36">
        <v>589</v>
      </c>
      <c r="F10" s="36">
        <v>546</v>
      </c>
      <c r="G10" s="36">
        <f>SUM(H10:I10)</f>
        <v>860</v>
      </c>
      <c r="H10" s="36">
        <v>476</v>
      </c>
      <c r="I10" s="36">
        <v>384</v>
      </c>
      <c r="J10" s="104">
        <f>SUM(K10:L10)</f>
        <v>0</v>
      </c>
      <c r="K10" s="104">
        <v>0</v>
      </c>
      <c r="L10" s="104">
        <v>0</v>
      </c>
      <c r="M10" s="104">
        <f>SUM(N10:O10)</f>
        <v>0</v>
      </c>
      <c r="N10" s="104">
        <v>0</v>
      </c>
      <c r="O10" s="104">
        <v>0</v>
      </c>
      <c r="P10" s="36">
        <f>SUM(Q10:R10)</f>
        <v>42</v>
      </c>
      <c r="Q10" s="36">
        <v>23</v>
      </c>
      <c r="R10" s="36">
        <v>19</v>
      </c>
      <c r="S10" s="36">
        <f>SUM(T10:U10)</f>
        <v>3</v>
      </c>
      <c r="T10" s="36">
        <v>3</v>
      </c>
      <c r="U10" s="104">
        <v>0</v>
      </c>
      <c r="V10" s="36">
        <v>850</v>
      </c>
      <c r="W10" s="36">
        <v>334</v>
      </c>
    </row>
    <row r="11" spans="1:23" s="6" customFormat="1" ht="16.5" customHeight="1">
      <c r="A11" s="26"/>
      <c r="B11" s="26">
        <v>16</v>
      </c>
      <c r="C11" s="35">
        <v>148454</v>
      </c>
      <c r="D11" s="36">
        <f>SUM(E11:F11)</f>
        <v>1213</v>
      </c>
      <c r="E11" s="36">
        <v>628</v>
      </c>
      <c r="F11" s="36">
        <v>585</v>
      </c>
      <c r="G11" s="36">
        <f>SUM(H11:I11)</f>
        <v>889</v>
      </c>
      <c r="H11" s="36">
        <v>512</v>
      </c>
      <c r="I11" s="36">
        <v>377</v>
      </c>
      <c r="J11" s="36">
        <f>SUM(K11:L11)</f>
        <v>2</v>
      </c>
      <c r="K11" s="36">
        <v>2</v>
      </c>
      <c r="L11" s="104">
        <v>0</v>
      </c>
      <c r="M11" s="36">
        <f>SUM(N11:O11)</f>
        <v>2</v>
      </c>
      <c r="N11" s="36">
        <v>2</v>
      </c>
      <c r="O11" s="104">
        <v>0</v>
      </c>
      <c r="P11" s="36">
        <f>SUM(Q11:R11)</f>
        <v>28</v>
      </c>
      <c r="Q11" s="36">
        <v>17</v>
      </c>
      <c r="R11" s="36">
        <v>11</v>
      </c>
      <c r="S11" s="36">
        <f>SUM(T11:U11)</f>
        <v>4</v>
      </c>
      <c r="T11" s="36">
        <v>2</v>
      </c>
      <c r="U11" s="36">
        <v>2</v>
      </c>
      <c r="V11" s="36">
        <v>815</v>
      </c>
      <c r="W11" s="36">
        <v>297</v>
      </c>
    </row>
    <row r="12" spans="1:23" s="6" customFormat="1" ht="16.5" customHeight="1">
      <c r="A12" s="26"/>
      <c r="B12" s="26">
        <v>17</v>
      </c>
      <c r="C12" s="35">
        <v>147722</v>
      </c>
      <c r="D12" s="36">
        <f>SUM(E12:F12)</f>
        <v>1182</v>
      </c>
      <c r="E12" s="36">
        <v>599</v>
      </c>
      <c r="F12" s="36">
        <v>583</v>
      </c>
      <c r="G12" s="36">
        <f>SUM(H12:I12)</f>
        <v>995</v>
      </c>
      <c r="H12" s="36">
        <v>567</v>
      </c>
      <c r="I12" s="36">
        <v>428</v>
      </c>
      <c r="J12" s="36">
        <f aca="true" t="shared" si="0" ref="J12:J17">SUM(K12:L12)</f>
        <v>3</v>
      </c>
      <c r="K12" s="104">
        <v>0</v>
      </c>
      <c r="L12" s="104">
        <v>3</v>
      </c>
      <c r="M12" s="104">
        <f>SUM(N12:O12)</f>
        <v>0</v>
      </c>
      <c r="N12" s="104">
        <v>0</v>
      </c>
      <c r="O12" s="104">
        <v>0</v>
      </c>
      <c r="P12" s="36">
        <f aca="true" t="shared" si="1" ref="P12:P17">SUM(Q12:R12)</f>
        <v>25</v>
      </c>
      <c r="Q12" s="36">
        <v>14</v>
      </c>
      <c r="R12" s="36">
        <v>11</v>
      </c>
      <c r="S12" s="36">
        <f aca="true" t="shared" si="2" ref="S12:S17">SUM(T12:U12)</f>
        <v>1</v>
      </c>
      <c r="T12" s="36">
        <v>1</v>
      </c>
      <c r="U12" s="104">
        <v>0</v>
      </c>
      <c r="V12" s="36">
        <v>815</v>
      </c>
      <c r="W12" s="36">
        <v>276</v>
      </c>
    </row>
    <row r="13" spans="1:23" s="6" customFormat="1" ht="16.5" customHeight="1">
      <c r="A13" s="26"/>
      <c r="B13" s="26">
        <v>18</v>
      </c>
      <c r="C13" s="35">
        <v>150326</v>
      </c>
      <c r="D13" s="36">
        <v>1169</v>
      </c>
      <c r="E13" s="36">
        <v>588</v>
      </c>
      <c r="F13" s="36">
        <v>581</v>
      </c>
      <c r="G13" s="36">
        <v>981</v>
      </c>
      <c r="H13" s="36">
        <v>559</v>
      </c>
      <c r="I13" s="36">
        <v>422</v>
      </c>
      <c r="J13" s="36">
        <f t="shared" si="0"/>
        <v>2</v>
      </c>
      <c r="K13" s="104">
        <v>0</v>
      </c>
      <c r="L13" s="104">
        <v>2</v>
      </c>
      <c r="M13" s="104">
        <v>2</v>
      </c>
      <c r="N13" s="104">
        <v>0</v>
      </c>
      <c r="O13" s="104">
        <v>2</v>
      </c>
      <c r="P13" s="36">
        <f t="shared" si="1"/>
        <v>28</v>
      </c>
      <c r="Q13" s="36">
        <v>19</v>
      </c>
      <c r="R13" s="36">
        <v>9</v>
      </c>
      <c r="S13" s="36">
        <f t="shared" si="2"/>
        <v>5</v>
      </c>
      <c r="T13" s="36">
        <v>3</v>
      </c>
      <c r="U13" s="36">
        <v>2</v>
      </c>
      <c r="V13" s="36">
        <v>886</v>
      </c>
      <c r="W13" s="36">
        <v>331</v>
      </c>
    </row>
    <row r="14" spans="1:23" s="6" customFormat="1" ht="16.5" customHeight="1">
      <c r="A14" s="26"/>
      <c r="B14" s="26">
        <v>19</v>
      </c>
      <c r="C14" s="35">
        <v>151794</v>
      </c>
      <c r="D14" s="36">
        <v>1290</v>
      </c>
      <c r="E14" s="36">
        <v>660</v>
      </c>
      <c r="F14" s="36">
        <v>630</v>
      </c>
      <c r="G14" s="36">
        <v>932</v>
      </c>
      <c r="H14" s="36">
        <v>516</v>
      </c>
      <c r="I14" s="36">
        <v>416</v>
      </c>
      <c r="J14" s="36">
        <f t="shared" si="0"/>
        <v>5</v>
      </c>
      <c r="K14" s="104">
        <v>4</v>
      </c>
      <c r="L14" s="104">
        <v>1</v>
      </c>
      <c r="M14" s="104">
        <v>2</v>
      </c>
      <c r="N14" s="104">
        <v>1</v>
      </c>
      <c r="O14" s="104">
        <v>1</v>
      </c>
      <c r="P14" s="36">
        <f t="shared" si="1"/>
        <v>26</v>
      </c>
      <c r="Q14" s="36">
        <v>18</v>
      </c>
      <c r="R14" s="36">
        <v>8</v>
      </c>
      <c r="S14" s="36">
        <f t="shared" si="2"/>
        <v>7</v>
      </c>
      <c r="T14" s="36">
        <v>5</v>
      </c>
      <c r="U14" s="36">
        <v>2</v>
      </c>
      <c r="V14" s="36">
        <v>886</v>
      </c>
      <c r="W14" s="36">
        <v>287</v>
      </c>
    </row>
    <row r="15" spans="1:23" s="6" customFormat="1" ht="16.5" customHeight="1">
      <c r="A15" s="26"/>
      <c r="B15" s="26">
        <v>20</v>
      </c>
      <c r="C15" s="35">
        <v>154267</v>
      </c>
      <c r="D15" s="36">
        <f aca="true" t="shared" si="3" ref="D15:D20">SUM(E15:F15)</f>
        <v>1331</v>
      </c>
      <c r="E15" s="36">
        <v>650</v>
      </c>
      <c r="F15" s="36">
        <v>681</v>
      </c>
      <c r="G15" s="36">
        <f aca="true" t="shared" si="4" ref="G15:G20">SUM(H15:I15)</f>
        <v>969</v>
      </c>
      <c r="H15" s="36">
        <v>553</v>
      </c>
      <c r="I15" s="36">
        <v>416</v>
      </c>
      <c r="J15" s="104">
        <f t="shared" si="0"/>
        <v>0</v>
      </c>
      <c r="K15" s="104">
        <v>0</v>
      </c>
      <c r="L15" s="104">
        <v>0</v>
      </c>
      <c r="M15" s="104">
        <f aca="true" t="shared" si="5" ref="M15:M20">SUM(N15:O15)</f>
        <v>0</v>
      </c>
      <c r="N15" s="104">
        <v>0</v>
      </c>
      <c r="O15" s="104">
        <v>0</v>
      </c>
      <c r="P15" s="36">
        <f t="shared" si="1"/>
        <v>32</v>
      </c>
      <c r="Q15" s="36">
        <v>20</v>
      </c>
      <c r="R15" s="36">
        <v>12</v>
      </c>
      <c r="S15" s="36">
        <f t="shared" si="2"/>
        <v>3</v>
      </c>
      <c r="T15" s="36">
        <v>3</v>
      </c>
      <c r="U15" s="104">
        <v>0</v>
      </c>
      <c r="V15" s="36">
        <v>902</v>
      </c>
      <c r="W15" s="36">
        <v>305</v>
      </c>
    </row>
    <row r="16" spans="1:23" s="6" customFormat="1" ht="16.5" customHeight="1">
      <c r="A16" s="26"/>
      <c r="B16" s="26">
        <v>21</v>
      </c>
      <c r="C16" s="35">
        <v>156088</v>
      </c>
      <c r="D16" s="36">
        <f t="shared" si="3"/>
        <v>1302</v>
      </c>
      <c r="E16" s="36">
        <v>669</v>
      </c>
      <c r="F16" s="36">
        <v>633</v>
      </c>
      <c r="G16" s="36">
        <f t="shared" si="4"/>
        <v>1073</v>
      </c>
      <c r="H16" s="36">
        <v>589</v>
      </c>
      <c r="I16" s="36">
        <v>484</v>
      </c>
      <c r="J16" s="104">
        <f t="shared" si="0"/>
        <v>4</v>
      </c>
      <c r="K16" s="104">
        <v>1</v>
      </c>
      <c r="L16" s="104">
        <v>3</v>
      </c>
      <c r="M16" s="104">
        <f t="shared" si="5"/>
        <v>1</v>
      </c>
      <c r="N16" s="104">
        <v>0</v>
      </c>
      <c r="O16" s="104">
        <v>1</v>
      </c>
      <c r="P16" s="36">
        <f t="shared" si="1"/>
        <v>31</v>
      </c>
      <c r="Q16" s="36">
        <v>18</v>
      </c>
      <c r="R16" s="36">
        <v>13</v>
      </c>
      <c r="S16" s="36">
        <f t="shared" si="2"/>
        <v>6</v>
      </c>
      <c r="T16" s="36">
        <v>6</v>
      </c>
      <c r="U16" s="104">
        <v>0</v>
      </c>
      <c r="V16" s="36">
        <v>901</v>
      </c>
      <c r="W16" s="36">
        <v>310</v>
      </c>
    </row>
    <row r="17" spans="1:23" s="6" customFormat="1" ht="16.5" customHeight="1">
      <c r="A17" s="26"/>
      <c r="B17" s="26">
        <v>22</v>
      </c>
      <c r="C17" s="35">
        <v>151344</v>
      </c>
      <c r="D17" s="36">
        <f t="shared" si="3"/>
        <v>1370</v>
      </c>
      <c r="E17" s="36">
        <v>716</v>
      </c>
      <c r="F17" s="36">
        <v>654</v>
      </c>
      <c r="G17" s="36">
        <f t="shared" si="4"/>
        <v>1089</v>
      </c>
      <c r="H17" s="36">
        <v>610</v>
      </c>
      <c r="I17" s="36">
        <v>479</v>
      </c>
      <c r="J17" s="104">
        <f t="shared" si="0"/>
        <v>3</v>
      </c>
      <c r="K17" s="104">
        <v>1</v>
      </c>
      <c r="L17" s="104">
        <v>2</v>
      </c>
      <c r="M17" s="104">
        <f t="shared" si="5"/>
        <v>2</v>
      </c>
      <c r="N17" s="104">
        <v>0</v>
      </c>
      <c r="O17" s="104">
        <v>2</v>
      </c>
      <c r="P17" s="36">
        <f t="shared" si="1"/>
        <v>28</v>
      </c>
      <c r="Q17" s="36">
        <v>19</v>
      </c>
      <c r="R17" s="36">
        <v>9</v>
      </c>
      <c r="S17" s="36">
        <f t="shared" si="2"/>
        <v>5</v>
      </c>
      <c r="T17" s="36">
        <v>4</v>
      </c>
      <c r="U17" s="104">
        <v>1</v>
      </c>
      <c r="V17" s="36">
        <v>862</v>
      </c>
      <c r="W17" s="36">
        <v>306</v>
      </c>
    </row>
    <row r="18" spans="1:23" s="6" customFormat="1" ht="16.5" customHeight="1">
      <c r="A18" s="26"/>
      <c r="B18" s="26">
        <v>23</v>
      </c>
      <c r="C18" s="35">
        <v>157401</v>
      </c>
      <c r="D18" s="36">
        <f t="shared" si="3"/>
        <v>1325</v>
      </c>
      <c r="E18" s="36">
        <v>659</v>
      </c>
      <c r="F18" s="36">
        <v>666</v>
      </c>
      <c r="G18" s="36">
        <f t="shared" si="4"/>
        <v>1169</v>
      </c>
      <c r="H18" s="36">
        <v>629</v>
      </c>
      <c r="I18" s="36">
        <v>540</v>
      </c>
      <c r="J18" s="104">
        <f>SUM(K18:L18)</f>
        <v>5</v>
      </c>
      <c r="K18" s="104">
        <v>0</v>
      </c>
      <c r="L18" s="104">
        <v>5</v>
      </c>
      <c r="M18" s="104">
        <f t="shared" si="5"/>
        <v>4</v>
      </c>
      <c r="N18" s="104">
        <v>0</v>
      </c>
      <c r="O18" s="104">
        <v>4</v>
      </c>
      <c r="P18" s="36">
        <f>SUM(Q18:R18)</f>
        <v>29</v>
      </c>
      <c r="Q18" s="36">
        <v>24</v>
      </c>
      <c r="R18" s="36">
        <v>5</v>
      </c>
      <c r="S18" s="36">
        <f>SUM(T18:U18)</f>
        <v>8</v>
      </c>
      <c r="T18" s="36">
        <v>5</v>
      </c>
      <c r="U18" s="104">
        <v>3</v>
      </c>
      <c r="V18" s="36">
        <v>824</v>
      </c>
      <c r="W18" s="36">
        <v>291</v>
      </c>
    </row>
    <row r="19" spans="1:23" s="6" customFormat="1" ht="16.5" customHeight="1">
      <c r="A19" s="26"/>
      <c r="B19" s="26">
        <v>24</v>
      </c>
      <c r="C19" s="35">
        <v>157092</v>
      </c>
      <c r="D19" s="36">
        <f t="shared" si="3"/>
        <v>1202</v>
      </c>
      <c r="E19" s="36">
        <v>630</v>
      </c>
      <c r="F19" s="36">
        <v>572</v>
      </c>
      <c r="G19" s="36">
        <f t="shared" si="4"/>
        <v>1162</v>
      </c>
      <c r="H19" s="36">
        <v>628</v>
      </c>
      <c r="I19" s="36">
        <v>534</v>
      </c>
      <c r="J19" s="104">
        <f>SUM(K19:L19)</f>
        <v>4</v>
      </c>
      <c r="K19" s="104">
        <v>2</v>
      </c>
      <c r="L19" s="104">
        <v>2</v>
      </c>
      <c r="M19" s="104">
        <f t="shared" si="5"/>
        <v>1</v>
      </c>
      <c r="N19" s="104">
        <v>0</v>
      </c>
      <c r="O19" s="104">
        <v>1</v>
      </c>
      <c r="P19" s="36">
        <f>SUM(Q19:R19)</f>
        <v>38</v>
      </c>
      <c r="Q19" s="36">
        <v>27</v>
      </c>
      <c r="R19" s="36">
        <v>11</v>
      </c>
      <c r="S19" s="36">
        <f>SUM(T19:U19)</f>
        <v>8</v>
      </c>
      <c r="T19" s="36">
        <v>7</v>
      </c>
      <c r="U19" s="104">
        <v>1</v>
      </c>
      <c r="V19" s="36">
        <v>791</v>
      </c>
      <c r="W19" s="36">
        <v>270</v>
      </c>
    </row>
    <row r="20" spans="1:23" s="6" customFormat="1" ht="16.5" customHeight="1">
      <c r="A20" s="26"/>
      <c r="B20" s="26">
        <v>25</v>
      </c>
      <c r="C20" s="35">
        <v>156641</v>
      </c>
      <c r="D20" s="36">
        <f t="shared" si="3"/>
        <v>1190</v>
      </c>
      <c r="E20" s="36">
        <v>638</v>
      </c>
      <c r="F20" s="36">
        <v>552</v>
      </c>
      <c r="G20" s="36">
        <f t="shared" si="4"/>
        <v>1255</v>
      </c>
      <c r="H20" s="36">
        <v>707</v>
      </c>
      <c r="I20" s="36">
        <v>548</v>
      </c>
      <c r="J20" s="104">
        <f>SUM(K20:L20)</f>
        <v>4</v>
      </c>
      <c r="K20" s="104">
        <v>2</v>
      </c>
      <c r="L20" s="104">
        <v>2</v>
      </c>
      <c r="M20" s="104">
        <f t="shared" si="5"/>
        <v>3</v>
      </c>
      <c r="N20" s="104">
        <v>2</v>
      </c>
      <c r="O20" s="104">
        <v>1</v>
      </c>
      <c r="P20" s="36">
        <f>SUM(Q20:R20)</f>
        <v>26</v>
      </c>
      <c r="Q20" s="36">
        <v>22</v>
      </c>
      <c r="R20" s="36">
        <v>4</v>
      </c>
      <c r="S20" s="36">
        <f>SUM(T20:U20)</f>
        <v>9</v>
      </c>
      <c r="T20" s="36">
        <v>7</v>
      </c>
      <c r="U20" s="104">
        <v>2</v>
      </c>
      <c r="V20" s="36">
        <v>790</v>
      </c>
      <c r="W20" s="36">
        <v>281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83</v>
      </c>
    </row>
    <row r="25" spans="1:23" s="117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5" t="s">
        <v>96</v>
      </c>
      <c r="K25" s="205"/>
      <c r="L25" s="205"/>
      <c r="M25" s="205"/>
      <c r="N25" s="205"/>
      <c r="O25" s="205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6" t="s">
        <v>50</v>
      </c>
      <c r="K26" s="206"/>
      <c r="L26" s="206" t="s">
        <v>51</v>
      </c>
      <c r="M26" s="206"/>
      <c r="N26" s="206" t="s">
        <v>52</v>
      </c>
      <c r="O26" s="206"/>
      <c r="P26" s="152" t="s">
        <v>104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15</v>
      </c>
      <c r="C28" s="48">
        <f aca="true" t="shared" si="6" ref="C28:C38">D10/C10*1000</f>
        <v>7.704840133052746</v>
      </c>
      <c r="D28" s="200">
        <f aca="true" t="shared" si="7" ref="D28:D38">G10/C10*1000</f>
        <v>5.838028647070803</v>
      </c>
      <c r="E28" s="200"/>
      <c r="F28" s="200" t="s">
        <v>105</v>
      </c>
      <c r="G28" s="200"/>
      <c r="H28" s="200" t="s">
        <v>105</v>
      </c>
      <c r="I28" s="200"/>
      <c r="J28" s="200">
        <f>SUM(L28:O28)</f>
        <v>35.6839422259983</v>
      </c>
      <c r="K28" s="200"/>
      <c r="L28" s="200">
        <f aca="true" t="shared" si="8" ref="L28:L38">Q10/(D10+P10)*1000</f>
        <v>19.541206457094308</v>
      </c>
      <c r="M28" s="200"/>
      <c r="N28" s="200">
        <f aca="true" t="shared" si="9" ref="N28:N38">R10/(D10+P10)*1000</f>
        <v>16.142735768903993</v>
      </c>
      <c r="O28" s="200"/>
      <c r="P28" s="200">
        <f aca="true" t="shared" si="10" ref="P28:P38">S10/(D10+T10)*1000</f>
        <v>2.6362038664323375</v>
      </c>
      <c r="Q28" s="200"/>
      <c r="R28" s="200">
        <f aca="true" t="shared" si="11" ref="R28:R38">V10/C10*1000</f>
        <v>5.770144593035097</v>
      </c>
      <c r="S28" s="200"/>
      <c r="T28" s="201">
        <f aca="true" t="shared" si="12" ref="T28:T38">W10/C10*1000</f>
        <v>2.2673274047926144</v>
      </c>
      <c r="U28" s="201"/>
      <c r="V28" s="56">
        <v>30</v>
      </c>
      <c r="W28" s="56">
        <v>27.9</v>
      </c>
    </row>
    <row r="29" spans="1:23" ht="16.5" customHeight="1">
      <c r="A29" s="26"/>
      <c r="B29" s="26">
        <v>16</v>
      </c>
      <c r="C29" s="48">
        <f t="shared" si="6"/>
        <v>8.170881215730125</v>
      </c>
      <c r="D29" s="200">
        <f t="shared" si="7"/>
        <v>5.988386975089927</v>
      </c>
      <c r="E29" s="200"/>
      <c r="F29" s="200">
        <f>J11/D11*1000</f>
        <v>1.6488046166529267</v>
      </c>
      <c r="G29" s="200"/>
      <c r="H29" s="200">
        <f>M11/D11*1000</f>
        <v>1.6488046166529267</v>
      </c>
      <c r="I29" s="200"/>
      <c r="J29" s="200">
        <f>SUM(L29:O29)</f>
        <v>22.5624496373892</v>
      </c>
      <c r="K29" s="200"/>
      <c r="L29" s="200">
        <f t="shared" si="8"/>
        <v>13.698630136986301</v>
      </c>
      <c r="M29" s="200"/>
      <c r="N29" s="200">
        <f t="shared" si="9"/>
        <v>8.8638195004029</v>
      </c>
      <c r="O29" s="200"/>
      <c r="P29" s="200">
        <f t="shared" si="10"/>
        <v>3.292181069958848</v>
      </c>
      <c r="Q29" s="200"/>
      <c r="R29" s="200">
        <f t="shared" si="11"/>
        <v>5.489916068277042</v>
      </c>
      <c r="S29" s="200"/>
      <c r="T29" s="201">
        <f t="shared" si="12"/>
        <v>2.0006197205868483</v>
      </c>
      <c r="U29" s="201"/>
      <c r="V29" s="56">
        <v>30.6</v>
      </c>
      <c r="W29" s="56">
        <v>28.5</v>
      </c>
    </row>
    <row r="30" spans="1:23" ht="16.5" customHeight="1">
      <c r="A30" s="26"/>
      <c r="B30" s="26">
        <v>17</v>
      </c>
      <c r="C30" s="48">
        <f t="shared" si="6"/>
        <v>8.00151636181476</v>
      </c>
      <c r="D30" s="200">
        <f t="shared" si="7"/>
        <v>6.735625025385521</v>
      </c>
      <c r="E30" s="200"/>
      <c r="F30" s="200">
        <f>J12/D12*1000</f>
        <v>2.5380710659898473</v>
      </c>
      <c r="G30" s="200"/>
      <c r="H30" s="200" t="s">
        <v>105</v>
      </c>
      <c r="I30" s="200"/>
      <c r="J30" s="200">
        <f>SUM(L30:O30)</f>
        <v>20.71251035625518</v>
      </c>
      <c r="K30" s="200"/>
      <c r="L30" s="200">
        <f t="shared" si="8"/>
        <v>11.599005799502901</v>
      </c>
      <c r="M30" s="200"/>
      <c r="N30" s="200">
        <f t="shared" si="9"/>
        <v>9.113504556752277</v>
      </c>
      <c r="O30" s="200"/>
      <c r="P30" s="200">
        <f t="shared" si="10"/>
        <v>0.8453085376162299</v>
      </c>
      <c r="Q30" s="200"/>
      <c r="R30" s="200">
        <f t="shared" si="11"/>
        <v>5.517119995667538</v>
      </c>
      <c r="S30" s="200"/>
      <c r="T30" s="201">
        <f t="shared" si="12"/>
        <v>1.8683743789009084</v>
      </c>
      <c r="U30" s="201"/>
      <c r="V30" s="56">
        <v>30.4</v>
      </c>
      <c r="W30" s="56">
        <v>28.4</v>
      </c>
    </row>
    <row r="31" spans="1:23" ht="16.5" customHeight="1">
      <c r="A31" s="26"/>
      <c r="B31" s="26">
        <v>18</v>
      </c>
      <c r="C31" s="48">
        <f t="shared" si="6"/>
        <v>7.776432553250935</v>
      </c>
      <c r="D31" s="200">
        <f t="shared" si="7"/>
        <v>6.525817223900057</v>
      </c>
      <c r="E31" s="200"/>
      <c r="F31" s="200">
        <f>J13/D13*1000</f>
        <v>1.7108639863130881</v>
      </c>
      <c r="G31" s="200"/>
      <c r="H31" s="200">
        <f>M13/D13*1000</f>
        <v>1.7108639863130881</v>
      </c>
      <c r="I31" s="200"/>
      <c r="J31" s="200">
        <f>SUM(L31:O31)</f>
        <v>23.391812865497073</v>
      </c>
      <c r="K31" s="200"/>
      <c r="L31" s="200">
        <f t="shared" si="8"/>
        <v>15.873015873015872</v>
      </c>
      <c r="M31" s="200"/>
      <c r="N31" s="200">
        <f t="shared" si="9"/>
        <v>7.518796992481203</v>
      </c>
      <c r="O31" s="200"/>
      <c r="P31" s="200">
        <f t="shared" si="10"/>
        <v>4.266211604095563</v>
      </c>
      <c r="Q31" s="200"/>
      <c r="R31" s="200">
        <f t="shared" si="11"/>
        <v>5.893857350025944</v>
      </c>
      <c r="S31" s="200"/>
      <c r="T31" s="201">
        <f t="shared" si="12"/>
        <v>2.201881244761385</v>
      </c>
      <c r="U31" s="201"/>
      <c r="V31" s="56">
        <v>30.4</v>
      </c>
      <c r="W31" s="56">
        <v>28.5</v>
      </c>
    </row>
    <row r="32" spans="1:23" ht="16.5" customHeight="1">
      <c r="A32" s="26"/>
      <c r="B32" s="26">
        <v>19</v>
      </c>
      <c r="C32" s="48">
        <f t="shared" si="6"/>
        <v>8.498359618957272</v>
      </c>
      <c r="D32" s="200">
        <f t="shared" si="7"/>
        <v>6.139900127804788</v>
      </c>
      <c r="E32" s="200"/>
      <c r="F32" s="200">
        <f>J14/D14*1000</f>
        <v>3.875968992248062</v>
      </c>
      <c r="G32" s="200"/>
      <c r="H32" s="200">
        <f>M14/D14*1000</f>
        <v>1.550387596899225</v>
      </c>
      <c r="I32" s="200"/>
      <c r="J32" s="200">
        <f>SUM(L32:O32)</f>
        <v>19.756838905775076</v>
      </c>
      <c r="K32" s="200"/>
      <c r="L32" s="200">
        <f t="shared" si="8"/>
        <v>13.677811550151976</v>
      </c>
      <c r="M32" s="200"/>
      <c r="N32" s="200">
        <f t="shared" si="9"/>
        <v>6.079027355623101</v>
      </c>
      <c r="O32" s="200"/>
      <c r="P32" s="200">
        <f t="shared" si="10"/>
        <v>5.405405405405405</v>
      </c>
      <c r="Q32" s="200"/>
      <c r="R32" s="200">
        <f t="shared" si="11"/>
        <v>5.836857846818715</v>
      </c>
      <c r="S32" s="200"/>
      <c r="T32" s="201">
        <f t="shared" si="12"/>
        <v>1.8907203183261525</v>
      </c>
      <c r="U32" s="201"/>
      <c r="V32" s="56">
        <v>30.4</v>
      </c>
      <c r="W32" s="56">
        <v>28.4</v>
      </c>
    </row>
    <row r="33" spans="1:23" ht="16.5" customHeight="1">
      <c r="A33" s="26"/>
      <c r="B33" s="26">
        <v>20</v>
      </c>
      <c r="C33" s="48">
        <f t="shared" si="6"/>
        <v>8.62789838397065</v>
      </c>
      <c r="D33" s="200">
        <f t="shared" si="7"/>
        <v>6.281317456098842</v>
      </c>
      <c r="E33" s="200"/>
      <c r="F33" s="200" t="s">
        <v>105</v>
      </c>
      <c r="G33" s="200"/>
      <c r="H33" s="200" t="s">
        <v>105</v>
      </c>
      <c r="I33" s="200"/>
      <c r="J33" s="200">
        <f aca="true" t="shared" si="13" ref="J33:J38">SUM(L33:O33)</f>
        <v>23.47762289068232</v>
      </c>
      <c r="K33" s="200"/>
      <c r="L33" s="200">
        <f t="shared" si="8"/>
        <v>14.673514306676449</v>
      </c>
      <c r="M33" s="200"/>
      <c r="N33" s="200">
        <f t="shared" si="9"/>
        <v>8.804108584005869</v>
      </c>
      <c r="O33" s="200"/>
      <c r="P33" s="200">
        <f t="shared" si="10"/>
        <v>2.2488755622188905</v>
      </c>
      <c r="Q33" s="200"/>
      <c r="R33" s="200">
        <f t="shared" si="11"/>
        <v>5.847005516409861</v>
      </c>
      <c r="S33" s="200"/>
      <c r="T33" s="201">
        <f t="shared" si="12"/>
        <v>1.9770916657483455</v>
      </c>
      <c r="U33" s="201"/>
      <c r="V33" s="56">
        <v>31</v>
      </c>
      <c r="W33" s="56">
        <v>29</v>
      </c>
    </row>
    <row r="34" spans="1:23" ht="16.5" customHeight="1">
      <c r="A34" s="26"/>
      <c r="B34" s="26">
        <v>21</v>
      </c>
      <c r="C34" s="48">
        <f t="shared" si="6"/>
        <v>8.341448413715339</v>
      </c>
      <c r="D34" s="200">
        <f t="shared" si="7"/>
        <v>6.874327302547281</v>
      </c>
      <c r="E34" s="200"/>
      <c r="F34" s="200">
        <f>J16/D16*1000</f>
        <v>3.0721966205837172</v>
      </c>
      <c r="G34" s="200"/>
      <c r="H34" s="200">
        <f>M16/D16*1000</f>
        <v>0.7680491551459293</v>
      </c>
      <c r="I34" s="200"/>
      <c r="J34" s="200">
        <f t="shared" si="13"/>
        <v>23.25581395348837</v>
      </c>
      <c r="K34" s="200"/>
      <c r="L34" s="200">
        <f t="shared" si="8"/>
        <v>13.50337584396099</v>
      </c>
      <c r="M34" s="200"/>
      <c r="N34" s="200">
        <f t="shared" si="9"/>
        <v>9.752438109527382</v>
      </c>
      <c r="O34" s="200"/>
      <c r="P34" s="200">
        <f t="shared" si="10"/>
        <v>4.587155963302752</v>
      </c>
      <c r="Q34" s="200"/>
      <c r="R34" s="200">
        <f t="shared" si="11"/>
        <v>5.772384808569525</v>
      </c>
      <c r="S34" s="200"/>
      <c r="T34" s="201">
        <f t="shared" si="12"/>
        <v>1.9860591461227</v>
      </c>
      <c r="U34" s="201"/>
      <c r="V34" s="56">
        <v>31</v>
      </c>
      <c r="W34" s="56">
        <v>29.4</v>
      </c>
    </row>
    <row r="35" spans="1:23" ht="16.5" customHeight="1">
      <c r="A35" s="26"/>
      <c r="B35" s="26">
        <v>22</v>
      </c>
      <c r="C35" s="48">
        <f t="shared" si="6"/>
        <v>9.052225393804841</v>
      </c>
      <c r="D35" s="200">
        <f t="shared" si="7"/>
        <v>7.195528068506185</v>
      </c>
      <c r="E35" s="200"/>
      <c r="F35" s="200">
        <f>J17/D17*1000</f>
        <v>2.18978102189781</v>
      </c>
      <c r="G35" s="200"/>
      <c r="H35" s="200">
        <f>M17/D17*1000</f>
        <v>1.4598540145985401</v>
      </c>
      <c r="I35" s="200"/>
      <c r="J35" s="200">
        <f t="shared" si="13"/>
        <v>20.028612303290416</v>
      </c>
      <c r="K35" s="200"/>
      <c r="L35" s="200">
        <f t="shared" si="8"/>
        <v>13.590844062947067</v>
      </c>
      <c r="M35" s="200"/>
      <c r="N35" s="200">
        <f t="shared" si="9"/>
        <v>6.437768240343348</v>
      </c>
      <c r="O35" s="200"/>
      <c r="P35" s="200">
        <f t="shared" si="10"/>
        <v>3.6390101892285296</v>
      </c>
      <c r="Q35" s="200"/>
      <c r="R35" s="200">
        <f t="shared" si="11"/>
        <v>5.695633787926842</v>
      </c>
      <c r="S35" s="200"/>
      <c r="T35" s="201">
        <f t="shared" si="12"/>
        <v>2.0218839200761183</v>
      </c>
      <c r="U35" s="201"/>
      <c r="V35" s="56">
        <v>31.7</v>
      </c>
      <c r="W35" s="56">
        <v>29.2</v>
      </c>
    </row>
    <row r="36" spans="1:23" ht="16.5" customHeight="1">
      <c r="A36" s="26"/>
      <c r="B36" s="26">
        <v>23</v>
      </c>
      <c r="C36" s="48">
        <f t="shared" si="6"/>
        <v>8.41798972052274</v>
      </c>
      <c r="D36" s="200">
        <f t="shared" si="7"/>
        <v>7.426890553427234</v>
      </c>
      <c r="E36" s="200"/>
      <c r="F36" s="200">
        <f>J18/D18*1000</f>
        <v>3.7735849056603774</v>
      </c>
      <c r="G36" s="200"/>
      <c r="H36" s="200">
        <f>M18/D18*1000</f>
        <v>3.0188679245283017</v>
      </c>
      <c r="I36" s="200"/>
      <c r="J36" s="200">
        <f t="shared" si="13"/>
        <v>21.418020679468242</v>
      </c>
      <c r="K36" s="200"/>
      <c r="L36" s="200">
        <f t="shared" si="8"/>
        <v>17.725258493353028</v>
      </c>
      <c r="M36" s="200"/>
      <c r="N36" s="200">
        <f t="shared" si="9"/>
        <v>3.692762186115214</v>
      </c>
      <c r="O36" s="200"/>
      <c r="P36" s="200">
        <f t="shared" si="10"/>
        <v>6.015037593984963</v>
      </c>
      <c r="Q36" s="200"/>
      <c r="R36" s="200">
        <f t="shared" si="11"/>
        <v>5.235036626196784</v>
      </c>
      <c r="S36" s="200"/>
      <c r="T36" s="201">
        <f t="shared" si="12"/>
        <v>1.848781138620466</v>
      </c>
      <c r="U36" s="201"/>
      <c r="V36" s="56">
        <v>31.6</v>
      </c>
      <c r="W36" s="56">
        <v>29.4</v>
      </c>
    </row>
    <row r="37" spans="1:23" ht="16.5" customHeight="1">
      <c r="A37" s="26"/>
      <c r="B37" s="26">
        <v>24</v>
      </c>
      <c r="C37" s="48">
        <f t="shared" si="6"/>
        <v>7.651567234486798</v>
      </c>
      <c r="D37" s="200">
        <f t="shared" si="7"/>
        <v>7.396939373106205</v>
      </c>
      <c r="E37" s="200"/>
      <c r="F37" s="200">
        <f>J19/D19*1000</f>
        <v>3.327787021630616</v>
      </c>
      <c r="G37" s="200"/>
      <c r="H37" s="200">
        <f>M19/D19*1000</f>
        <v>0.831946755407654</v>
      </c>
      <c r="I37" s="200"/>
      <c r="J37" s="200">
        <f t="shared" si="13"/>
        <v>30.64516129032258</v>
      </c>
      <c r="K37" s="200"/>
      <c r="L37" s="200">
        <f t="shared" si="8"/>
        <v>21.774193548387096</v>
      </c>
      <c r="M37" s="200"/>
      <c r="N37" s="200">
        <f t="shared" si="9"/>
        <v>8.870967741935484</v>
      </c>
      <c r="O37" s="200"/>
      <c r="P37" s="200">
        <f t="shared" si="10"/>
        <v>6.6170388751033915</v>
      </c>
      <c r="Q37" s="200"/>
      <c r="R37" s="200">
        <f t="shared" si="11"/>
        <v>5.035265958801212</v>
      </c>
      <c r="S37" s="200"/>
      <c r="T37" s="201">
        <f t="shared" si="12"/>
        <v>1.7187380643189978</v>
      </c>
      <c r="U37" s="201"/>
      <c r="V37" s="56">
        <v>31.7</v>
      </c>
      <c r="W37" s="56">
        <v>29.4</v>
      </c>
    </row>
    <row r="38" spans="1:23" ht="16.5" customHeight="1">
      <c r="A38" s="26"/>
      <c r="B38" s="26">
        <v>25</v>
      </c>
      <c r="C38" s="48">
        <f t="shared" si="6"/>
        <v>7.596989293990718</v>
      </c>
      <c r="D38" s="200">
        <f t="shared" si="7"/>
        <v>8.011950894082647</v>
      </c>
      <c r="E38" s="200"/>
      <c r="F38" s="200">
        <f>J20/D20*1000</f>
        <v>3.361344537815126</v>
      </c>
      <c r="G38" s="200"/>
      <c r="H38" s="200">
        <f>M20/D20*1000</f>
        <v>2.521008403361345</v>
      </c>
      <c r="I38" s="200"/>
      <c r="J38" s="200">
        <f t="shared" si="13"/>
        <v>21.38157894736842</v>
      </c>
      <c r="K38" s="200"/>
      <c r="L38" s="200">
        <f t="shared" si="8"/>
        <v>18.092105263157894</v>
      </c>
      <c r="M38" s="200"/>
      <c r="N38" s="200">
        <f t="shared" si="9"/>
        <v>3.289473684210526</v>
      </c>
      <c r="O38" s="200"/>
      <c r="P38" s="200">
        <f t="shared" si="10"/>
        <v>7.518796992481203</v>
      </c>
      <c r="Q38" s="200"/>
      <c r="R38" s="200">
        <f t="shared" si="11"/>
        <v>5.043379447271149</v>
      </c>
      <c r="S38" s="200"/>
      <c r="T38" s="201">
        <f t="shared" si="12"/>
        <v>1.7939109173204972</v>
      </c>
      <c r="U38" s="201"/>
      <c r="V38" s="56">
        <v>31.7</v>
      </c>
      <c r="W38" s="56">
        <v>29.8</v>
      </c>
    </row>
    <row r="39" spans="1:23" ht="9" customHeight="1">
      <c r="A39" s="115"/>
      <c r="B39" s="115"/>
      <c r="C39" s="119"/>
      <c r="D39" s="120"/>
      <c r="E39" s="112"/>
      <c r="F39" s="112"/>
      <c r="G39" s="112"/>
      <c r="H39" s="112"/>
      <c r="I39" s="112"/>
      <c r="J39" s="112"/>
      <c r="K39" s="120"/>
      <c r="L39" s="120"/>
      <c r="M39" s="120"/>
      <c r="N39" s="120"/>
      <c r="O39" s="120"/>
      <c r="P39" s="115"/>
      <c r="Q39" s="115"/>
      <c r="R39" s="115"/>
      <c r="S39" s="115"/>
      <c r="T39" s="115"/>
      <c r="U39" s="115"/>
      <c r="V39" s="115"/>
      <c r="W39" s="115"/>
    </row>
    <row r="40" spans="1:23" ht="9" customHeight="1">
      <c r="A40" s="116"/>
      <c r="B40" s="116"/>
      <c r="C40" s="121"/>
      <c r="D40" s="121"/>
      <c r="E40" s="113"/>
      <c r="F40" s="113"/>
      <c r="G40" s="113"/>
      <c r="H40" s="113"/>
      <c r="I40" s="113"/>
      <c r="J40" s="113"/>
      <c r="K40" s="121"/>
      <c r="L40" s="121"/>
      <c r="M40" s="121"/>
      <c r="N40" s="121"/>
      <c r="O40" s="121"/>
      <c r="P40" s="116"/>
      <c r="Q40" s="116"/>
      <c r="R40" s="116"/>
      <c r="S40" s="116"/>
      <c r="T40" s="116"/>
      <c r="U40" s="116"/>
      <c r="V40" s="116"/>
      <c r="W40" s="116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/>
    </row>
    <row r="46" s="3" customFormat="1" ht="13.5" customHeight="1">
      <c r="A46" s="2"/>
    </row>
  </sheetData>
  <sheetProtection/>
  <mergeCells count="124">
    <mergeCell ref="N37:O37"/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P35:Q35"/>
    <mergeCell ref="J35:K35"/>
    <mergeCell ref="P37:Q37"/>
    <mergeCell ref="R37:S37"/>
    <mergeCell ref="T37:U37"/>
    <mergeCell ref="D37:E37"/>
    <mergeCell ref="F37:G37"/>
    <mergeCell ref="H37:I37"/>
    <mergeCell ref="J37:K37"/>
    <mergeCell ref="L37:M37"/>
    <mergeCell ref="N31:O31"/>
    <mergeCell ref="D35:E35"/>
    <mergeCell ref="F35:G35"/>
    <mergeCell ref="H35:I35"/>
    <mergeCell ref="L35:M35"/>
    <mergeCell ref="N35:O35"/>
    <mergeCell ref="J33:K33"/>
    <mergeCell ref="L31:M31"/>
    <mergeCell ref="L32:M32"/>
    <mergeCell ref="N32:O32"/>
    <mergeCell ref="R26:S26"/>
    <mergeCell ref="S5:U6"/>
    <mergeCell ref="V5:V8"/>
    <mergeCell ref="P5:R6"/>
    <mergeCell ref="N26:O26"/>
    <mergeCell ref="R35:S35"/>
    <mergeCell ref="T35:U35"/>
    <mergeCell ref="P33:Q33"/>
    <mergeCell ref="R33:S33"/>
    <mergeCell ref="P31:Q31"/>
    <mergeCell ref="R31:S31"/>
    <mergeCell ref="P30:Q30"/>
    <mergeCell ref="N30:O30"/>
    <mergeCell ref="W5:W8"/>
    <mergeCell ref="D5:F6"/>
    <mergeCell ref="G5:I6"/>
    <mergeCell ref="J5:L6"/>
    <mergeCell ref="M5:O6"/>
    <mergeCell ref="V25:W25"/>
    <mergeCell ref="R25:S25"/>
    <mergeCell ref="T33:U33"/>
    <mergeCell ref="T28:U28"/>
    <mergeCell ref="T29:U29"/>
    <mergeCell ref="T30:U30"/>
    <mergeCell ref="T31:U31"/>
    <mergeCell ref="T32:U32"/>
    <mergeCell ref="P28:Q28"/>
    <mergeCell ref="R28:S28"/>
    <mergeCell ref="L30:M30"/>
    <mergeCell ref="P32:Q32"/>
    <mergeCell ref="N28:O28"/>
    <mergeCell ref="N29:O29"/>
    <mergeCell ref="R32:S32"/>
    <mergeCell ref="R29:S29"/>
    <mergeCell ref="R30:S30"/>
    <mergeCell ref="P29:Q29"/>
    <mergeCell ref="T25:U25"/>
    <mergeCell ref="P25:Q25"/>
    <mergeCell ref="P26:Q26"/>
    <mergeCell ref="L33:M33"/>
    <mergeCell ref="T26:U26"/>
    <mergeCell ref="J30:K30"/>
    <mergeCell ref="J31:K31"/>
    <mergeCell ref="J32:K32"/>
    <mergeCell ref="N33:O33"/>
    <mergeCell ref="L26:M26"/>
    <mergeCell ref="J28:K28"/>
    <mergeCell ref="J29:K29"/>
    <mergeCell ref="J25:O25"/>
    <mergeCell ref="J26:K26"/>
    <mergeCell ref="L28:M28"/>
    <mergeCell ref="L29:M29"/>
    <mergeCell ref="H30:I30"/>
    <mergeCell ref="H31:I31"/>
    <mergeCell ref="F25:G25"/>
    <mergeCell ref="F26:G26"/>
    <mergeCell ref="H25:I25"/>
    <mergeCell ref="H33:I33"/>
    <mergeCell ref="H32:I32"/>
    <mergeCell ref="D29:E29"/>
    <mergeCell ref="F29:G29"/>
    <mergeCell ref="F28:G28"/>
    <mergeCell ref="H28:I28"/>
    <mergeCell ref="H29:I29"/>
    <mergeCell ref="D25:E25"/>
    <mergeCell ref="D26:E26"/>
    <mergeCell ref="H26:I26"/>
    <mergeCell ref="D28:E28"/>
    <mergeCell ref="D30:E30"/>
    <mergeCell ref="D31:E31"/>
    <mergeCell ref="D32:E32"/>
    <mergeCell ref="D33:E33"/>
    <mergeCell ref="D34:E34"/>
    <mergeCell ref="F34:G34"/>
    <mergeCell ref="F33:G33"/>
    <mergeCell ref="F30:G30"/>
    <mergeCell ref="F31:G31"/>
    <mergeCell ref="F32:G32"/>
    <mergeCell ref="H34:I34"/>
    <mergeCell ref="J34:K34"/>
    <mergeCell ref="T34:U34"/>
    <mergeCell ref="L34:M34"/>
    <mergeCell ref="N34:O34"/>
    <mergeCell ref="P34:Q34"/>
    <mergeCell ref="R34:S34"/>
    <mergeCell ref="P36:Q36"/>
    <mergeCell ref="R36:S36"/>
    <mergeCell ref="T36:U36"/>
    <mergeCell ref="D36:E36"/>
    <mergeCell ref="F36:G36"/>
    <mergeCell ref="H36:I36"/>
    <mergeCell ref="J36:K36"/>
    <mergeCell ref="L36:M36"/>
    <mergeCell ref="N36:O36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="115" zoomScaleNormal="115" zoomScalePageLayoutView="0" workbookViewId="0" topLeftCell="A31">
      <selection activeCell="Y37" sqref="Y37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1" ht="13.5"/>
    <row r="2" ht="13.5"/>
    <row r="3" s="6" customFormat="1" ht="13.5" customHeight="1">
      <c r="T3" s="7"/>
    </row>
    <row r="4" spans="1:23" s="6" customFormat="1" ht="13.5" customHeight="1">
      <c r="A4" s="6" t="s">
        <v>84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62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15</v>
      </c>
      <c r="C10" s="35">
        <v>151433</v>
      </c>
      <c r="D10" s="36">
        <f>SUM(E10:F10)</f>
        <v>1284</v>
      </c>
      <c r="E10" s="36">
        <v>670</v>
      </c>
      <c r="F10" s="36">
        <v>614</v>
      </c>
      <c r="G10" s="36">
        <f>SUM(H10:I10)</f>
        <v>979</v>
      </c>
      <c r="H10" s="36">
        <v>568</v>
      </c>
      <c r="I10" s="36">
        <v>411</v>
      </c>
      <c r="J10" s="36">
        <f>SUM(K10:L10)</f>
        <v>4</v>
      </c>
      <c r="K10" s="104">
        <v>0</v>
      </c>
      <c r="L10" s="36">
        <v>4</v>
      </c>
      <c r="M10" s="36">
        <f>SUM(N10:O10)</f>
        <v>3</v>
      </c>
      <c r="N10" s="104">
        <v>0</v>
      </c>
      <c r="O10" s="36">
        <v>3</v>
      </c>
      <c r="P10" s="36">
        <f>SUM(Q10:R10)</f>
        <v>36</v>
      </c>
      <c r="Q10" s="36">
        <v>20</v>
      </c>
      <c r="R10" s="36">
        <v>16</v>
      </c>
      <c r="S10" s="36">
        <f>SUM(T10:U10)</f>
        <v>8</v>
      </c>
      <c r="T10" s="36">
        <v>5</v>
      </c>
      <c r="U10" s="36">
        <v>3</v>
      </c>
      <c r="V10" s="36">
        <v>958</v>
      </c>
      <c r="W10" s="36">
        <v>397</v>
      </c>
    </row>
    <row r="11" spans="1:23" s="6" customFormat="1" ht="16.5" customHeight="1">
      <c r="A11" s="26"/>
      <c r="B11" s="26">
        <v>16</v>
      </c>
      <c r="C11" s="35">
        <v>150732</v>
      </c>
      <c r="D11" s="36">
        <f>SUM(E11:F11)</f>
        <v>1367</v>
      </c>
      <c r="E11" s="36">
        <v>712</v>
      </c>
      <c r="F11" s="36">
        <v>655</v>
      </c>
      <c r="G11" s="36">
        <f>SUM(H11:I11)</f>
        <v>1106</v>
      </c>
      <c r="H11" s="36">
        <v>617</v>
      </c>
      <c r="I11" s="36">
        <v>489</v>
      </c>
      <c r="J11" s="36">
        <f>SUM(K11:L11)</f>
        <v>5</v>
      </c>
      <c r="K11" s="36">
        <v>2</v>
      </c>
      <c r="L11" s="36">
        <v>3</v>
      </c>
      <c r="M11" s="36">
        <f>SUM(N11:O11)</f>
        <v>3</v>
      </c>
      <c r="N11" s="36">
        <v>1</v>
      </c>
      <c r="O11" s="36">
        <v>2</v>
      </c>
      <c r="P11" s="36">
        <f>SUM(Q11:R11)</f>
        <v>32</v>
      </c>
      <c r="Q11" s="36">
        <v>17</v>
      </c>
      <c r="R11" s="36">
        <v>15</v>
      </c>
      <c r="S11" s="36">
        <f>SUM(T11:U11)</f>
        <v>9</v>
      </c>
      <c r="T11" s="36">
        <v>7</v>
      </c>
      <c r="U11" s="36">
        <v>2</v>
      </c>
      <c r="V11" s="36">
        <v>800</v>
      </c>
      <c r="W11" s="36">
        <v>335</v>
      </c>
    </row>
    <row r="12" spans="1:23" s="6" customFormat="1" ht="16.5" customHeight="1">
      <c r="A12" s="26"/>
      <c r="B12" s="26">
        <v>17</v>
      </c>
      <c r="C12" s="35">
        <v>147471</v>
      </c>
      <c r="D12" s="36">
        <f>SUM(E12:F12)</f>
        <v>1174</v>
      </c>
      <c r="E12" s="36">
        <v>605</v>
      </c>
      <c r="F12" s="36">
        <v>569</v>
      </c>
      <c r="G12" s="36">
        <f>SUM(H12:I12)</f>
        <v>1101</v>
      </c>
      <c r="H12" s="36">
        <v>617</v>
      </c>
      <c r="I12" s="36">
        <v>484</v>
      </c>
      <c r="J12" s="36">
        <f aca="true" t="shared" si="0" ref="J12:J17">SUM(K12:L12)</f>
        <v>2</v>
      </c>
      <c r="K12" s="36">
        <v>2</v>
      </c>
      <c r="L12" s="104">
        <v>0</v>
      </c>
      <c r="M12" s="36">
        <f>SUM(N12:O12)</f>
        <v>1</v>
      </c>
      <c r="N12" s="36">
        <v>1</v>
      </c>
      <c r="O12" s="104">
        <v>0</v>
      </c>
      <c r="P12" s="36">
        <f aca="true" t="shared" si="1" ref="P12:P17">SUM(Q12:R12)</f>
        <v>38</v>
      </c>
      <c r="Q12" s="36">
        <v>25</v>
      </c>
      <c r="R12" s="36">
        <v>13</v>
      </c>
      <c r="S12" s="36">
        <f aca="true" t="shared" si="2" ref="S12:S17">SUM(T12:U12)</f>
        <v>8</v>
      </c>
      <c r="T12" s="36">
        <v>7</v>
      </c>
      <c r="U12" s="36">
        <v>1</v>
      </c>
      <c r="V12" s="36">
        <v>809</v>
      </c>
      <c r="W12" s="36">
        <v>319</v>
      </c>
    </row>
    <row r="13" spans="1:23" s="6" customFormat="1" ht="16.5" customHeight="1">
      <c r="A13" s="26"/>
      <c r="B13" s="26">
        <v>18</v>
      </c>
      <c r="C13" s="35">
        <v>149872</v>
      </c>
      <c r="D13" s="36">
        <v>1139</v>
      </c>
      <c r="E13" s="36">
        <v>606</v>
      </c>
      <c r="F13" s="36">
        <v>533</v>
      </c>
      <c r="G13" s="36">
        <v>1128</v>
      </c>
      <c r="H13" s="36">
        <v>636</v>
      </c>
      <c r="I13" s="36">
        <v>492</v>
      </c>
      <c r="J13" s="36">
        <f t="shared" si="0"/>
        <v>3</v>
      </c>
      <c r="K13" s="36">
        <v>1</v>
      </c>
      <c r="L13" s="36">
        <v>2</v>
      </c>
      <c r="M13" s="104">
        <v>0</v>
      </c>
      <c r="N13" s="104">
        <v>0</v>
      </c>
      <c r="O13" s="104">
        <v>0</v>
      </c>
      <c r="P13" s="36">
        <f t="shared" si="1"/>
        <v>28</v>
      </c>
      <c r="Q13" s="36">
        <v>17</v>
      </c>
      <c r="R13" s="36">
        <v>11</v>
      </c>
      <c r="S13" s="36">
        <f t="shared" si="2"/>
        <v>3</v>
      </c>
      <c r="T13" s="36">
        <v>3</v>
      </c>
      <c r="U13" s="104">
        <v>0</v>
      </c>
      <c r="V13" s="36">
        <v>896</v>
      </c>
      <c r="W13" s="36">
        <v>349</v>
      </c>
    </row>
    <row r="14" spans="1:23" s="6" customFormat="1" ht="16.5" customHeight="1">
      <c r="A14" s="26"/>
      <c r="B14" s="26">
        <v>19</v>
      </c>
      <c r="C14" s="35">
        <v>149675</v>
      </c>
      <c r="D14" s="36">
        <v>1133</v>
      </c>
      <c r="E14" s="36">
        <v>583</v>
      </c>
      <c r="F14" s="36">
        <v>550</v>
      </c>
      <c r="G14" s="36">
        <v>1192</v>
      </c>
      <c r="H14" s="36">
        <v>673</v>
      </c>
      <c r="I14" s="36">
        <v>519</v>
      </c>
      <c r="J14" s="36">
        <f t="shared" si="0"/>
        <v>5</v>
      </c>
      <c r="K14" s="36">
        <v>3</v>
      </c>
      <c r="L14" s="36">
        <v>2</v>
      </c>
      <c r="M14" s="104">
        <v>0</v>
      </c>
      <c r="N14" s="104">
        <v>0</v>
      </c>
      <c r="O14" s="104">
        <v>0</v>
      </c>
      <c r="P14" s="36">
        <f t="shared" si="1"/>
        <v>31</v>
      </c>
      <c r="Q14" s="36">
        <v>14</v>
      </c>
      <c r="R14" s="36">
        <v>17</v>
      </c>
      <c r="S14" s="36">
        <f t="shared" si="2"/>
        <v>3</v>
      </c>
      <c r="T14" s="36">
        <v>3</v>
      </c>
      <c r="U14" s="104">
        <v>0</v>
      </c>
      <c r="V14" s="36">
        <v>848</v>
      </c>
      <c r="W14" s="36">
        <v>359</v>
      </c>
    </row>
    <row r="15" spans="1:23" s="6" customFormat="1" ht="16.5" customHeight="1">
      <c r="A15" s="26"/>
      <c r="B15" s="26">
        <v>20</v>
      </c>
      <c r="C15" s="35">
        <v>150323</v>
      </c>
      <c r="D15" s="36">
        <f aca="true" t="shared" si="3" ref="D15:D20">SUM(E15:F15)</f>
        <v>1186</v>
      </c>
      <c r="E15" s="36">
        <v>626</v>
      </c>
      <c r="F15" s="36">
        <v>560</v>
      </c>
      <c r="G15" s="36">
        <f aca="true" t="shared" si="4" ref="G15:G20">SUM(H15:I15)</f>
        <v>1253</v>
      </c>
      <c r="H15" s="36">
        <v>680</v>
      </c>
      <c r="I15" s="36">
        <v>573</v>
      </c>
      <c r="J15" s="36">
        <f t="shared" si="0"/>
        <v>3</v>
      </c>
      <c r="K15" s="104">
        <v>0</v>
      </c>
      <c r="L15" s="36">
        <v>3</v>
      </c>
      <c r="M15" s="104">
        <v>0</v>
      </c>
      <c r="N15" s="104">
        <v>0</v>
      </c>
      <c r="O15" s="104">
        <v>0</v>
      </c>
      <c r="P15" s="36">
        <f t="shared" si="1"/>
        <v>37</v>
      </c>
      <c r="Q15" s="36">
        <v>22</v>
      </c>
      <c r="R15" s="36">
        <v>15</v>
      </c>
      <c r="S15" s="36">
        <f t="shared" si="2"/>
        <v>4</v>
      </c>
      <c r="T15" s="36">
        <v>4</v>
      </c>
      <c r="U15" s="104">
        <v>0</v>
      </c>
      <c r="V15" s="36">
        <v>876</v>
      </c>
      <c r="W15" s="36">
        <v>342</v>
      </c>
    </row>
    <row r="16" spans="1:23" s="6" customFormat="1" ht="16.5" customHeight="1">
      <c r="A16" s="26"/>
      <c r="B16" s="26">
        <v>21</v>
      </c>
      <c r="C16" s="35">
        <v>151184</v>
      </c>
      <c r="D16" s="36">
        <f t="shared" si="3"/>
        <v>1099</v>
      </c>
      <c r="E16" s="36">
        <v>566</v>
      </c>
      <c r="F16" s="36">
        <v>533</v>
      </c>
      <c r="G16" s="36">
        <f t="shared" si="4"/>
        <v>1245</v>
      </c>
      <c r="H16" s="36">
        <v>671</v>
      </c>
      <c r="I16" s="36">
        <v>574</v>
      </c>
      <c r="J16" s="36">
        <f t="shared" si="0"/>
        <v>4</v>
      </c>
      <c r="K16" s="104">
        <v>2</v>
      </c>
      <c r="L16" s="36">
        <v>2</v>
      </c>
      <c r="M16" s="104">
        <v>0</v>
      </c>
      <c r="N16" s="104">
        <v>0</v>
      </c>
      <c r="O16" s="104">
        <v>0</v>
      </c>
      <c r="P16" s="36">
        <f t="shared" si="1"/>
        <v>30</v>
      </c>
      <c r="Q16" s="36">
        <v>14</v>
      </c>
      <c r="R16" s="36">
        <v>16</v>
      </c>
      <c r="S16" s="36">
        <f t="shared" si="2"/>
        <v>6</v>
      </c>
      <c r="T16" s="36">
        <v>6</v>
      </c>
      <c r="U16" s="104">
        <v>0</v>
      </c>
      <c r="V16" s="36">
        <v>897</v>
      </c>
      <c r="W16" s="36">
        <v>371</v>
      </c>
    </row>
    <row r="17" spans="1:23" s="6" customFormat="1" ht="16.5" customHeight="1">
      <c r="A17" s="26"/>
      <c r="B17" s="26">
        <v>22</v>
      </c>
      <c r="C17" s="35">
        <v>148766</v>
      </c>
      <c r="D17" s="36">
        <f t="shared" si="3"/>
        <v>1193</v>
      </c>
      <c r="E17" s="36">
        <v>617</v>
      </c>
      <c r="F17" s="36">
        <v>576</v>
      </c>
      <c r="G17" s="36">
        <f t="shared" si="4"/>
        <v>1368</v>
      </c>
      <c r="H17" s="36">
        <v>788</v>
      </c>
      <c r="I17" s="36">
        <v>580</v>
      </c>
      <c r="J17" s="36">
        <f t="shared" si="0"/>
        <v>1</v>
      </c>
      <c r="K17" s="104">
        <v>1</v>
      </c>
      <c r="L17" s="104">
        <v>0</v>
      </c>
      <c r="M17" s="104">
        <v>1</v>
      </c>
      <c r="N17" s="104">
        <v>1</v>
      </c>
      <c r="O17" s="104">
        <v>0</v>
      </c>
      <c r="P17" s="36">
        <f t="shared" si="1"/>
        <v>31</v>
      </c>
      <c r="Q17" s="36">
        <v>11</v>
      </c>
      <c r="R17" s="36">
        <v>20</v>
      </c>
      <c r="S17" s="36">
        <f t="shared" si="2"/>
        <v>5</v>
      </c>
      <c r="T17" s="36">
        <v>4</v>
      </c>
      <c r="U17" s="104">
        <v>1</v>
      </c>
      <c r="V17" s="36">
        <v>858</v>
      </c>
      <c r="W17" s="36">
        <v>416</v>
      </c>
    </row>
    <row r="18" spans="1:23" s="6" customFormat="1" ht="16.5" customHeight="1">
      <c r="A18" s="26"/>
      <c r="B18" s="26">
        <v>23</v>
      </c>
      <c r="C18" s="35">
        <v>151857</v>
      </c>
      <c r="D18" s="36">
        <f t="shared" si="3"/>
        <v>1163</v>
      </c>
      <c r="E18" s="36">
        <v>578</v>
      </c>
      <c r="F18" s="36">
        <v>585</v>
      </c>
      <c r="G18" s="36">
        <f t="shared" si="4"/>
        <v>1388</v>
      </c>
      <c r="H18" s="36">
        <v>757</v>
      </c>
      <c r="I18" s="36">
        <v>631</v>
      </c>
      <c r="J18" s="36">
        <f>SUM(K18:L18)</f>
        <v>2</v>
      </c>
      <c r="K18" s="104">
        <v>1</v>
      </c>
      <c r="L18" s="104">
        <v>1</v>
      </c>
      <c r="M18" s="36">
        <f>SUM(N18:O18)</f>
        <v>1</v>
      </c>
      <c r="N18" s="104">
        <v>1</v>
      </c>
      <c r="O18" s="104">
        <v>0</v>
      </c>
      <c r="P18" s="36">
        <f>SUM(Q18:R18)</f>
        <v>25</v>
      </c>
      <c r="Q18" s="36">
        <v>13</v>
      </c>
      <c r="R18" s="36">
        <v>12</v>
      </c>
      <c r="S18" s="36">
        <f>SUM(T18:U18)</f>
        <v>5</v>
      </c>
      <c r="T18" s="36">
        <v>4</v>
      </c>
      <c r="U18" s="104">
        <v>1</v>
      </c>
      <c r="V18" s="36">
        <v>723</v>
      </c>
      <c r="W18" s="36">
        <v>340</v>
      </c>
    </row>
    <row r="19" spans="1:23" s="6" customFormat="1" ht="16.5" customHeight="1">
      <c r="A19" s="26"/>
      <c r="B19" s="26">
        <v>24</v>
      </c>
      <c r="C19" s="35">
        <v>151617</v>
      </c>
      <c r="D19" s="36">
        <f t="shared" si="3"/>
        <v>1072</v>
      </c>
      <c r="E19" s="36">
        <v>535</v>
      </c>
      <c r="F19" s="36">
        <v>537</v>
      </c>
      <c r="G19" s="36">
        <f t="shared" si="4"/>
        <v>1482</v>
      </c>
      <c r="H19" s="36">
        <v>850</v>
      </c>
      <c r="I19" s="36">
        <v>632</v>
      </c>
      <c r="J19" s="36">
        <f>SUM(K19:L19)</f>
        <v>4</v>
      </c>
      <c r="K19" s="104">
        <v>2</v>
      </c>
      <c r="L19" s="104">
        <v>2</v>
      </c>
      <c r="M19" s="36">
        <f>SUM(N19:O19)</f>
        <v>4</v>
      </c>
      <c r="N19" s="104">
        <v>2</v>
      </c>
      <c r="O19" s="104">
        <v>2</v>
      </c>
      <c r="P19" s="36">
        <f>SUM(Q19:R19)</f>
        <v>30</v>
      </c>
      <c r="Q19" s="36">
        <v>14</v>
      </c>
      <c r="R19" s="36">
        <v>16</v>
      </c>
      <c r="S19" s="36">
        <f>SUM(T19:U19)</f>
        <v>6</v>
      </c>
      <c r="T19" s="36">
        <v>3</v>
      </c>
      <c r="U19" s="104">
        <v>3</v>
      </c>
      <c r="V19" s="36">
        <v>758</v>
      </c>
      <c r="W19" s="36">
        <v>335</v>
      </c>
    </row>
    <row r="20" spans="1:23" s="6" customFormat="1" ht="16.5" customHeight="1">
      <c r="A20" s="26"/>
      <c r="B20" s="26">
        <v>25</v>
      </c>
      <c r="C20" s="35">
        <v>151224</v>
      </c>
      <c r="D20" s="36">
        <f t="shared" si="3"/>
        <v>1090</v>
      </c>
      <c r="E20" s="36">
        <v>553</v>
      </c>
      <c r="F20" s="36">
        <v>537</v>
      </c>
      <c r="G20" s="36">
        <f t="shared" si="4"/>
        <v>1511</v>
      </c>
      <c r="H20" s="36">
        <v>859</v>
      </c>
      <c r="I20" s="36">
        <v>652</v>
      </c>
      <c r="J20" s="36">
        <f>SUM(K20:L20)</f>
        <v>4</v>
      </c>
      <c r="K20" s="104">
        <v>2</v>
      </c>
      <c r="L20" s="104">
        <v>2</v>
      </c>
      <c r="M20" s="36">
        <f>SUM(N20:O20)</f>
        <v>3</v>
      </c>
      <c r="N20" s="104">
        <v>2</v>
      </c>
      <c r="O20" s="104">
        <v>1</v>
      </c>
      <c r="P20" s="36">
        <f>SUM(Q20:R20)</f>
        <v>25</v>
      </c>
      <c r="Q20" s="36">
        <v>11</v>
      </c>
      <c r="R20" s="36">
        <v>14</v>
      </c>
      <c r="S20" s="36">
        <f>SUM(T20:U20)</f>
        <v>3</v>
      </c>
      <c r="T20" s="104">
        <v>0</v>
      </c>
      <c r="U20" s="104">
        <v>3</v>
      </c>
      <c r="V20" s="36">
        <v>686</v>
      </c>
      <c r="W20" s="36">
        <v>330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85</v>
      </c>
    </row>
    <row r="25" spans="1:23" s="117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5" t="s">
        <v>96</v>
      </c>
      <c r="K25" s="205"/>
      <c r="L25" s="205"/>
      <c r="M25" s="205"/>
      <c r="N25" s="205"/>
      <c r="O25" s="205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6" t="s">
        <v>50</v>
      </c>
      <c r="K26" s="206"/>
      <c r="L26" s="206" t="s">
        <v>51</v>
      </c>
      <c r="M26" s="206"/>
      <c r="N26" s="206" t="s">
        <v>52</v>
      </c>
      <c r="O26" s="206"/>
      <c r="P26" s="152" t="s">
        <v>104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15</v>
      </c>
      <c r="C28" s="48">
        <f aca="true" t="shared" si="5" ref="C28:C38">D10/C10*1000</f>
        <v>8.478997312342752</v>
      </c>
      <c r="D28" s="200">
        <f aca="true" t="shared" si="6" ref="D28:D38">G10/C10*1000</f>
        <v>6.464905271638282</v>
      </c>
      <c r="E28" s="200"/>
      <c r="F28" s="200">
        <f aca="true" t="shared" si="7" ref="F28:F38">J10/D10*1000</f>
        <v>3.115264797507788</v>
      </c>
      <c r="G28" s="200"/>
      <c r="H28" s="200">
        <f>M10/D10*1000</f>
        <v>2.336448598130841</v>
      </c>
      <c r="I28" s="200"/>
      <c r="J28" s="200">
        <f>SUM(L28:O28)</f>
        <v>27.272727272727273</v>
      </c>
      <c r="K28" s="200"/>
      <c r="L28" s="200">
        <f aca="true" t="shared" si="8" ref="L28:L38">Q10/(D10+P10)*1000</f>
        <v>15.151515151515152</v>
      </c>
      <c r="M28" s="200"/>
      <c r="N28" s="200">
        <f aca="true" t="shared" si="9" ref="N28:N38">R10/(D10+P10)*1000</f>
        <v>12.121212121212121</v>
      </c>
      <c r="O28" s="200"/>
      <c r="P28" s="200">
        <f aca="true" t="shared" si="10" ref="P28:P38">S10/(D10+T10)*1000</f>
        <v>6.2063615205585725</v>
      </c>
      <c r="Q28" s="200"/>
      <c r="R28" s="200">
        <f aca="true" t="shared" si="11" ref="R28:R38">V10/C10*1000</f>
        <v>6.326230081950434</v>
      </c>
      <c r="S28" s="200"/>
      <c r="T28" s="201">
        <f aca="true" t="shared" si="12" ref="T28:T38">W10/C10*1000</f>
        <v>2.621621443146474</v>
      </c>
      <c r="U28" s="201"/>
      <c r="V28" s="56">
        <v>29.6</v>
      </c>
      <c r="W28" s="56">
        <v>27.5</v>
      </c>
    </row>
    <row r="29" spans="1:23" ht="16.5" customHeight="1">
      <c r="A29" s="26"/>
      <c r="B29" s="26">
        <v>16</v>
      </c>
      <c r="C29" s="48">
        <f t="shared" si="5"/>
        <v>9.069076241275907</v>
      </c>
      <c r="D29" s="200">
        <f t="shared" si="6"/>
        <v>7.337526205450734</v>
      </c>
      <c r="E29" s="200"/>
      <c r="F29" s="200">
        <f t="shared" si="7"/>
        <v>3.6576444769568397</v>
      </c>
      <c r="G29" s="200"/>
      <c r="H29" s="200">
        <f>M11/D11*1000</f>
        <v>2.194586686174104</v>
      </c>
      <c r="I29" s="200"/>
      <c r="J29" s="200">
        <f>SUM(L29:O29)</f>
        <v>22.873481057898502</v>
      </c>
      <c r="K29" s="200"/>
      <c r="L29" s="200">
        <f t="shared" si="8"/>
        <v>12.151536812008578</v>
      </c>
      <c r="M29" s="200"/>
      <c r="N29" s="200">
        <f t="shared" si="9"/>
        <v>10.721944245889922</v>
      </c>
      <c r="O29" s="200"/>
      <c r="P29" s="200">
        <f t="shared" si="10"/>
        <v>6.550218340611353</v>
      </c>
      <c r="Q29" s="200"/>
      <c r="R29" s="200">
        <f t="shared" si="11"/>
        <v>5.307433060000531</v>
      </c>
      <c r="S29" s="200"/>
      <c r="T29" s="201">
        <f t="shared" si="12"/>
        <v>2.2224875938752224</v>
      </c>
      <c r="U29" s="201"/>
      <c r="V29" s="56">
        <v>29.9</v>
      </c>
      <c r="W29" s="56">
        <v>27.7</v>
      </c>
    </row>
    <row r="30" spans="1:23" ht="16.5" customHeight="1">
      <c r="A30" s="26"/>
      <c r="B30" s="26">
        <v>17</v>
      </c>
      <c r="C30" s="48">
        <f t="shared" si="5"/>
        <v>7.960887225284971</v>
      </c>
      <c r="D30" s="200">
        <f t="shared" si="6"/>
        <v>7.465874646540676</v>
      </c>
      <c r="E30" s="200"/>
      <c r="F30" s="200">
        <f t="shared" si="7"/>
        <v>1.7035775127768313</v>
      </c>
      <c r="G30" s="200"/>
      <c r="H30" s="200">
        <f>M12/D12*1000</f>
        <v>0.8517887563884157</v>
      </c>
      <c r="I30" s="200"/>
      <c r="J30" s="200">
        <f>SUM(L30:O30)</f>
        <v>31.353135313531354</v>
      </c>
      <c r="K30" s="200"/>
      <c r="L30" s="200">
        <f t="shared" si="8"/>
        <v>20.627062706270628</v>
      </c>
      <c r="M30" s="200"/>
      <c r="N30" s="200">
        <f t="shared" si="9"/>
        <v>10.726072607260726</v>
      </c>
      <c r="O30" s="200"/>
      <c r="P30" s="200">
        <f t="shared" si="10"/>
        <v>6.7739204064352245</v>
      </c>
      <c r="Q30" s="200"/>
      <c r="R30" s="200">
        <f t="shared" si="11"/>
        <v>5.485824331563494</v>
      </c>
      <c r="S30" s="200"/>
      <c r="T30" s="201">
        <f t="shared" si="12"/>
        <v>2.1631371591702777</v>
      </c>
      <c r="U30" s="201"/>
      <c r="V30" s="56">
        <v>30.3</v>
      </c>
      <c r="W30" s="56">
        <v>27.9</v>
      </c>
    </row>
    <row r="31" spans="1:23" ht="16.5" customHeight="1">
      <c r="A31" s="26"/>
      <c r="B31" s="26">
        <v>18</v>
      </c>
      <c r="C31" s="48">
        <f t="shared" si="5"/>
        <v>7.599818511796733</v>
      </c>
      <c r="D31" s="200">
        <f t="shared" si="6"/>
        <v>7.526422547240312</v>
      </c>
      <c r="E31" s="200"/>
      <c r="F31" s="200">
        <f t="shared" si="7"/>
        <v>2.633889376646181</v>
      </c>
      <c r="G31" s="200"/>
      <c r="H31" s="200" t="s">
        <v>105</v>
      </c>
      <c r="I31" s="200"/>
      <c r="J31" s="200">
        <f>SUM(L31:O31)</f>
        <v>23.993144815766925</v>
      </c>
      <c r="K31" s="200"/>
      <c r="L31" s="200">
        <f t="shared" si="8"/>
        <v>14.56726649528706</v>
      </c>
      <c r="M31" s="200"/>
      <c r="N31" s="200">
        <f t="shared" si="9"/>
        <v>9.425878320479864</v>
      </c>
      <c r="O31" s="200"/>
      <c r="P31" s="200">
        <f t="shared" si="10"/>
        <v>2.626970227670753</v>
      </c>
      <c r="Q31" s="200"/>
      <c r="R31" s="200">
        <f t="shared" si="11"/>
        <v>5.978434931141241</v>
      </c>
      <c r="S31" s="200"/>
      <c r="T31" s="201">
        <f t="shared" si="12"/>
        <v>2.328653784562827</v>
      </c>
      <c r="U31" s="201"/>
      <c r="V31" s="56">
        <v>30.6</v>
      </c>
      <c r="W31" s="56">
        <v>28</v>
      </c>
    </row>
    <row r="32" spans="1:23" ht="16.5" customHeight="1">
      <c r="A32" s="26"/>
      <c r="B32" s="26">
        <v>19</v>
      </c>
      <c r="C32" s="48">
        <f t="shared" si="5"/>
        <v>7.5697344245866045</v>
      </c>
      <c r="D32" s="200">
        <f t="shared" si="6"/>
        <v>7.963921830633039</v>
      </c>
      <c r="E32" s="200"/>
      <c r="F32" s="200">
        <f t="shared" si="7"/>
        <v>4.41306266548985</v>
      </c>
      <c r="G32" s="200"/>
      <c r="H32" s="200" t="s">
        <v>105</v>
      </c>
      <c r="I32" s="200"/>
      <c r="J32" s="200">
        <f>SUM(L32:O32)</f>
        <v>26.63230240549828</v>
      </c>
      <c r="K32" s="200"/>
      <c r="L32" s="200">
        <f t="shared" si="8"/>
        <v>12.027491408934708</v>
      </c>
      <c r="M32" s="200"/>
      <c r="N32" s="200">
        <f t="shared" si="9"/>
        <v>14.604810996563574</v>
      </c>
      <c r="O32" s="200"/>
      <c r="P32" s="200">
        <f t="shared" si="10"/>
        <v>2.640845070422535</v>
      </c>
      <c r="Q32" s="200"/>
      <c r="R32" s="200">
        <f t="shared" si="11"/>
        <v>5.665608819108067</v>
      </c>
      <c r="S32" s="200"/>
      <c r="T32" s="201">
        <f t="shared" si="12"/>
        <v>2.3985301486554205</v>
      </c>
      <c r="U32" s="201"/>
      <c r="V32" s="56">
        <v>30.6</v>
      </c>
      <c r="W32" s="56">
        <v>28.3</v>
      </c>
    </row>
    <row r="33" spans="1:23" ht="16.5" customHeight="1">
      <c r="A33" s="26"/>
      <c r="B33" s="26">
        <v>20</v>
      </c>
      <c r="C33" s="48">
        <f t="shared" si="5"/>
        <v>7.889677560985344</v>
      </c>
      <c r="D33" s="200">
        <f t="shared" si="6"/>
        <v>8.335384472103405</v>
      </c>
      <c r="E33" s="200"/>
      <c r="F33" s="200">
        <f t="shared" si="7"/>
        <v>2.5295109612141653</v>
      </c>
      <c r="G33" s="200"/>
      <c r="H33" s="200" t="s">
        <v>105</v>
      </c>
      <c r="I33" s="200"/>
      <c r="J33" s="200">
        <f aca="true" t="shared" si="13" ref="J33:J38">SUM(L33:O33)</f>
        <v>30.253475061324615</v>
      </c>
      <c r="K33" s="200"/>
      <c r="L33" s="200">
        <f t="shared" si="8"/>
        <v>17.988552739165986</v>
      </c>
      <c r="M33" s="200"/>
      <c r="N33" s="200">
        <f t="shared" si="9"/>
        <v>12.264922322158627</v>
      </c>
      <c r="O33" s="200"/>
      <c r="P33" s="200">
        <f t="shared" si="10"/>
        <v>3.361344537815126</v>
      </c>
      <c r="Q33" s="200"/>
      <c r="R33" s="200">
        <f t="shared" si="11"/>
        <v>5.8274515543196985</v>
      </c>
      <c r="S33" s="200"/>
      <c r="T33" s="201">
        <f t="shared" si="12"/>
        <v>2.275100949289197</v>
      </c>
      <c r="U33" s="201"/>
      <c r="V33" s="56">
        <v>31.2</v>
      </c>
      <c r="W33" s="56">
        <v>29</v>
      </c>
    </row>
    <row r="34" spans="1:23" ht="16.5" customHeight="1">
      <c r="A34" s="26"/>
      <c r="B34" s="26">
        <v>21</v>
      </c>
      <c r="C34" s="48">
        <f t="shared" si="5"/>
        <v>7.269287755318023</v>
      </c>
      <c r="D34" s="200">
        <f t="shared" si="6"/>
        <v>8.234998412530427</v>
      </c>
      <c r="E34" s="200"/>
      <c r="F34" s="200">
        <f t="shared" si="7"/>
        <v>3.639672429481347</v>
      </c>
      <c r="G34" s="200"/>
      <c r="H34" s="200" t="s">
        <v>105</v>
      </c>
      <c r="I34" s="200"/>
      <c r="J34" s="200">
        <f t="shared" si="13"/>
        <v>26.572187776793623</v>
      </c>
      <c r="K34" s="200"/>
      <c r="L34" s="200">
        <f t="shared" si="8"/>
        <v>12.400354295837024</v>
      </c>
      <c r="M34" s="200"/>
      <c r="N34" s="200">
        <f t="shared" si="9"/>
        <v>14.171833480956598</v>
      </c>
      <c r="O34" s="200"/>
      <c r="P34" s="200">
        <f t="shared" si="10"/>
        <v>5.4298642533936645</v>
      </c>
      <c r="Q34" s="200"/>
      <c r="R34" s="200">
        <f t="shared" si="11"/>
        <v>5.933167530955656</v>
      </c>
      <c r="S34" s="200"/>
      <c r="T34" s="201">
        <f t="shared" si="12"/>
        <v>2.4539633823685043</v>
      </c>
      <c r="U34" s="201"/>
      <c r="V34" s="56">
        <v>31</v>
      </c>
      <c r="W34" s="56">
        <v>28.9</v>
      </c>
    </row>
    <row r="35" spans="1:23" ht="16.5" customHeight="1">
      <c r="A35" s="26"/>
      <c r="B35" s="26">
        <v>22</v>
      </c>
      <c r="C35" s="48">
        <f t="shared" si="5"/>
        <v>8.019305486468681</v>
      </c>
      <c r="D35" s="200">
        <f t="shared" si="6"/>
        <v>9.195649543578506</v>
      </c>
      <c r="E35" s="200"/>
      <c r="F35" s="200">
        <f t="shared" si="7"/>
        <v>0.8382229673093042</v>
      </c>
      <c r="G35" s="200"/>
      <c r="H35" s="200">
        <f>M17/D17*1000</f>
        <v>0.8382229673093042</v>
      </c>
      <c r="I35" s="200"/>
      <c r="J35" s="200">
        <f t="shared" si="13"/>
        <v>25.326797385620917</v>
      </c>
      <c r="K35" s="200"/>
      <c r="L35" s="200">
        <f t="shared" si="8"/>
        <v>8.986928104575163</v>
      </c>
      <c r="M35" s="200"/>
      <c r="N35" s="200">
        <f t="shared" si="9"/>
        <v>16.339869281045754</v>
      </c>
      <c r="O35" s="200"/>
      <c r="P35" s="200">
        <f t="shared" si="10"/>
        <v>4.177109440267335</v>
      </c>
      <c r="Q35" s="200"/>
      <c r="R35" s="200">
        <f t="shared" si="11"/>
        <v>5.767446862858448</v>
      </c>
      <c r="S35" s="200"/>
      <c r="T35" s="201">
        <f t="shared" si="12"/>
        <v>2.796337872901066</v>
      </c>
      <c r="U35" s="201"/>
      <c r="V35" s="56">
        <v>30.7</v>
      </c>
      <c r="W35" s="56">
        <v>28.8</v>
      </c>
    </row>
    <row r="36" spans="1:23" ht="16.5" customHeight="1">
      <c r="A36" s="26"/>
      <c r="B36" s="26">
        <v>23</v>
      </c>
      <c r="C36" s="48">
        <f t="shared" si="5"/>
        <v>7.658520845268905</v>
      </c>
      <c r="D36" s="200">
        <f t="shared" si="6"/>
        <v>9.140177930553085</v>
      </c>
      <c r="E36" s="200"/>
      <c r="F36" s="200">
        <f t="shared" si="7"/>
        <v>1.7196904557179709</v>
      </c>
      <c r="G36" s="200"/>
      <c r="H36" s="200">
        <f>M18/D18*1000</f>
        <v>0.8598452278589854</v>
      </c>
      <c r="I36" s="200"/>
      <c r="J36" s="200">
        <f t="shared" si="13"/>
        <v>21.043771043771045</v>
      </c>
      <c r="K36" s="200"/>
      <c r="L36" s="200">
        <f t="shared" si="8"/>
        <v>10.942760942760943</v>
      </c>
      <c r="M36" s="200"/>
      <c r="N36" s="200">
        <f t="shared" si="9"/>
        <v>10.101010101010102</v>
      </c>
      <c r="O36" s="200"/>
      <c r="P36" s="200">
        <f t="shared" si="10"/>
        <v>4.284490145672665</v>
      </c>
      <c r="Q36" s="200"/>
      <c r="R36" s="200">
        <f t="shared" si="11"/>
        <v>4.7610581007131705</v>
      </c>
      <c r="S36" s="200"/>
      <c r="T36" s="201">
        <f t="shared" si="12"/>
        <v>2.2389484844294305</v>
      </c>
      <c r="U36" s="201"/>
      <c r="V36" s="56">
        <v>31.2</v>
      </c>
      <c r="W36" s="56">
        <v>29.1</v>
      </c>
    </row>
    <row r="37" spans="1:23" ht="16.5" customHeight="1">
      <c r="A37" s="26"/>
      <c r="B37" s="26">
        <v>24</v>
      </c>
      <c r="C37" s="48">
        <f t="shared" si="5"/>
        <v>7.0704472453616685</v>
      </c>
      <c r="D37" s="200">
        <f t="shared" si="6"/>
        <v>9.774629494054096</v>
      </c>
      <c r="E37" s="200"/>
      <c r="F37" s="200">
        <f t="shared" si="7"/>
        <v>3.7313432835820897</v>
      </c>
      <c r="G37" s="200"/>
      <c r="H37" s="200">
        <f>M19/D19*1000</f>
        <v>3.7313432835820897</v>
      </c>
      <c r="I37" s="200"/>
      <c r="J37" s="200">
        <f t="shared" si="13"/>
        <v>27.223230490018146</v>
      </c>
      <c r="K37" s="200"/>
      <c r="L37" s="200">
        <f t="shared" si="8"/>
        <v>12.704174228675136</v>
      </c>
      <c r="M37" s="200"/>
      <c r="N37" s="200">
        <f t="shared" si="9"/>
        <v>14.519056261343012</v>
      </c>
      <c r="O37" s="200"/>
      <c r="P37" s="200">
        <f t="shared" si="10"/>
        <v>5.5813953488372094</v>
      </c>
      <c r="Q37" s="200"/>
      <c r="R37" s="200">
        <f t="shared" si="11"/>
        <v>4.999439376850881</v>
      </c>
      <c r="S37" s="200"/>
      <c r="T37" s="201">
        <f t="shared" si="12"/>
        <v>2.209514764175521</v>
      </c>
      <c r="U37" s="201"/>
      <c r="V37" s="56">
        <v>31.3</v>
      </c>
      <c r="W37" s="56">
        <v>29.5</v>
      </c>
    </row>
    <row r="38" spans="1:23" ht="16.5" customHeight="1">
      <c r="A38" s="26"/>
      <c r="B38" s="26">
        <v>25</v>
      </c>
      <c r="C38" s="48">
        <f t="shared" si="5"/>
        <v>7.207850605723959</v>
      </c>
      <c r="D38" s="200">
        <f t="shared" si="6"/>
        <v>9.991800243347617</v>
      </c>
      <c r="E38" s="200"/>
      <c r="F38" s="200">
        <f t="shared" si="7"/>
        <v>3.669724770642202</v>
      </c>
      <c r="G38" s="200"/>
      <c r="H38" s="200">
        <f>M20/D20*1000</f>
        <v>2.7522935779816518</v>
      </c>
      <c r="I38" s="200"/>
      <c r="J38" s="200">
        <f t="shared" si="13"/>
        <v>22.42152466367713</v>
      </c>
      <c r="K38" s="200"/>
      <c r="L38" s="200">
        <f t="shared" si="8"/>
        <v>9.865470852017937</v>
      </c>
      <c r="M38" s="200"/>
      <c r="N38" s="200">
        <f t="shared" si="9"/>
        <v>12.556053811659192</v>
      </c>
      <c r="O38" s="200"/>
      <c r="P38" s="200">
        <f t="shared" si="10"/>
        <v>2.7522935779816518</v>
      </c>
      <c r="Q38" s="200"/>
      <c r="R38" s="200">
        <f t="shared" si="11"/>
        <v>4.536316986721685</v>
      </c>
      <c r="S38" s="200"/>
      <c r="T38" s="201">
        <f t="shared" si="12"/>
        <v>2.182193302650373</v>
      </c>
      <c r="U38" s="201"/>
      <c r="V38" s="56">
        <v>31.3</v>
      </c>
      <c r="W38" s="56">
        <v>29.7</v>
      </c>
    </row>
    <row r="39" spans="1:23" ht="8.25" customHeight="1">
      <c r="A39" s="115"/>
      <c r="B39" s="115"/>
      <c r="C39" s="119"/>
      <c r="D39" s="120"/>
      <c r="E39" s="115"/>
      <c r="F39" s="115"/>
      <c r="G39" s="120"/>
      <c r="H39" s="120"/>
      <c r="I39" s="120"/>
      <c r="J39" s="207"/>
      <c r="K39" s="207"/>
      <c r="L39" s="115"/>
      <c r="M39" s="115"/>
      <c r="N39" s="115"/>
      <c r="O39" s="115"/>
      <c r="P39" s="120"/>
      <c r="Q39" s="115"/>
      <c r="R39" s="120"/>
      <c r="S39" s="115"/>
      <c r="T39" s="120"/>
      <c r="U39" s="115"/>
      <c r="V39" s="120"/>
      <c r="W39" s="120"/>
    </row>
    <row r="40" spans="1:15" ht="9" customHeight="1">
      <c r="A40" s="116"/>
      <c r="B40" s="116"/>
      <c r="C40" s="118"/>
      <c r="D40" s="118"/>
      <c r="E40" s="47"/>
      <c r="F40" s="47"/>
      <c r="G40" s="47"/>
      <c r="H40" s="47"/>
      <c r="I40" s="47"/>
      <c r="J40" s="47"/>
      <c r="K40" s="118"/>
      <c r="L40" s="118"/>
      <c r="M40" s="118"/>
      <c r="N40" s="118"/>
      <c r="O40" s="118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/>
    </row>
    <row r="46" s="3" customFormat="1" ht="13.5" customHeight="1">
      <c r="A46" s="2"/>
    </row>
  </sheetData>
  <sheetProtection/>
  <mergeCells count="125"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T35:U35"/>
    <mergeCell ref="D35:E35"/>
    <mergeCell ref="F35:G35"/>
    <mergeCell ref="H35:I35"/>
    <mergeCell ref="J35:K35"/>
    <mergeCell ref="L35:M35"/>
    <mergeCell ref="F31:G31"/>
    <mergeCell ref="D31:E31"/>
    <mergeCell ref="H33:I33"/>
    <mergeCell ref="N35:O35"/>
    <mergeCell ref="D30:E30"/>
    <mergeCell ref="F29:G29"/>
    <mergeCell ref="D32:E32"/>
    <mergeCell ref="D33:E33"/>
    <mergeCell ref="F33:G33"/>
    <mergeCell ref="F32:G32"/>
    <mergeCell ref="D25:E25"/>
    <mergeCell ref="D26:E26"/>
    <mergeCell ref="D28:E28"/>
    <mergeCell ref="D29:E29"/>
    <mergeCell ref="F30:G30"/>
    <mergeCell ref="F25:G25"/>
    <mergeCell ref="F26:G26"/>
    <mergeCell ref="F28:G28"/>
    <mergeCell ref="V25:W25"/>
    <mergeCell ref="R25:S25"/>
    <mergeCell ref="R26:S26"/>
    <mergeCell ref="L26:M26"/>
    <mergeCell ref="T25:U25"/>
    <mergeCell ref="T26:U26"/>
    <mergeCell ref="P25:Q25"/>
    <mergeCell ref="J39:K39"/>
    <mergeCell ref="H25:I25"/>
    <mergeCell ref="H26:I26"/>
    <mergeCell ref="H28:I28"/>
    <mergeCell ref="H29:I29"/>
    <mergeCell ref="H30:I30"/>
    <mergeCell ref="H31:I31"/>
    <mergeCell ref="H32:I32"/>
    <mergeCell ref="T32:U32"/>
    <mergeCell ref="J28:K28"/>
    <mergeCell ref="J29:K29"/>
    <mergeCell ref="J31:K31"/>
    <mergeCell ref="J32:K32"/>
    <mergeCell ref="L28:M28"/>
    <mergeCell ref="J30:K30"/>
    <mergeCell ref="T33:U33"/>
    <mergeCell ref="T28:U28"/>
    <mergeCell ref="T29:U29"/>
    <mergeCell ref="T30:U30"/>
    <mergeCell ref="R29:S29"/>
    <mergeCell ref="R30:S30"/>
    <mergeCell ref="T31:U31"/>
    <mergeCell ref="L33:M33"/>
    <mergeCell ref="J33:K33"/>
    <mergeCell ref="P26:Q26"/>
    <mergeCell ref="N26:O26"/>
    <mergeCell ref="P28:Q28"/>
    <mergeCell ref="N33:O33"/>
    <mergeCell ref="R28:S28"/>
    <mergeCell ref="P32:Q32"/>
    <mergeCell ref="N28:O28"/>
    <mergeCell ref="N29:O29"/>
    <mergeCell ref="N30:O30"/>
    <mergeCell ref="L29:M29"/>
    <mergeCell ref="R33:S33"/>
    <mergeCell ref="R31:S31"/>
    <mergeCell ref="R32:S32"/>
    <mergeCell ref="P33:Q33"/>
    <mergeCell ref="L31:M31"/>
    <mergeCell ref="L32:M32"/>
    <mergeCell ref="P29:Q29"/>
    <mergeCell ref="P30:Q30"/>
    <mergeCell ref="S5:U6"/>
    <mergeCell ref="V5:V8"/>
    <mergeCell ref="W5:W8"/>
    <mergeCell ref="N31:O31"/>
    <mergeCell ref="P31:Q31"/>
    <mergeCell ref="J25:O25"/>
    <mergeCell ref="J26:K26"/>
    <mergeCell ref="P5:R6"/>
    <mergeCell ref="D5:F6"/>
    <mergeCell ref="G5:I6"/>
    <mergeCell ref="J5:L6"/>
    <mergeCell ref="M5:O6"/>
    <mergeCell ref="D34:E34"/>
    <mergeCell ref="F34:G34"/>
    <mergeCell ref="H34:I34"/>
    <mergeCell ref="J34:K34"/>
    <mergeCell ref="L30:M30"/>
    <mergeCell ref="N32:O32"/>
    <mergeCell ref="T34:U34"/>
    <mergeCell ref="L34:M34"/>
    <mergeCell ref="N34:O34"/>
    <mergeCell ref="P34:Q34"/>
    <mergeCell ref="R34:S34"/>
    <mergeCell ref="P36:Q36"/>
    <mergeCell ref="R36:S36"/>
    <mergeCell ref="T36:U36"/>
    <mergeCell ref="P35:Q35"/>
    <mergeCell ref="R35:S35"/>
    <mergeCell ref="D36:E36"/>
    <mergeCell ref="F36:G36"/>
    <mergeCell ref="H36:I36"/>
    <mergeCell ref="J36:K36"/>
    <mergeCell ref="L36:M36"/>
    <mergeCell ref="N36:O36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="115" zoomScaleNormal="115" zoomScalePageLayoutView="0" workbookViewId="0" topLeftCell="A16">
      <selection activeCell="Y37" sqref="Y37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6.125" style="1" customWidth="1"/>
    <col min="4" max="4" width="4.375" style="1" customWidth="1"/>
    <col min="5" max="6" width="3.875" style="1" customWidth="1"/>
    <col min="7" max="7" width="4.375" style="1" customWidth="1"/>
    <col min="8" max="9" width="3.87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1" ht="13.5"/>
    <row r="2" ht="13.5"/>
    <row r="3" s="6" customFormat="1" ht="13.5" customHeight="1">
      <c r="T3" s="7"/>
    </row>
    <row r="4" spans="1:23" s="6" customFormat="1" ht="13.5" customHeight="1">
      <c r="A4" s="6" t="s">
        <v>86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64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15</v>
      </c>
      <c r="C10" s="35">
        <v>109532</v>
      </c>
      <c r="D10" s="36">
        <f>SUM(E10:F10)</f>
        <v>1161</v>
      </c>
      <c r="E10" s="36">
        <v>586</v>
      </c>
      <c r="F10" s="36">
        <v>575</v>
      </c>
      <c r="G10" s="36">
        <f>SUM(H10:I10)</f>
        <v>493</v>
      </c>
      <c r="H10" s="36">
        <v>267</v>
      </c>
      <c r="I10" s="36">
        <v>226</v>
      </c>
      <c r="J10" s="104">
        <f>SUM(K10:L10)</f>
        <v>0</v>
      </c>
      <c r="K10" s="104">
        <v>0</v>
      </c>
      <c r="L10" s="104">
        <v>0</v>
      </c>
      <c r="M10" s="104">
        <f>SUM(N10:O10)</f>
        <v>0</v>
      </c>
      <c r="N10" s="104">
        <v>0</v>
      </c>
      <c r="O10" s="104">
        <v>0</v>
      </c>
      <c r="P10" s="36">
        <f>SUM(Q10:R10)</f>
        <v>42</v>
      </c>
      <c r="Q10" s="36">
        <v>32</v>
      </c>
      <c r="R10" s="36">
        <v>10</v>
      </c>
      <c r="S10" s="36">
        <f>SUM(T10:U10)</f>
        <v>7</v>
      </c>
      <c r="T10" s="36">
        <v>7</v>
      </c>
      <c r="U10" s="104">
        <v>0</v>
      </c>
      <c r="V10" s="36">
        <v>610</v>
      </c>
      <c r="W10" s="36">
        <v>273</v>
      </c>
    </row>
    <row r="11" spans="1:23" s="6" customFormat="1" ht="16.5" customHeight="1">
      <c r="A11" s="26"/>
      <c r="B11" s="26">
        <v>16</v>
      </c>
      <c r="C11" s="35">
        <v>111392</v>
      </c>
      <c r="D11" s="36">
        <f>SUM(E11:F11)</f>
        <v>1104</v>
      </c>
      <c r="E11" s="36">
        <v>554</v>
      </c>
      <c r="F11" s="36">
        <v>550</v>
      </c>
      <c r="G11" s="36">
        <f>SUM(H11:I11)</f>
        <v>570</v>
      </c>
      <c r="H11" s="36">
        <v>326</v>
      </c>
      <c r="I11" s="36">
        <v>244</v>
      </c>
      <c r="J11" s="36">
        <f>SUM(K11:L11)</f>
        <v>1</v>
      </c>
      <c r="K11" s="36">
        <v>1</v>
      </c>
      <c r="L11" s="104">
        <v>0</v>
      </c>
      <c r="M11" s="36">
        <f>SUM(N11:O11)</f>
        <v>1</v>
      </c>
      <c r="N11" s="36">
        <v>1</v>
      </c>
      <c r="O11" s="104">
        <v>0</v>
      </c>
      <c r="P11" s="36">
        <f>SUM(Q11:R11)</f>
        <v>26</v>
      </c>
      <c r="Q11" s="36">
        <v>13</v>
      </c>
      <c r="R11" s="36">
        <v>13</v>
      </c>
      <c r="S11" s="36">
        <f>SUM(T11:U11)</f>
        <v>5</v>
      </c>
      <c r="T11" s="36">
        <v>4</v>
      </c>
      <c r="U11" s="36">
        <v>1</v>
      </c>
      <c r="V11" s="36">
        <v>608</v>
      </c>
      <c r="W11" s="36">
        <v>253</v>
      </c>
    </row>
    <row r="12" spans="1:23" s="6" customFormat="1" ht="16.5" customHeight="1">
      <c r="A12" s="26"/>
      <c r="B12" s="26">
        <v>17</v>
      </c>
      <c r="C12" s="35">
        <v>112062</v>
      </c>
      <c r="D12" s="36">
        <f>SUM(E12:F12)</f>
        <v>1078</v>
      </c>
      <c r="E12" s="36">
        <v>547</v>
      </c>
      <c r="F12" s="36">
        <v>531</v>
      </c>
      <c r="G12" s="36">
        <f>SUM(H12:I12)</f>
        <v>618</v>
      </c>
      <c r="H12" s="36">
        <v>353</v>
      </c>
      <c r="I12" s="36">
        <v>265</v>
      </c>
      <c r="J12" s="36">
        <f aca="true" t="shared" si="0" ref="J12:J17">SUM(K12:L12)</f>
        <v>2</v>
      </c>
      <c r="K12" s="104">
        <v>0</v>
      </c>
      <c r="L12" s="36">
        <v>2</v>
      </c>
      <c r="M12" s="36">
        <f>SUM(N12:O12)</f>
        <v>1</v>
      </c>
      <c r="N12" s="104">
        <v>0</v>
      </c>
      <c r="O12" s="36">
        <v>1</v>
      </c>
      <c r="P12" s="36">
        <f aca="true" t="shared" si="1" ref="P12:P17">SUM(Q12:R12)</f>
        <v>25</v>
      </c>
      <c r="Q12" s="36">
        <v>17</v>
      </c>
      <c r="R12" s="36">
        <v>8</v>
      </c>
      <c r="S12" s="36">
        <f aca="true" t="shared" si="2" ref="S12:S17">SUM(T12:U12)</f>
        <v>7</v>
      </c>
      <c r="T12" s="36">
        <v>6</v>
      </c>
      <c r="U12" s="36">
        <v>1</v>
      </c>
      <c r="V12" s="36">
        <v>599</v>
      </c>
      <c r="W12" s="36">
        <v>240</v>
      </c>
    </row>
    <row r="13" spans="1:23" s="6" customFormat="1" ht="16.5" customHeight="1">
      <c r="A13" s="26"/>
      <c r="B13" s="26">
        <v>18</v>
      </c>
      <c r="C13" s="35">
        <v>114594</v>
      </c>
      <c r="D13" s="36">
        <v>1097</v>
      </c>
      <c r="E13" s="36">
        <v>558</v>
      </c>
      <c r="F13" s="36">
        <v>539</v>
      </c>
      <c r="G13" s="36">
        <v>644</v>
      </c>
      <c r="H13" s="36">
        <v>326</v>
      </c>
      <c r="I13" s="36">
        <v>318</v>
      </c>
      <c r="J13" s="36">
        <f t="shared" si="0"/>
        <v>4</v>
      </c>
      <c r="K13" s="36">
        <v>3</v>
      </c>
      <c r="L13" s="36">
        <v>1</v>
      </c>
      <c r="M13" s="36">
        <v>4</v>
      </c>
      <c r="N13" s="36">
        <v>3</v>
      </c>
      <c r="O13" s="36">
        <v>1</v>
      </c>
      <c r="P13" s="36">
        <f t="shared" si="1"/>
        <v>26</v>
      </c>
      <c r="Q13" s="36">
        <v>14</v>
      </c>
      <c r="R13" s="36">
        <v>12</v>
      </c>
      <c r="S13" s="36">
        <f t="shared" si="2"/>
        <v>7</v>
      </c>
      <c r="T13" s="36">
        <v>5</v>
      </c>
      <c r="U13" s="36">
        <v>2</v>
      </c>
      <c r="V13" s="36">
        <v>581</v>
      </c>
      <c r="W13" s="36">
        <v>236</v>
      </c>
    </row>
    <row r="14" spans="1:23" s="6" customFormat="1" ht="16.5" customHeight="1">
      <c r="A14" s="26"/>
      <c r="B14" s="26">
        <v>19</v>
      </c>
      <c r="C14" s="35">
        <v>116435</v>
      </c>
      <c r="D14" s="36">
        <v>1073</v>
      </c>
      <c r="E14" s="36">
        <v>532</v>
      </c>
      <c r="F14" s="36">
        <v>541</v>
      </c>
      <c r="G14" s="36">
        <v>719</v>
      </c>
      <c r="H14" s="36">
        <v>403</v>
      </c>
      <c r="I14" s="36">
        <v>316</v>
      </c>
      <c r="J14" s="36">
        <f t="shared" si="0"/>
        <v>4</v>
      </c>
      <c r="K14" s="36">
        <v>4</v>
      </c>
      <c r="L14" s="104">
        <v>0</v>
      </c>
      <c r="M14" s="36">
        <v>4</v>
      </c>
      <c r="N14" s="36">
        <v>4</v>
      </c>
      <c r="O14" s="104">
        <v>0</v>
      </c>
      <c r="P14" s="36">
        <f t="shared" si="1"/>
        <v>25</v>
      </c>
      <c r="Q14" s="36">
        <v>9</v>
      </c>
      <c r="R14" s="36">
        <v>16</v>
      </c>
      <c r="S14" s="36">
        <f t="shared" si="2"/>
        <v>8</v>
      </c>
      <c r="T14" s="36">
        <v>4</v>
      </c>
      <c r="U14" s="36">
        <v>4</v>
      </c>
      <c r="V14" s="36">
        <v>624</v>
      </c>
      <c r="W14" s="36">
        <v>220</v>
      </c>
    </row>
    <row r="15" spans="1:23" s="6" customFormat="1" ht="16.5" customHeight="1">
      <c r="A15" s="26"/>
      <c r="B15" s="26">
        <v>20</v>
      </c>
      <c r="C15" s="35">
        <v>118853</v>
      </c>
      <c r="D15" s="36">
        <f aca="true" t="shared" si="3" ref="D15:D20">SUM(E15:F15)</f>
        <v>1177</v>
      </c>
      <c r="E15" s="36">
        <v>611</v>
      </c>
      <c r="F15" s="36">
        <v>566</v>
      </c>
      <c r="G15" s="36">
        <f aca="true" t="shared" si="4" ref="G15:G20">SUM(H15:I15)</f>
        <v>682</v>
      </c>
      <c r="H15" s="36">
        <v>372</v>
      </c>
      <c r="I15" s="36">
        <v>310</v>
      </c>
      <c r="J15" s="36">
        <f t="shared" si="0"/>
        <v>1</v>
      </c>
      <c r="K15" s="36">
        <v>1</v>
      </c>
      <c r="L15" s="104">
        <v>0</v>
      </c>
      <c r="M15" s="104">
        <f aca="true" t="shared" si="5" ref="M15:M20">SUM(N15:O15)</f>
        <v>0</v>
      </c>
      <c r="N15" s="104">
        <v>0</v>
      </c>
      <c r="O15" s="104">
        <v>0</v>
      </c>
      <c r="P15" s="36">
        <f t="shared" si="1"/>
        <v>22</v>
      </c>
      <c r="Q15" s="36">
        <v>16</v>
      </c>
      <c r="R15" s="36">
        <v>6</v>
      </c>
      <c r="S15" s="36">
        <f t="shared" si="2"/>
        <v>5</v>
      </c>
      <c r="T15" s="36">
        <v>5</v>
      </c>
      <c r="U15" s="104">
        <v>0</v>
      </c>
      <c r="V15" s="36">
        <v>737</v>
      </c>
      <c r="W15" s="36">
        <v>249</v>
      </c>
    </row>
    <row r="16" spans="1:23" s="6" customFormat="1" ht="16.5" customHeight="1">
      <c r="A16" s="26"/>
      <c r="B16" s="26">
        <v>21</v>
      </c>
      <c r="C16" s="35">
        <v>120499</v>
      </c>
      <c r="D16" s="36">
        <f t="shared" si="3"/>
        <v>1131</v>
      </c>
      <c r="E16" s="36">
        <v>564</v>
      </c>
      <c r="F16" s="36">
        <v>567</v>
      </c>
      <c r="G16" s="36">
        <f t="shared" si="4"/>
        <v>691</v>
      </c>
      <c r="H16" s="36">
        <v>398</v>
      </c>
      <c r="I16" s="36">
        <v>293</v>
      </c>
      <c r="J16" s="36">
        <f t="shared" si="0"/>
        <v>3</v>
      </c>
      <c r="K16" s="36">
        <v>1</v>
      </c>
      <c r="L16" s="104">
        <v>2</v>
      </c>
      <c r="M16" s="104">
        <f t="shared" si="5"/>
        <v>1</v>
      </c>
      <c r="N16" s="104">
        <v>1</v>
      </c>
      <c r="O16" s="104">
        <v>0</v>
      </c>
      <c r="P16" s="36">
        <f t="shared" si="1"/>
        <v>31</v>
      </c>
      <c r="Q16" s="36">
        <v>20</v>
      </c>
      <c r="R16" s="36">
        <v>11</v>
      </c>
      <c r="S16" s="36">
        <f t="shared" si="2"/>
        <v>9</v>
      </c>
      <c r="T16" s="36">
        <v>8</v>
      </c>
      <c r="U16" s="104">
        <v>1</v>
      </c>
      <c r="V16" s="36">
        <v>578</v>
      </c>
      <c r="W16" s="36">
        <v>238</v>
      </c>
    </row>
    <row r="17" spans="1:23" s="6" customFormat="1" ht="16.5" customHeight="1">
      <c r="A17" s="26"/>
      <c r="B17" s="26">
        <v>22</v>
      </c>
      <c r="C17" s="35">
        <v>120503</v>
      </c>
      <c r="D17" s="36">
        <f t="shared" si="3"/>
        <v>1074</v>
      </c>
      <c r="E17" s="36">
        <v>537</v>
      </c>
      <c r="F17" s="36">
        <v>537</v>
      </c>
      <c r="G17" s="36">
        <f t="shared" si="4"/>
        <v>781</v>
      </c>
      <c r="H17" s="36">
        <v>402</v>
      </c>
      <c r="I17" s="36">
        <v>379</v>
      </c>
      <c r="J17" s="36">
        <f t="shared" si="0"/>
        <v>3</v>
      </c>
      <c r="K17" s="36">
        <v>2</v>
      </c>
      <c r="L17" s="104">
        <v>1</v>
      </c>
      <c r="M17" s="104">
        <f t="shared" si="5"/>
        <v>1</v>
      </c>
      <c r="N17" s="104">
        <v>1</v>
      </c>
      <c r="O17" s="104">
        <v>0</v>
      </c>
      <c r="P17" s="36">
        <f t="shared" si="1"/>
        <v>27</v>
      </c>
      <c r="Q17" s="36">
        <v>16</v>
      </c>
      <c r="R17" s="36">
        <v>11</v>
      </c>
      <c r="S17" s="36">
        <f t="shared" si="2"/>
        <v>4</v>
      </c>
      <c r="T17" s="36">
        <v>3</v>
      </c>
      <c r="U17" s="104">
        <v>1</v>
      </c>
      <c r="V17" s="36">
        <v>607</v>
      </c>
      <c r="W17" s="36">
        <v>270</v>
      </c>
    </row>
    <row r="18" spans="1:23" s="6" customFormat="1" ht="16.5" customHeight="1">
      <c r="A18" s="26"/>
      <c r="B18" s="26">
        <v>23</v>
      </c>
      <c r="C18" s="35">
        <v>123695</v>
      </c>
      <c r="D18" s="36">
        <f t="shared" si="3"/>
        <v>1134</v>
      </c>
      <c r="E18" s="36">
        <v>562</v>
      </c>
      <c r="F18" s="36">
        <v>572</v>
      </c>
      <c r="G18" s="36">
        <f t="shared" si="4"/>
        <v>808</v>
      </c>
      <c r="H18" s="36">
        <v>434</v>
      </c>
      <c r="I18" s="36">
        <v>374</v>
      </c>
      <c r="J18" s="36">
        <f>SUM(K18:L18)</f>
        <v>5</v>
      </c>
      <c r="K18" s="36">
        <v>2</v>
      </c>
      <c r="L18" s="104">
        <v>3</v>
      </c>
      <c r="M18" s="104">
        <f t="shared" si="5"/>
        <v>3</v>
      </c>
      <c r="N18" s="104">
        <v>2</v>
      </c>
      <c r="O18" s="104">
        <v>1</v>
      </c>
      <c r="P18" s="36">
        <f>SUM(Q18:R18)</f>
        <v>24</v>
      </c>
      <c r="Q18" s="36">
        <v>14</v>
      </c>
      <c r="R18" s="36">
        <v>10</v>
      </c>
      <c r="S18" s="36">
        <f>SUM(T18:U18)</f>
        <v>7</v>
      </c>
      <c r="T18" s="36">
        <v>4</v>
      </c>
      <c r="U18" s="104">
        <v>3</v>
      </c>
      <c r="V18" s="36">
        <v>533</v>
      </c>
      <c r="W18" s="36">
        <v>224</v>
      </c>
    </row>
    <row r="19" spans="1:23" s="6" customFormat="1" ht="16.5" customHeight="1">
      <c r="A19" s="26"/>
      <c r="B19" s="26">
        <v>24</v>
      </c>
      <c r="C19" s="35">
        <v>124710</v>
      </c>
      <c r="D19" s="36">
        <f t="shared" si="3"/>
        <v>1181</v>
      </c>
      <c r="E19" s="36">
        <v>582</v>
      </c>
      <c r="F19" s="36">
        <v>599</v>
      </c>
      <c r="G19" s="36">
        <f t="shared" si="4"/>
        <v>819</v>
      </c>
      <c r="H19" s="36">
        <v>436</v>
      </c>
      <c r="I19" s="36">
        <v>383</v>
      </c>
      <c r="J19" s="36">
        <f>SUM(K19:L19)</f>
        <v>3</v>
      </c>
      <c r="K19" s="36">
        <v>1</v>
      </c>
      <c r="L19" s="104">
        <v>2</v>
      </c>
      <c r="M19" s="104">
        <f t="shared" si="5"/>
        <v>1</v>
      </c>
      <c r="N19" s="104">
        <v>0</v>
      </c>
      <c r="O19" s="104">
        <v>1</v>
      </c>
      <c r="P19" s="36">
        <f>SUM(Q19:R19)</f>
        <v>26</v>
      </c>
      <c r="Q19" s="36">
        <v>10</v>
      </c>
      <c r="R19" s="36">
        <v>16</v>
      </c>
      <c r="S19" s="36">
        <f>SUM(T19:U19)</f>
        <v>4</v>
      </c>
      <c r="T19" s="36">
        <v>3</v>
      </c>
      <c r="U19" s="104">
        <v>1</v>
      </c>
      <c r="V19" s="36">
        <v>600</v>
      </c>
      <c r="W19" s="36">
        <v>227</v>
      </c>
    </row>
    <row r="20" spans="1:23" s="6" customFormat="1" ht="16.5" customHeight="1">
      <c r="A20" s="26"/>
      <c r="B20" s="26">
        <v>25</v>
      </c>
      <c r="C20" s="35">
        <v>125774</v>
      </c>
      <c r="D20" s="36">
        <f t="shared" si="3"/>
        <v>1146</v>
      </c>
      <c r="E20" s="36">
        <v>614</v>
      </c>
      <c r="F20" s="36">
        <v>532</v>
      </c>
      <c r="G20" s="36">
        <f t="shared" si="4"/>
        <v>849</v>
      </c>
      <c r="H20" s="36">
        <v>462</v>
      </c>
      <c r="I20" s="36">
        <v>387</v>
      </c>
      <c r="J20" s="36">
        <f>SUM(K20:L20)</f>
        <v>3</v>
      </c>
      <c r="K20" s="36">
        <v>2</v>
      </c>
      <c r="L20" s="104">
        <v>1</v>
      </c>
      <c r="M20" s="104">
        <f t="shared" si="5"/>
        <v>2</v>
      </c>
      <c r="N20" s="104">
        <v>1</v>
      </c>
      <c r="O20" s="104">
        <v>1</v>
      </c>
      <c r="P20" s="36">
        <f>SUM(Q20:R20)</f>
        <v>24</v>
      </c>
      <c r="Q20" s="36">
        <v>11</v>
      </c>
      <c r="R20" s="36">
        <v>13</v>
      </c>
      <c r="S20" s="36">
        <f>SUM(T20:U20)</f>
        <v>2</v>
      </c>
      <c r="T20" s="36">
        <v>2</v>
      </c>
      <c r="U20" s="104">
        <v>0</v>
      </c>
      <c r="V20" s="36">
        <v>504</v>
      </c>
      <c r="W20" s="36">
        <v>221</v>
      </c>
    </row>
    <row r="21" spans="1:23" ht="7.5" customHeight="1">
      <c r="A21" s="18"/>
      <c r="B21" s="1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11"/>
      <c r="Q21" s="111"/>
      <c r="R21" s="111"/>
      <c r="S21" s="38"/>
      <c r="T21" s="38"/>
      <c r="U21" s="38"/>
      <c r="V21" s="38"/>
      <c r="W21" s="38"/>
    </row>
    <row r="22" spans="1:3" ht="9" customHeight="1">
      <c r="A22" s="19"/>
      <c r="B22" s="19"/>
      <c r="C22" s="3"/>
    </row>
    <row r="23" spans="1:2" ht="13.5">
      <c r="A23" s="19"/>
      <c r="B23" s="19"/>
    </row>
    <row r="24" ht="13.5">
      <c r="A24" s="6" t="s">
        <v>87</v>
      </c>
    </row>
    <row r="25" spans="1:23" s="23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5" t="s">
        <v>96</v>
      </c>
      <c r="K25" s="205"/>
      <c r="L25" s="205"/>
      <c r="M25" s="205"/>
      <c r="N25" s="205"/>
      <c r="O25" s="205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6" t="s">
        <v>50</v>
      </c>
      <c r="K26" s="206"/>
      <c r="L26" s="206" t="s">
        <v>51</v>
      </c>
      <c r="M26" s="206"/>
      <c r="N26" s="206" t="s">
        <v>52</v>
      </c>
      <c r="O26" s="206"/>
      <c r="P26" s="152" t="s">
        <v>97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4"/>
      <c r="L27" s="4"/>
      <c r="N27" s="4"/>
      <c r="P27" s="22"/>
      <c r="R27" s="22"/>
      <c r="T27" s="4"/>
      <c r="V27" s="4"/>
      <c r="W27" s="4"/>
    </row>
    <row r="28" spans="1:23" ht="16.5" customHeight="1">
      <c r="A28" s="26" t="s">
        <v>61</v>
      </c>
      <c r="B28" s="26">
        <v>15</v>
      </c>
      <c r="C28" s="48">
        <f aca="true" t="shared" si="6" ref="C28:C38">D10/C10*1000</f>
        <v>10.59964211372019</v>
      </c>
      <c r="D28" s="200">
        <f aca="true" t="shared" si="7" ref="D28:D38">G10/C10*1000</f>
        <v>4.500967753715809</v>
      </c>
      <c r="E28" s="200"/>
      <c r="F28" s="200" t="s">
        <v>76</v>
      </c>
      <c r="G28" s="200"/>
      <c r="H28" s="200" t="s">
        <v>76</v>
      </c>
      <c r="I28" s="200"/>
      <c r="J28" s="200">
        <f>SUM(L28:O28)</f>
        <v>34.91271820448878</v>
      </c>
      <c r="K28" s="200"/>
      <c r="L28" s="200">
        <f aca="true" t="shared" si="8" ref="L28:L38">Q10/(D10+P10)*1000</f>
        <v>26.60016625103907</v>
      </c>
      <c r="M28" s="200"/>
      <c r="N28" s="200">
        <f aca="true" t="shared" si="9" ref="N28:N38">R10/(D10+P10)*1000</f>
        <v>8.31255195344971</v>
      </c>
      <c r="O28" s="200"/>
      <c r="P28" s="200">
        <f aca="true" t="shared" si="10" ref="P28:P38">S10/(D10+T10)*1000</f>
        <v>5.993150684931506</v>
      </c>
      <c r="Q28" s="200"/>
      <c r="R28" s="200">
        <f aca="true" t="shared" si="11" ref="R28:R38">V10/C10*1000</f>
        <v>5.56914874192017</v>
      </c>
      <c r="S28" s="200"/>
      <c r="T28" s="201">
        <f aca="true" t="shared" si="12" ref="T28:T38">W10/C10*1000</f>
        <v>2.4924223058101744</v>
      </c>
      <c r="U28" s="201"/>
      <c r="V28" s="56">
        <v>29.7</v>
      </c>
      <c r="W28" s="56">
        <v>28.1</v>
      </c>
    </row>
    <row r="29" spans="1:23" ht="16.5" customHeight="1">
      <c r="A29" s="26"/>
      <c r="B29" s="26">
        <v>16</v>
      </c>
      <c r="C29" s="48">
        <f t="shared" si="6"/>
        <v>9.910945130709566</v>
      </c>
      <c r="D29" s="200">
        <f t="shared" si="7"/>
        <v>5.117064062051134</v>
      </c>
      <c r="E29" s="200"/>
      <c r="F29" s="200">
        <f aca="true" t="shared" si="13" ref="F29:F38">J11/D11*1000</f>
        <v>0.9057971014492754</v>
      </c>
      <c r="G29" s="200"/>
      <c r="H29" s="200">
        <f>M11/D11*1000</f>
        <v>0.9057971014492754</v>
      </c>
      <c r="I29" s="200"/>
      <c r="J29" s="200">
        <f>SUM(L29:O29)</f>
        <v>23.008849557522122</v>
      </c>
      <c r="K29" s="200"/>
      <c r="L29" s="200">
        <f t="shared" si="8"/>
        <v>11.504424778761061</v>
      </c>
      <c r="M29" s="200"/>
      <c r="N29" s="200">
        <f t="shared" si="9"/>
        <v>11.504424778761061</v>
      </c>
      <c r="O29" s="200"/>
      <c r="P29" s="200">
        <f t="shared" si="10"/>
        <v>4.512635379061372</v>
      </c>
      <c r="Q29" s="200"/>
      <c r="R29" s="200">
        <f t="shared" si="11"/>
        <v>5.458201666187877</v>
      </c>
      <c r="S29" s="200"/>
      <c r="T29" s="201">
        <f t="shared" si="12"/>
        <v>2.271258259120942</v>
      </c>
      <c r="U29" s="201"/>
      <c r="V29" s="56">
        <v>30.1</v>
      </c>
      <c r="W29" s="56">
        <v>28</v>
      </c>
    </row>
    <row r="30" spans="1:23" ht="16.5" customHeight="1">
      <c r="A30" s="26"/>
      <c r="B30" s="26">
        <v>17</v>
      </c>
      <c r="C30" s="48">
        <f t="shared" si="6"/>
        <v>9.619674822865914</v>
      </c>
      <c r="D30" s="200">
        <f t="shared" si="7"/>
        <v>5.514804304759865</v>
      </c>
      <c r="E30" s="200"/>
      <c r="F30" s="200">
        <f t="shared" si="13"/>
        <v>1.8552875695732838</v>
      </c>
      <c r="G30" s="200"/>
      <c r="H30" s="200">
        <f>M12/D12*1000</f>
        <v>0.9276437847866419</v>
      </c>
      <c r="I30" s="200"/>
      <c r="J30" s="200">
        <f>SUM(L30:O30)</f>
        <v>22.66545784224841</v>
      </c>
      <c r="K30" s="200"/>
      <c r="L30" s="200">
        <f t="shared" si="8"/>
        <v>15.41251133272892</v>
      </c>
      <c r="M30" s="200"/>
      <c r="N30" s="200">
        <f t="shared" si="9"/>
        <v>7.252946509519492</v>
      </c>
      <c r="O30" s="200"/>
      <c r="P30" s="200">
        <f t="shared" si="10"/>
        <v>6.4575645756457565</v>
      </c>
      <c r="Q30" s="200"/>
      <c r="R30" s="200">
        <f t="shared" si="11"/>
        <v>5.345255305098963</v>
      </c>
      <c r="S30" s="200"/>
      <c r="T30" s="201">
        <f t="shared" si="12"/>
        <v>2.141671574664025</v>
      </c>
      <c r="U30" s="201"/>
      <c r="V30" s="56">
        <v>29.9</v>
      </c>
      <c r="W30" s="56">
        <v>27.9</v>
      </c>
    </row>
    <row r="31" spans="1:23" ht="16.5" customHeight="1">
      <c r="A31" s="26"/>
      <c r="B31" s="26">
        <v>18</v>
      </c>
      <c r="C31" s="48">
        <f t="shared" si="6"/>
        <v>9.57292702933836</v>
      </c>
      <c r="D31" s="200">
        <f t="shared" si="7"/>
        <v>5.619840480304378</v>
      </c>
      <c r="E31" s="200"/>
      <c r="F31" s="200">
        <f t="shared" si="13"/>
        <v>3.6463081130355515</v>
      </c>
      <c r="G31" s="200"/>
      <c r="H31" s="200">
        <f>M13/D13*1000</f>
        <v>3.6463081130355515</v>
      </c>
      <c r="I31" s="200"/>
      <c r="J31" s="200">
        <f>SUM(L31:O31)</f>
        <v>23.152270703472844</v>
      </c>
      <c r="K31" s="200"/>
      <c r="L31" s="200">
        <f t="shared" si="8"/>
        <v>12.466607301869992</v>
      </c>
      <c r="M31" s="200"/>
      <c r="N31" s="200">
        <f t="shared" si="9"/>
        <v>10.68566340160285</v>
      </c>
      <c r="O31" s="200"/>
      <c r="P31" s="200">
        <f t="shared" si="10"/>
        <v>6.352087114337568</v>
      </c>
      <c r="Q31" s="200"/>
      <c r="R31" s="200">
        <f t="shared" si="11"/>
        <v>5.070073476796342</v>
      </c>
      <c r="S31" s="200"/>
      <c r="T31" s="201">
        <f t="shared" si="12"/>
        <v>2.059444648061853</v>
      </c>
      <c r="U31" s="201"/>
      <c r="V31" s="56">
        <v>30.1</v>
      </c>
      <c r="W31" s="56">
        <v>28.3</v>
      </c>
    </row>
    <row r="32" spans="1:23" ht="16.5" customHeight="1">
      <c r="A32" s="26"/>
      <c r="B32" s="26">
        <v>19</v>
      </c>
      <c r="C32" s="48">
        <f t="shared" si="6"/>
        <v>9.21544209215442</v>
      </c>
      <c r="D32" s="200">
        <f t="shared" si="7"/>
        <v>6.175119165199468</v>
      </c>
      <c r="E32" s="200"/>
      <c r="F32" s="200">
        <f t="shared" si="13"/>
        <v>3.727865796831314</v>
      </c>
      <c r="G32" s="200"/>
      <c r="H32" s="200">
        <f>M14/D14*1000</f>
        <v>3.727865796831314</v>
      </c>
      <c r="I32" s="200"/>
      <c r="J32" s="200">
        <f>SUM(L32:O32)</f>
        <v>22.768670309653917</v>
      </c>
      <c r="K32" s="200"/>
      <c r="L32" s="200">
        <f t="shared" si="8"/>
        <v>8.196721311475411</v>
      </c>
      <c r="M32" s="200"/>
      <c r="N32" s="200">
        <f t="shared" si="9"/>
        <v>14.571948998178506</v>
      </c>
      <c r="O32" s="200"/>
      <c r="P32" s="200">
        <f t="shared" si="10"/>
        <v>7.428040854224698</v>
      </c>
      <c r="Q32" s="200"/>
      <c r="R32" s="200">
        <f t="shared" si="11"/>
        <v>5.359213294971443</v>
      </c>
      <c r="S32" s="200"/>
      <c r="T32" s="201">
        <f t="shared" si="12"/>
        <v>1.889466225791214</v>
      </c>
      <c r="U32" s="201"/>
      <c r="V32" s="56">
        <v>30.5</v>
      </c>
      <c r="W32" s="56">
        <v>28.5</v>
      </c>
    </row>
    <row r="33" spans="1:23" ht="16.5" customHeight="1">
      <c r="A33" s="26"/>
      <c r="B33" s="26">
        <v>20</v>
      </c>
      <c r="C33" s="48">
        <f t="shared" si="6"/>
        <v>9.902989407082698</v>
      </c>
      <c r="D33" s="200">
        <f t="shared" si="7"/>
        <v>5.73818077793577</v>
      </c>
      <c r="E33" s="200"/>
      <c r="F33" s="200">
        <f t="shared" si="13"/>
        <v>0.8496176720475787</v>
      </c>
      <c r="G33" s="200"/>
      <c r="H33" s="200" t="s">
        <v>76</v>
      </c>
      <c r="I33" s="200"/>
      <c r="J33" s="200">
        <f aca="true" t="shared" si="14" ref="J33:J38">SUM(L33:O33)</f>
        <v>18.34862385321101</v>
      </c>
      <c r="K33" s="200"/>
      <c r="L33" s="200">
        <f t="shared" si="8"/>
        <v>13.344453711426189</v>
      </c>
      <c r="M33" s="200"/>
      <c r="N33" s="200">
        <f t="shared" si="9"/>
        <v>5.004170141784821</v>
      </c>
      <c r="O33" s="200"/>
      <c r="P33" s="200">
        <f t="shared" si="10"/>
        <v>4.230118443316413</v>
      </c>
      <c r="Q33" s="200"/>
      <c r="R33" s="200">
        <f t="shared" si="11"/>
        <v>6.2009372922854284</v>
      </c>
      <c r="S33" s="200"/>
      <c r="T33" s="201">
        <f t="shared" si="12"/>
        <v>2.095024946783001</v>
      </c>
      <c r="U33" s="201"/>
      <c r="V33" s="56">
        <v>30.3</v>
      </c>
      <c r="W33" s="56">
        <v>28.6</v>
      </c>
    </row>
    <row r="34" spans="1:23" ht="16.5" customHeight="1">
      <c r="A34" s="26"/>
      <c r="B34" s="26">
        <v>21</v>
      </c>
      <c r="C34" s="48">
        <f t="shared" si="6"/>
        <v>9.38597000804986</v>
      </c>
      <c r="D34" s="200">
        <f t="shared" si="7"/>
        <v>5.734487423132142</v>
      </c>
      <c r="E34" s="200"/>
      <c r="F34" s="200">
        <f t="shared" si="13"/>
        <v>2.6525198938992043</v>
      </c>
      <c r="G34" s="200"/>
      <c r="H34" s="200">
        <f>M16/D16*1000</f>
        <v>0.8841732979664013</v>
      </c>
      <c r="I34" s="200"/>
      <c r="J34" s="200">
        <f t="shared" si="14"/>
        <v>26.67814113597246</v>
      </c>
      <c r="K34" s="200"/>
      <c r="L34" s="200">
        <f t="shared" si="8"/>
        <v>17.21170395869191</v>
      </c>
      <c r="M34" s="200"/>
      <c r="N34" s="200">
        <f t="shared" si="9"/>
        <v>9.46643717728055</v>
      </c>
      <c r="O34" s="200"/>
      <c r="P34" s="200">
        <f t="shared" si="10"/>
        <v>7.901668129938543</v>
      </c>
      <c r="Q34" s="200"/>
      <c r="R34" s="200">
        <f t="shared" si="11"/>
        <v>4.79672030473282</v>
      </c>
      <c r="S34" s="200"/>
      <c r="T34" s="201">
        <f t="shared" si="12"/>
        <v>1.9751201254782198</v>
      </c>
      <c r="U34" s="201"/>
      <c r="V34" s="56">
        <v>30.3</v>
      </c>
      <c r="W34" s="56">
        <v>28.6</v>
      </c>
    </row>
    <row r="35" spans="1:23" ht="16.5" customHeight="1">
      <c r="A35" s="26"/>
      <c r="B35" s="26">
        <v>22</v>
      </c>
      <c r="C35" s="48">
        <f t="shared" si="6"/>
        <v>8.912641179057783</v>
      </c>
      <c r="D35" s="200">
        <f t="shared" si="7"/>
        <v>6.481166443988946</v>
      </c>
      <c r="E35" s="200"/>
      <c r="F35" s="200">
        <f t="shared" si="13"/>
        <v>2.793296089385475</v>
      </c>
      <c r="G35" s="200"/>
      <c r="H35" s="200">
        <f>M17/D17*1000</f>
        <v>0.931098696461825</v>
      </c>
      <c r="I35" s="200"/>
      <c r="J35" s="200">
        <f t="shared" si="14"/>
        <v>24.52316076294278</v>
      </c>
      <c r="K35" s="200"/>
      <c r="L35" s="200">
        <f t="shared" si="8"/>
        <v>14.532243415077202</v>
      </c>
      <c r="M35" s="200"/>
      <c r="N35" s="200">
        <f t="shared" si="9"/>
        <v>9.990917347865576</v>
      </c>
      <c r="O35" s="200"/>
      <c r="P35" s="200">
        <f t="shared" si="10"/>
        <v>3.714020427112349</v>
      </c>
      <c r="Q35" s="200"/>
      <c r="R35" s="200">
        <f t="shared" si="11"/>
        <v>5.037218990398579</v>
      </c>
      <c r="S35" s="200"/>
      <c r="T35" s="201">
        <f t="shared" si="12"/>
        <v>2.2406081176402246</v>
      </c>
      <c r="U35" s="201"/>
      <c r="V35" s="56">
        <v>30.5</v>
      </c>
      <c r="W35" s="56">
        <v>29.1</v>
      </c>
    </row>
    <row r="36" spans="1:23" ht="16.5" customHeight="1">
      <c r="A36" s="26"/>
      <c r="B36" s="26">
        <v>23</v>
      </c>
      <c r="C36" s="48">
        <f t="shared" si="6"/>
        <v>9.167710901814948</v>
      </c>
      <c r="D36" s="200">
        <f t="shared" si="7"/>
        <v>6.532196127571851</v>
      </c>
      <c r="E36" s="200"/>
      <c r="F36" s="200">
        <f t="shared" si="13"/>
        <v>4.409171075837742</v>
      </c>
      <c r="G36" s="200"/>
      <c r="H36" s="200">
        <f>M18/D18*1000</f>
        <v>2.6455026455026456</v>
      </c>
      <c r="I36" s="200"/>
      <c r="J36" s="200">
        <f t="shared" si="14"/>
        <v>20.725388601036272</v>
      </c>
      <c r="K36" s="200"/>
      <c r="L36" s="200">
        <f t="shared" si="8"/>
        <v>12.089810017271159</v>
      </c>
      <c r="M36" s="200"/>
      <c r="N36" s="200">
        <f t="shared" si="9"/>
        <v>8.635578583765112</v>
      </c>
      <c r="O36" s="200"/>
      <c r="P36" s="200">
        <f t="shared" si="10"/>
        <v>6.151142355008787</v>
      </c>
      <c r="Q36" s="200"/>
      <c r="R36" s="200">
        <f t="shared" si="11"/>
        <v>4.308985811875985</v>
      </c>
      <c r="S36" s="200"/>
      <c r="T36" s="201">
        <f t="shared" si="12"/>
        <v>1.8109058571486316</v>
      </c>
      <c r="U36" s="201"/>
      <c r="V36" s="56">
        <v>30.9</v>
      </c>
      <c r="W36" s="56">
        <v>29.3</v>
      </c>
    </row>
    <row r="37" spans="1:23" ht="16.5" customHeight="1">
      <c r="A37" s="26"/>
      <c r="B37" s="26">
        <v>24</v>
      </c>
      <c r="C37" s="48">
        <f t="shared" si="6"/>
        <v>9.46997033116831</v>
      </c>
      <c r="D37" s="200">
        <f t="shared" si="7"/>
        <v>6.567235987490979</v>
      </c>
      <c r="E37" s="200"/>
      <c r="F37" s="200">
        <f t="shared" si="13"/>
        <v>2.540220152413209</v>
      </c>
      <c r="G37" s="200"/>
      <c r="H37" s="200">
        <f>M19/D19*1000</f>
        <v>0.8467400508044031</v>
      </c>
      <c r="I37" s="200"/>
      <c r="J37" s="200">
        <f t="shared" si="14"/>
        <v>21.541010770505384</v>
      </c>
      <c r="K37" s="200"/>
      <c r="L37" s="200">
        <f t="shared" si="8"/>
        <v>8.285004142502071</v>
      </c>
      <c r="M37" s="200"/>
      <c r="N37" s="200">
        <f t="shared" si="9"/>
        <v>13.256006628003313</v>
      </c>
      <c r="O37" s="200"/>
      <c r="P37" s="200">
        <f t="shared" si="10"/>
        <v>3.3783783783783785</v>
      </c>
      <c r="Q37" s="200"/>
      <c r="R37" s="200">
        <f t="shared" si="11"/>
        <v>4.811161895597786</v>
      </c>
      <c r="S37" s="200"/>
      <c r="T37" s="201">
        <f t="shared" si="12"/>
        <v>1.8202229171678292</v>
      </c>
      <c r="U37" s="201"/>
      <c r="V37" s="56">
        <v>30.7</v>
      </c>
      <c r="W37" s="56">
        <v>28.8</v>
      </c>
    </row>
    <row r="38" spans="1:23" ht="16.5" customHeight="1">
      <c r="A38" s="26"/>
      <c r="B38" s="26">
        <v>25</v>
      </c>
      <c r="C38" s="48">
        <f t="shared" si="6"/>
        <v>9.111581089891391</v>
      </c>
      <c r="D38" s="200">
        <f t="shared" si="7"/>
        <v>6.750202744605404</v>
      </c>
      <c r="E38" s="200"/>
      <c r="F38" s="200">
        <f t="shared" si="13"/>
        <v>2.617801047120419</v>
      </c>
      <c r="G38" s="200"/>
      <c r="H38" s="200">
        <f>M20/D20*1000</f>
        <v>1.7452006980802792</v>
      </c>
      <c r="I38" s="200"/>
      <c r="J38" s="200">
        <f t="shared" si="14"/>
        <v>20.51282051282051</v>
      </c>
      <c r="K38" s="200"/>
      <c r="L38" s="200">
        <f t="shared" si="8"/>
        <v>9.401709401709402</v>
      </c>
      <c r="M38" s="200"/>
      <c r="N38" s="200">
        <f t="shared" si="9"/>
        <v>11.11111111111111</v>
      </c>
      <c r="O38" s="200"/>
      <c r="P38" s="200">
        <f t="shared" si="10"/>
        <v>1.7421602787456445</v>
      </c>
      <c r="Q38" s="200"/>
      <c r="R38" s="200">
        <f t="shared" si="11"/>
        <v>4.007187495030769</v>
      </c>
      <c r="S38" s="200"/>
      <c r="T38" s="201">
        <f t="shared" si="12"/>
        <v>1.757119913495635</v>
      </c>
      <c r="U38" s="201"/>
      <c r="V38" s="56">
        <v>30.6</v>
      </c>
      <c r="W38" s="56">
        <v>28.9</v>
      </c>
    </row>
    <row r="39" spans="1:23" ht="9" customHeight="1">
      <c r="A39" s="18"/>
      <c r="B39" s="18"/>
      <c r="C39" s="44"/>
      <c r="D39" s="43"/>
      <c r="E39" s="112"/>
      <c r="F39" s="112"/>
      <c r="G39" s="112"/>
      <c r="H39" s="112"/>
      <c r="I39" s="112"/>
      <c r="J39" s="112"/>
      <c r="K39" s="43"/>
      <c r="L39" s="43"/>
      <c r="M39" s="43"/>
      <c r="N39" s="43"/>
      <c r="O39" s="43"/>
      <c r="P39" s="18"/>
      <c r="Q39" s="18"/>
      <c r="R39" s="18"/>
      <c r="S39" s="18"/>
      <c r="T39" s="18"/>
      <c r="U39" s="18"/>
      <c r="V39" s="18"/>
      <c r="W39" s="18"/>
    </row>
    <row r="40" spans="1:23" ht="9" customHeight="1">
      <c r="A40" s="19"/>
      <c r="B40" s="19"/>
      <c r="C40" s="24"/>
      <c r="D40" s="24"/>
      <c r="E40" s="113"/>
      <c r="F40" s="113"/>
      <c r="G40" s="113"/>
      <c r="H40" s="113"/>
      <c r="I40" s="113"/>
      <c r="J40" s="113"/>
      <c r="K40" s="24"/>
      <c r="L40" s="24"/>
      <c r="M40" s="24"/>
      <c r="N40" s="24"/>
      <c r="O40" s="24"/>
      <c r="P40" s="19"/>
      <c r="Q40" s="19"/>
      <c r="R40" s="19"/>
      <c r="S40" s="19"/>
      <c r="T40" s="19"/>
      <c r="U40" s="19"/>
      <c r="V40" s="19"/>
      <c r="W40" s="19"/>
    </row>
    <row r="41" spans="1:3" s="114" customFormat="1" ht="13.5">
      <c r="A41" s="2" t="s">
        <v>3</v>
      </c>
      <c r="C41" s="3" t="s">
        <v>102</v>
      </c>
    </row>
    <row r="42" spans="1:3" s="114" customFormat="1" ht="13.5">
      <c r="A42" s="2"/>
      <c r="C42" s="3" t="s">
        <v>103</v>
      </c>
    </row>
    <row r="43" spans="1:18" ht="13.5" customHeight="1">
      <c r="A43" s="19"/>
      <c r="C43" s="3" t="s">
        <v>93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s="55" customFormat="1" ht="13.5" customHeight="1">
      <c r="A44" s="2"/>
      <c r="B44" s="1"/>
      <c r="C44" s="3" t="s">
        <v>73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s="55" customFormat="1" ht="13.5" customHeight="1">
      <c r="A45" s="2"/>
      <c r="B45" s="1"/>
      <c r="C45" s="3"/>
    </row>
    <row r="46" s="3" customFormat="1" ht="13.5" customHeight="1">
      <c r="A46" s="2"/>
    </row>
  </sheetData>
  <sheetProtection/>
  <mergeCells count="124"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D5:F6"/>
    <mergeCell ref="G5:I6"/>
    <mergeCell ref="J5:L6"/>
    <mergeCell ref="M5:O6"/>
    <mergeCell ref="D25:E25"/>
    <mergeCell ref="D26:E26"/>
    <mergeCell ref="H26:I26"/>
    <mergeCell ref="V25:W25"/>
    <mergeCell ref="R25:S25"/>
    <mergeCell ref="R26:S26"/>
    <mergeCell ref="S5:U6"/>
    <mergeCell ref="N26:O26"/>
    <mergeCell ref="T25:U25"/>
    <mergeCell ref="P25:Q25"/>
    <mergeCell ref="T26:U26"/>
    <mergeCell ref="J25:O25"/>
    <mergeCell ref="P33:Q33"/>
    <mergeCell ref="R33:S33"/>
    <mergeCell ref="P31:Q31"/>
    <mergeCell ref="R30:S30"/>
    <mergeCell ref="R31:S31"/>
    <mergeCell ref="W5:W8"/>
    <mergeCell ref="V5:V8"/>
    <mergeCell ref="P5:R6"/>
    <mergeCell ref="T33:U33"/>
    <mergeCell ref="T28:U28"/>
    <mergeCell ref="T30:U30"/>
    <mergeCell ref="T31:U31"/>
    <mergeCell ref="P28:Q28"/>
    <mergeCell ref="R28:S28"/>
    <mergeCell ref="T32:U32"/>
    <mergeCell ref="P30:Q30"/>
    <mergeCell ref="P32:Q32"/>
    <mergeCell ref="N29:O29"/>
    <mergeCell ref="L30:M30"/>
    <mergeCell ref="P29:Q29"/>
    <mergeCell ref="P26:Q26"/>
    <mergeCell ref="R32:S32"/>
    <mergeCell ref="R29:S29"/>
    <mergeCell ref="N28:O28"/>
    <mergeCell ref="T29:U29"/>
    <mergeCell ref="L26:M26"/>
    <mergeCell ref="N30:O30"/>
    <mergeCell ref="J33:K33"/>
    <mergeCell ref="J28:K28"/>
    <mergeCell ref="J29:K29"/>
    <mergeCell ref="J26:K26"/>
    <mergeCell ref="L32:M32"/>
    <mergeCell ref="L28:M28"/>
    <mergeCell ref="L29:M29"/>
    <mergeCell ref="J32:K32"/>
    <mergeCell ref="D28:E28"/>
    <mergeCell ref="F25:G25"/>
    <mergeCell ref="F26:G26"/>
    <mergeCell ref="F30:G30"/>
    <mergeCell ref="H25:I25"/>
    <mergeCell ref="J30:K30"/>
    <mergeCell ref="J31:K31"/>
    <mergeCell ref="H33:I33"/>
    <mergeCell ref="F32:G32"/>
    <mergeCell ref="F29:G29"/>
    <mergeCell ref="F28:G28"/>
    <mergeCell ref="H28:I28"/>
    <mergeCell ref="H29:I29"/>
    <mergeCell ref="H32:I32"/>
    <mergeCell ref="H30:I30"/>
    <mergeCell ref="H31:I31"/>
    <mergeCell ref="L33:M33"/>
    <mergeCell ref="N31:O31"/>
    <mergeCell ref="D34:E34"/>
    <mergeCell ref="D30:E30"/>
    <mergeCell ref="D31:E31"/>
    <mergeCell ref="D32:E32"/>
    <mergeCell ref="D33:E33"/>
    <mergeCell ref="F33:G33"/>
    <mergeCell ref="H34:I34"/>
    <mergeCell ref="F31:G31"/>
    <mergeCell ref="J34:K34"/>
    <mergeCell ref="L34:M34"/>
    <mergeCell ref="N34:O34"/>
    <mergeCell ref="R35:S35"/>
    <mergeCell ref="D29:E29"/>
    <mergeCell ref="N35:O35"/>
    <mergeCell ref="P35:Q35"/>
    <mergeCell ref="N33:O33"/>
    <mergeCell ref="L31:M31"/>
    <mergeCell ref="N32:O32"/>
    <mergeCell ref="T35:U35"/>
    <mergeCell ref="P34:Q34"/>
    <mergeCell ref="R34:S34"/>
    <mergeCell ref="T34:U34"/>
    <mergeCell ref="D35:E35"/>
    <mergeCell ref="F35:G35"/>
    <mergeCell ref="H35:I35"/>
    <mergeCell ref="J35:K35"/>
    <mergeCell ref="L35:M35"/>
    <mergeCell ref="F34:G34"/>
    <mergeCell ref="R36:S36"/>
    <mergeCell ref="T36:U36"/>
    <mergeCell ref="D36:E36"/>
    <mergeCell ref="F36:G36"/>
    <mergeCell ref="H36:I36"/>
    <mergeCell ref="J36:K36"/>
    <mergeCell ref="L36:M36"/>
    <mergeCell ref="N36:O36"/>
    <mergeCell ref="P36:Q36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scale="9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="115" zoomScaleNormal="115" zoomScalePageLayoutView="0" workbookViewId="0" topLeftCell="A19">
      <selection activeCell="Y37" sqref="Y37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6.125" style="1" customWidth="1"/>
    <col min="4" max="4" width="4.375" style="1" customWidth="1"/>
    <col min="5" max="6" width="3.875" style="1" customWidth="1"/>
    <col min="7" max="7" width="4.375" style="1" customWidth="1"/>
    <col min="8" max="9" width="3.87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1" ht="13.5"/>
    <row r="2" ht="13.5"/>
    <row r="3" s="6" customFormat="1" ht="13.5" customHeight="1">
      <c r="T3" s="7"/>
    </row>
    <row r="4" spans="1:23" s="6" customFormat="1" ht="13.5" customHeight="1">
      <c r="A4" s="6" t="s">
        <v>88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64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98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15</v>
      </c>
      <c r="C10" s="35">
        <v>142795</v>
      </c>
      <c r="D10" s="36">
        <f>SUM(E10:F10)</f>
        <v>1325</v>
      </c>
      <c r="E10" s="36">
        <v>674</v>
      </c>
      <c r="F10" s="36">
        <v>651</v>
      </c>
      <c r="G10" s="36">
        <f>SUM(H10:I10)</f>
        <v>554</v>
      </c>
      <c r="H10" s="36">
        <v>319</v>
      </c>
      <c r="I10" s="36">
        <v>235</v>
      </c>
      <c r="J10" s="36">
        <f aca="true" t="shared" si="0" ref="J10:J18">SUM(K10:L10)</f>
        <v>3</v>
      </c>
      <c r="K10" s="36">
        <v>1</v>
      </c>
      <c r="L10" s="36">
        <v>2</v>
      </c>
      <c r="M10" s="36">
        <f>SUM(N10:O10)</f>
        <v>1</v>
      </c>
      <c r="N10" s="104">
        <v>0</v>
      </c>
      <c r="O10" s="36">
        <v>1</v>
      </c>
      <c r="P10" s="36">
        <f>SUM(Q10:R10)</f>
        <v>24</v>
      </c>
      <c r="Q10" s="36">
        <v>17</v>
      </c>
      <c r="R10" s="36">
        <v>7</v>
      </c>
      <c r="S10" s="36">
        <f>SUM(T10:U10)</f>
        <v>5</v>
      </c>
      <c r="T10" s="36">
        <v>4</v>
      </c>
      <c r="U10" s="36">
        <v>1</v>
      </c>
      <c r="V10" s="36">
        <v>895</v>
      </c>
      <c r="W10" s="36">
        <v>293</v>
      </c>
    </row>
    <row r="11" spans="1:23" s="6" customFormat="1" ht="16.5" customHeight="1">
      <c r="A11" s="26"/>
      <c r="B11" s="26">
        <v>16</v>
      </c>
      <c r="C11" s="35">
        <v>144693</v>
      </c>
      <c r="D11" s="36">
        <f>SUM(E11:F11)</f>
        <v>1382</v>
      </c>
      <c r="E11" s="36">
        <v>696</v>
      </c>
      <c r="F11" s="36">
        <v>686</v>
      </c>
      <c r="G11" s="36">
        <f>SUM(H11:I11)</f>
        <v>609</v>
      </c>
      <c r="H11" s="36">
        <v>353</v>
      </c>
      <c r="I11" s="36">
        <v>256</v>
      </c>
      <c r="J11" s="36">
        <f t="shared" si="0"/>
        <v>6</v>
      </c>
      <c r="K11" s="36">
        <v>2</v>
      </c>
      <c r="L11" s="36">
        <v>4</v>
      </c>
      <c r="M11" s="36">
        <f>SUM(N11:O11)</f>
        <v>4</v>
      </c>
      <c r="N11" s="36">
        <v>1</v>
      </c>
      <c r="O11" s="36">
        <v>3</v>
      </c>
      <c r="P11" s="36">
        <f>SUM(Q11:R11)</f>
        <v>22</v>
      </c>
      <c r="Q11" s="36">
        <v>13</v>
      </c>
      <c r="R11" s="36">
        <v>9</v>
      </c>
      <c r="S11" s="36">
        <f aca="true" t="shared" si="1" ref="S11:S16">SUM(T11:U11)</f>
        <v>6</v>
      </c>
      <c r="T11" s="36">
        <v>2</v>
      </c>
      <c r="U11" s="36">
        <v>4</v>
      </c>
      <c r="V11" s="36">
        <v>862</v>
      </c>
      <c r="W11" s="36">
        <v>295</v>
      </c>
    </row>
    <row r="12" spans="1:23" s="6" customFormat="1" ht="16.5" customHeight="1">
      <c r="A12" s="26"/>
      <c r="B12" s="26">
        <v>17</v>
      </c>
      <c r="C12" s="35">
        <v>141972</v>
      </c>
      <c r="D12" s="36">
        <f>SUM(E12:F12)</f>
        <v>1350</v>
      </c>
      <c r="E12" s="36">
        <v>635</v>
      </c>
      <c r="F12" s="36">
        <v>715</v>
      </c>
      <c r="G12" s="36">
        <f>SUM(H12:I12)</f>
        <v>619</v>
      </c>
      <c r="H12" s="36">
        <v>364</v>
      </c>
      <c r="I12" s="36">
        <v>255</v>
      </c>
      <c r="J12" s="36">
        <f t="shared" si="0"/>
        <v>6</v>
      </c>
      <c r="K12" s="36">
        <v>1</v>
      </c>
      <c r="L12" s="36">
        <v>5</v>
      </c>
      <c r="M12" s="36">
        <f>SUM(N12:O12)</f>
        <v>4</v>
      </c>
      <c r="N12" s="36">
        <v>1</v>
      </c>
      <c r="O12" s="36">
        <v>3</v>
      </c>
      <c r="P12" s="36">
        <f aca="true" t="shared" si="2" ref="P12:P17">SUM(Q12:R12)</f>
        <v>25</v>
      </c>
      <c r="Q12" s="36">
        <v>15</v>
      </c>
      <c r="R12" s="36">
        <v>10</v>
      </c>
      <c r="S12" s="36">
        <f t="shared" si="1"/>
        <v>5</v>
      </c>
      <c r="T12" s="36">
        <v>3</v>
      </c>
      <c r="U12" s="36">
        <v>2</v>
      </c>
      <c r="V12" s="36">
        <v>814</v>
      </c>
      <c r="W12" s="36">
        <v>284</v>
      </c>
    </row>
    <row r="13" spans="1:23" s="6" customFormat="1" ht="16.5" customHeight="1">
      <c r="A13" s="26"/>
      <c r="B13" s="26">
        <v>18</v>
      </c>
      <c r="C13" s="35">
        <v>146946</v>
      </c>
      <c r="D13" s="36">
        <v>1316</v>
      </c>
      <c r="E13" s="36">
        <v>658</v>
      </c>
      <c r="F13" s="36">
        <v>658</v>
      </c>
      <c r="G13" s="36">
        <v>592</v>
      </c>
      <c r="H13" s="36">
        <v>347</v>
      </c>
      <c r="I13" s="36">
        <v>245</v>
      </c>
      <c r="J13" s="36">
        <f t="shared" si="0"/>
        <v>2</v>
      </c>
      <c r="K13" s="36">
        <v>1</v>
      </c>
      <c r="L13" s="36">
        <v>1</v>
      </c>
      <c r="M13" s="36">
        <v>2</v>
      </c>
      <c r="N13" s="36">
        <v>1</v>
      </c>
      <c r="O13" s="36">
        <v>1</v>
      </c>
      <c r="P13" s="36">
        <f t="shared" si="2"/>
        <v>28</v>
      </c>
      <c r="Q13" s="36">
        <v>16</v>
      </c>
      <c r="R13" s="36">
        <v>12</v>
      </c>
      <c r="S13" s="36">
        <f t="shared" si="1"/>
        <v>6</v>
      </c>
      <c r="T13" s="36">
        <v>4</v>
      </c>
      <c r="U13" s="36">
        <v>2</v>
      </c>
      <c r="V13" s="36">
        <v>782</v>
      </c>
      <c r="W13" s="36">
        <v>270</v>
      </c>
    </row>
    <row r="14" spans="1:23" s="6" customFormat="1" ht="16.5" customHeight="1">
      <c r="A14" s="26"/>
      <c r="B14" s="26">
        <v>19</v>
      </c>
      <c r="C14" s="35">
        <v>147931</v>
      </c>
      <c r="D14" s="36">
        <v>1397</v>
      </c>
      <c r="E14" s="36">
        <v>706</v>
      </c>
      <c r="F14" s="36">
        <v>691</v>
      </c>
      <c r="G14" s="36">
        <v>630</v>
      </c>
      <c r="H14" s="36">
        <v>382</v>
      </c>
      <c r="I14" s="36">
        <v>248</v>
      </c>
      <c r="J14" s="36">
        <f t="shared" si="0"/>
        <v>1</v>
      </c>
      <c r="K14" s="104">
        <v>0</v>
      </c>
      <c r="L14" s="36">
        <v>1</v>
      </c>
      <c r="M14" s="36">
        <v>1</v>
      </c>
      <c r="N14" s="104">
        <v>0</v>
      </c>
      <c r="O14" s="36">
        <v>1</v>
      </c>
      <c r="P14" s="36">
        <f t="shared" si="2"/>
        <v>29</v>
      </c>
      <c r="Q14" s="36">
        <v>16</v>
      </c>
      <c r="R14" s="36">
        <v>13</v>
      </c>
      <c r="S14" s="36">
        <f t="shared" si="1"/>
        <v>5</v>
      </c>
      <c r="T14" s="36">
        <v>4</v>
      </c>
      <c r="U14" s="36">
        <v>1</v>
      </c>
      <c r="V14" s="36">
        <v>754</v>
      </c>
      <c r="W14" s="36">
        <v>277</v>
      </c>
    </row>
    <row r="15" spans="1:23" s="6" customFormat="1" ht="16.5" customHeight="1">
      <c r="A15" s="26"/>
      <c r="B15" s="26">
        <v>20</v>
      </c>
      <c r="C15" s="35">
        <v>149940</v>
      </c>
      <c r="D15" s="36">
        <f aca="true" t="shared" si="3" ref="D15:D20">SUM(E15:F15)</f>
        <v>1333</v>
      </c>
      <c r="E15" s="36">
        <v>710</v>
      </c>
      <c r="F15" s="36">
        <v>623</v>
      </c>
      <c r="G15" s="36">
        <f aca="true" t="shared" si="4" ref="G15:G20">SUM(H15:I15)</f>
        <v>664</v>
      </c>
      <c r="H15" s="36">
        <v>368</v>
      </c>
      <c r="I15" s="36">
        <v>296</v>
      </c>
      <c r="J15" s="36">
        <f t="shared" si="0"/>
        <v>3</v>
      </c>
      <c r="K15" s="104">
        <v>1</v>
      </c>
      <c r="L15" s="36">
        <v>2</v>
      </c>
      <c r="M15" s="36">
        <v>2</v>
      </c>
      <c r="N15" s="36">
        <v>1</v>
      </c>
      <c r="O15" s="36">
        <v>1</v>
      </c>
      <c r="P15" s="36">
        <f t="shared" si="2"/>
        <v>17</v>
      </c>
      <c r="Q15" s="36">
        <v>5</v>
      </c>
      <c r="R15" s="36">
        <v>12</v>
      </c>
      <c r="S15" s="36">
        <f t="shared" si="1"/>
        <v>2</v>
      </c>
      <c r="T15" s="104">
        <v>0</v>
      </c>
      <c r="U15" s="36">
        <v>2</v>
      </c>
      <c r="V15" s="36">
        <v>718</v>
      </c>
      <c r="W15" s="36">
        <v>266</v>
      </c>
    </row>
    <row r="16" spans="1:23" s="6" customFormat="1" ht="16.5" customHeight="1">
      <c r="A16" s="26"/>
      <c r="B16" s="26">
        <v>21</v>
      </c>
      <c r="C16" s="35">
        <v>149745</v>
      </c>
      <c r="D16" s="36">
        <f t="shared" si="3"/>
        <v>1198</v>
      </c>
      <c r="E16" s="36">
        <v>601</v>
      </c>
      <c r="F16" s="36">
        <v>597</v>
      </c>
      <c r="G16" s="36">
        <f t="shared" si="4"/>
        <v>712</v>
      </c>
      <c r="H16" s="36">
        <v>396</v>
      </c>
      <c r="I16" s="36">
        <v>316</v>
      </c>
      <c r="J16" s="36">
        <f t="shared" si="0"/>
        <v>1</v>
      </c>
      <c r="K16" s="104">
        <v>1</v>
      </c>
      <c r="L16" s="104">
        <v>0</v>
      </c>
      <c r="M16" s="104">
        <f>SUM(N16:O16)</f>
        <v>0</v>
      </c>
      <c r="N16" s="104">
        <v>0</v>
      </c>
      <c r="O16" s="104">
        <v>0</v>
      </c>
      <c r="P16" s="36">
        <f t="shared" si="2"/>
        <v>24</v>
      </c>
      <c r="Q16" s="36">
        <v>14</v>
      </c>
      <c r="R16" s="36">
        <v>10</v>
      </c>
      <c r="S16" s="36">
        <f t="shared" si="1"/>
        <v>4</v>
      </c>
      <c r="T16" s="104">
        <v>4</v>
      </c>
      <c r="U16" s="104">
        <v>0</v>
      </c>
      <c r="V16" s="36">
        <v>666</v>
      </c>
      <c r="W16" s="36">
        <v>275</v>
      </c>
    </row>
    <row r="17" spans="1:23" s="6" customFormat="1" ht="16.5" customHeight="1">
      <c r="A17" s="26"/>
      <c r="B17" s="26">
        <v>22</v>
      </c>
      <c r="C17" s="35">
        <v>138503</v>
      </c>
      <c r="D17" s="36">
        <f t="shared" si="3"/>
        <v>1232</v>
      </c>
      <c r="E17" s="36">
        <v>613</v>
      </c>
      <c r="F17" s="36">
        <v>619</v>
      </c>
      <c r="G17" s="36">
        <f t="shared" si="4"/>
        <v>775</v>
      </c>
      <c r="H17" s="36">
        <v>444</v>
      </c>
      <c r="I17" s="36">
        <v>331</v>
      </c>
      <c r="J17" s="36">
        <f t="shared" si="0"/>
        <v>5</v>
      </c>
      <c r="K17" s="104">
        <v>5</v>
      </c>
      <c r="L17" s="104">
        <v>0</v>
      </c>
      <c r="M17" s="104">
        <f>SUM(N17:O17)</f>
        <v>4</v>
      </c>
      <c r="N17" s="104">
        <v>4</v>
      </c>
      <c r="O17" s="104">
        <v>0</v>
      </c>
      <c r="P17" s="36">
        <f t="shared" si="2"/>
        <v>23</v>
      </c>
      <c r="Q17" s="36">
        <v>14</v>
      </c>
      <c r="R17" s="36">
        <v>9</v>
      </c>
      <c r="S17" s="36">
        <f>SUM(T17:U17)</f>
        <v>7</v>
      </c>
      <c r="T17" s="104">
        <v>3</v>
      </c>
      <c r="U17" s="104">
        <v>4</v>
      </c>
      <c r="V17" s="36">
        <v>624</v>
      </c>
      <c r="W17" s="36">
        <v>272</v>
      </c>
    </row>
    <row r="18" spans="1:23" s="6" customFormat="1" ht="16.5" customHeight="1">
      <c r="A18" s="26"/>
      <c r="B18" s="26">
        <v>23</v>
      </c>
      <c r="C18" s="35">
        <v>149752</v>
      </c>
      <c r="D18" s="36">
        <f t="shared" si="3"/>
        <v>1094</v>
      </c>
      <c r="E18" s="36">
        <v>580</v>
      </c>
      <c r="F18" s="36">
        <v>514</v>
      </c>
      <c r="G18" s="36">
        <f t="shared" si="4"/>
        <v>808</v>
      </c>
      <c r="H18" s="36">
        <v>461</v>
      </c>
      <c r="I18" s="36">
        <v>347</v>
      </c>
      <c r="J18" s="36">
        <f t="shared" si="0"/>
        <v>3</v>
      </c>
      <c r="K18" s="104">
        <v>2</v>
      </c>
      <c r="L18" s="104">
        <v>1</v>
      </c>
      <c r="M18" s="104">
        <f>SUM(N18:O18)</f>
        <v>3</v>
      </c>
      <c r="N18" s="104">
        <v>2</v>
      </c>
      <c r="O18" s="104">
        <v>1</v>
      </c>
      <c r="P18" s="36">
        <f>SUM(Q18:R18)</f>
        <v>20</v>
      </c>
      <c r="Q18" s="36">
        <v>14</v>
      </c>
      <c r="R18" s="36">
        <v>6</v>
      </c>
      <c r="S18" s="36">
        <f>SUM(T18:U18)</f>
        <v>7</v>
      </c>
      <c r="T18" s="104">
        <v>5</v>
      </c>
      <c r="U18" s="104">
        <v>2</v>
      </c>
      <c r="V18" s="36">
        <v>567</v>
      </c>
      <c r="W18" s="36">
        <v>229</v>
      </c>
    </row>
    <row r="19" spans="1:23" s="6" customFormat="1" ht="16.5" customHeight="1">
      <c r="A19" s="26"/>
      <c r="B19" s="26">
        <v>24</v>
      </c>
      <c r="C19" s="35">
        <v>149599</v>
      </c>
      <c r="D19" s="36">
        <f t="shared" si="3"/>
        <v>1080</v>
      </c>
      <c r="E19" s="36">
        <v>522</v>
      </c>
      <c r="F19" s="36">
        <v>558</v>
      </c>
      <c r="G19" s="36">
        <f t="shared" si="4"/>
        <v>843</v>
      </c>
      <c r="H19" s="36">
        <v>510</v>
      </c>
      <c r="I19" s="36">
        <v>333</v>
      </c>
      <c r="J19" s="36">
        <f>SUM(K19:L19)</f>
        <v>4</v>
      </c>
      <c r="K19" s="104">
        <v>2</v>
      </c>
      <c r="L19" s="104">
        <v>2</v>
      </c>
      <c r="M19" s="104">
        <f>SUM(N19:O19)</f>
        <v>1</v>
      </c>
      <c r="N19" s="104">
        <v>0</v>
      </c>
      <c r="O19" s="104">
        <v>1</v>
      </c>
      <c r="P19" s="36">
        <f>SUM(Q19:R19)</f>
        <v>21</v>
      </c>
      <c r="Q19" s="36">
        <v>14</v>
      </c>
      <c r="R19" s="36">
        <v>7</v>
      </c>
      <c r="S19" s="36">
        <f>SUM(T19:U19)</f>
        <v>4</v>
      </c>
      <c r="T19" s="104">
        <v>3</v>
      </c>
      <c r="U19" s="104">
        <v>1</v>
      </c>
      <c r="V19" s="36">
        <v>595</v>
      </c>
      <c r="W19" s="36">
        <v>231</v>
      </c>
    </row>
    <row r="20" spans="1:23" s="6" customFormat="1" ht="16.5" customHeight="1">
      <c r="A20" s="26"/>
      <c r="B20" s="26">
        <v>25</v>
      </c>
      <c r="C20" s="35">
        <v>148888</v>
      </c>
      <c r="D20" s="36">
        <f t="shared" si="3"/>
        <v>1035</v>
      </c>
      <c r="E20" s="36">
        <v>542</v>
      </c>
      <c r="F20" s="36">
        <v>493</v>
      </c>
      <c r="G20" s="36">
        <f t="shared" si="4"/>
        <v>846</v>
      </c>
      <c r="H20" s="36">
        <v>501</v>
      </c>
      <c r="I20" s="36">
        <v>345</v>
      </c>
      <c r="J20" s="36">
        <f>SUM(K20:L20)</f>
        <v>2</v>
      </c>
      <c r="K20" s="104">
        <v>2</v>
      </c>
      <c r="L20" s="104">
        <v>0</v>
      </c>
      <c r="M20" s="104">
        <f>SUM(N20:O20)</f>
        <v>0</v>
      </c>
      <c r="N20" s="104">
        <v>0</v>
      </c>
      <c r="O20" s="104">
        <v>0</v>
      </c>
      <c r="P20" s="36">
        <f>SUM(Q20:R20)</f>
        <v>18</v>
      </c>
      <c r="Q20" s="36">
        <v>15</v>
      </c>
      <c r="R20" s="36">
        <v>3</v>
      </c>
      <c r="S20" s="36">
        <f>SUM(T20:U20)</f>
        <v>4</v>
      </c>
      <c r="T20" s="104">
        <v>4</v>
      </c>
      <c r="U20" s="104">
        <v>0</v>
      </c>
      <c r="V20" s="36">
        <v>514</v>
      </c>
      <c r="W20" s="36">
        <v>238</v>
      </c>
    </row>
    <row r="21" spans="1:23" ht="7.5" customHeight="1">
      <c r="A21" s="18"/>
      <c r="B21" s="1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9"/>
      <c r="B22" s="19"/>
      <c r="C22" s="3"/>
    </row>
    <row r="23" spans="1:2" ht="13.5">
      <c r="A23" s="19"/>
      <c r="B23" s="19"/>
    </row>
    <row r="24" ht="13.5">
      <c r="A24" s="6" t="s">
        <v>89</v>
      </c>
    </row>
    <row r="25" spans="1:23" s="23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5" t="s">
        <v>96</v>
      </c>
      <c r="K25" s="205"/>
      <c r="L25" s="205"/>
      <c r="M25" s="205"/>
      <c r="N25" s="205"/>
      <c r="O25" s="205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6" t="s">
        <v>50</v>
      </c>
      <c r="K26" s="206"/>
      <c r="L26" s="206" t="s">
        <v>51</v>
      </c>
      <c r="M26" s="206"/>
      <c r="N26" s="206" t="s">
        <v>52</v>
      </c>
      <c r="O26" s="206"/>
      <c r="P26" s="152" t="s">
        <v>97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4"/>
      <c r="L27" s="4"/>
      <c r="N27" s="4"/>
      <c r="P27" s="22"/>
      <c r="R27" s="22"/>
      <c r="T27" s="4"/>
      <c r="V27" s="4"/>
      <c r="W27" s="4"/>
    </row>
    <row r="28" spans="1:23" ht="16.5" customHeight="1">
      <c r="A28" s="26" t="s">
        <v>61</v>
      </c>
      <c r="B28" s="26">
        <v>15</v>
      </c>
      <c r="C28" s="48">
        <f aca="true" t="shared" si="5" ref="C28:C38">D10/C10*1000</f>
        <v>9.279036380825659</v>
      </c>
      <c r="D28" s="200">
        <f aca="true" t="shared" si="6" ref="D28:D38">G10/C10*1000</f>
        <v>3.879687664133898</v>
      </c>
      <c r="E28" s="200"/>
      <c r="F28" s="200">
        <f aca="true" t="shared" si="7" ref="F28:F38">J10/D10*1000</f>
        <v>2.2641509433962264</v>
      </c>
      <c r="G28" s="200"/>
      <c r="H28" s="200">
        <f aca="true" t="shared" si="8" ref="H28:H33">M10/D10*1000</f>
        <v>0.7547169811320754</v>
      </c>
      <c r="I28" s="200"/>
      <c r="J28" s="200">
        <f>SUM(L28:O28)</f>
        <v>17.790956263899183</v>
      </c>
      <c r="K28" s="200"/>
      <c r="L28" s="200">
        <f>Q10/(D10+P10)*1000</f>
        <v>12.601927353595256</v>
      </c>
      <c r="M28" s="200"/>
      <c r="N28" s="200">
        <f>R10/(D10+P10)*1000</f>
        <v>5.189028910303929</v>
      </c>
      <c r="O28" s="200"/>
      <c r="P28" s="200">
        <f>S10/(D10+T10)*1000</f>
        <v>3.762227238525207</v>
      </c>
      <c r="Q28" s="200"/>
      <c r="R28" s="200">
        <f>V10/C10*1000</f>
        <v>6.26772646101054</v>
      </c>
      <c r="S28" s="200"/>
      <c r="T28" s="201">
        <f>W10/C10*1000</f>
        <v>2.051892573269372</v>
      </c>
      <c r="U28" s="201"/>
      <c r="V28" s="56">
        <v>30.7</v>
      </c>
      <c r="W28" s="56">
        <v>28.8</v>
      </c>
    </row>
    <row r="29" spans="1:23" ht="16.5" customHeight="1">
      <c r="A29" s="26"/>
      <c r="B29" s="26">
        <v>16</v>
      </c>
      <c r="C29" s="48">
        <f t="shared" si="5"/>
        <v>9.551256798877622</v>
      </c>
      <c r="D29" s="200">
        <f t="shared" si="6"/>
        <v>4.208911281126246</v>
      </c>
      <c r="E29" s="200"/>
      <c r="F29" s="200">
        <f t="shared" si="7"/>
        <v>4.341534008683069</v>
      </c>
      <c r="G29" s="200"/>
      <c r="H29" s="200">
        <f t="shared" si="8"/>
        <v>2.894356005788712</v>
      </c>
      <c r="I29" s="200"/>
      <c r="J29" s="200">
        <f>SUM(L29:O29)</f>
        <v>15.669515669515668</v>
      </c>
      <c r="K29" s="200"/>
      <c r="L29" s="200">
        <f>Q11/(D11+P11)*1000</f>
        <v>9.25925925925926</v>
      </c>
      <c r="M29" s="200"/>
      <c r="N29" s="200">
        <f>R11/(D11+P11)*1000</f>
        <v>6.41025641025641</v>
      </c>
      <c r="O29" s="200"/>
      <c r="P29" s="200">
        <f>S11/(D11+T11)*1000</f>
        <v>4.335260115606936</v>
      </c>
      <c r="Q29" s="200"/>
      <c r="R29" s="200">
        <f>V11/C11*1000</f>
        <v>5.957440926651601</v>
      </c>
      <c r="S29" s="200"/>
      <c r="T29" s="201">
        <f>W11/C11*1000</f>
        <v>2.0387993890513014</v>
      </c>
      <c r="U29" s="201"/>
      <c r="V29" s="56">
        <v>31.1</v>
      </c>
      <c r="W29" s="56">
        <v>29.1</v>
      </c>
    </row>
    <row r="30" spans="1:23" ht="16.5" customHeight="1">
      <c r="A30" s="26"/>
      <c r="B30" s="26">
        <v>17</v>
      </c>
      <c r="C30" s="48">
        <f t="shared" si="5"/>
        <v>9.508917251288986</v>
      </c>
      <c r="D30" s="200">
        <f t="shared" si="6"/>
        <v>4.360014650776209</v>
      </c>
      <c r="E30" s="200"/>
      <c r="F30" s="200">
        <f t="shared" si="7"/>
        <v>4.444444444444445</v>
      </c>
      <c r="G30" s="200"/>
      <c r="H30" s="200">
        <f t="shared" si="8"/>
        <v>2.962962962962963</v>
      </c>
      <c r="I30" s="200"/>
      <c r="J30" s="200">
        <f>SUM(L30:O30)</f>
        <v>18.181818181818183</v>
      </c>
      <c r="K30" s="200"/>
      <c r="L30" s="200">
        <f>Q12/(D12+P12)*1000</f>
        <v>10.90909090909091</v>
      </c>
      <c r="M30" s="200"/>
      <c r="N30" s="200">
        <f>R12/(D12+P12)*1000</f>
        <v>7.2727272727272725</v>
      </c>
      <c r="O30" s="200"/>
      <c r="P30" s="200">
        <f>S12/(D12+T12)*1000</f>
        <v>3.695491500369549</v>
      </c>
      <c r="Q30" s="200"/>
      <c r="R30" s="200">
        <f>V12/C12*1000</f>
        <v>5.733524920406841</v>
      </c>
      <c r="S30" s="200"/>
      <c r="T30" s="201">
        <f>W12/C12*1000</f>
        <v>2.000394443974868</v>
      </c>
      <c r="U30" s="201"/>
      <c r="V30" s="56">
        <v>30.7</v>
      </c>
      <c r="W30" s="56">
        <v>29</v>
      </c>
    </row>
    <row r="31" spans="1:23" ht="16.5" customHeight="1">
      <c r="A31" s="26"/>
      <c r="B31" s="26">
        <v>18</v>
      </c>
      <c r="C31" s="48">
        <f t="shared" si="5"/>
        <v>8.955670790630572</v>
      </c>
      <c r="D31" s="200">
        <f t="shared" si="6"/>
        <v>4.028690811590652</v>
      </c>
      <c r="E31" s="200"/>
      <c r="F31" s="200">
        <f t="shared" si="7"/>
        <v>1.5197568389057752</v>
      </c>
      <c r="G31" s="200"/>
      <c r="H31" s="200">
        <f t="shared" si="8"/>
        <v>1.5197568389057752</v>
      </c>
      <c r="I31" s="200"/>
      <c r="J31" s="200">
        <f>SUM(L31:O31)</f>
        <v>20.833333333333332</v>
      </c>
      <c r="K31" s="200"/>
      <c r="L31" s="200">
        <f>Q13/(D13+P13)*1000</f>
        <v>11.904761904761903</v>
      </c>
      <c r="M31" s="200"/>
      <c r="N31" s="200">
        <f>R13/(D13+P13)*1000</f>
        <v>8.928571428571429</v>
      </c>
      <c r="O31" s="200"/>
      <c r="P31" s="200">
        <f>S13/(D13+T13)*1000</f>
        <v>4.545454545454545</v>
      </c>
      <c r="Q31" s="200"/>
      <c r="R31" s="200">
        <f>V13/C13*1000</f>
        <v>5.321682795040355</v>
      </c>
      <c r="S31" s="200"/>
      <c r="T31" s="201">
        <f>W13/C13*1000</f>
        <v>1.8374096606916828</v>
      </c>
      <c r="U31" s="201"/>
      <c r="V31" s="56">
        <v>31.4</v>
      </c>
      <c r="W31" s="56">
        <v>29.3</v>
      </c>
    </row>
    <row r="32" spans="1:23" ht="16.5" customHeight="1">
      <c r="A32" s="26"/>
      <c r="B32" s="26">
        <v>19</v>
      </c>
      <c r="C32" s="48">
        <f t="shared" si="5"/>
        <v>9.443591944893228</v>
      </c>
      <c r="D32" s="200">
        <f t="shared" si="6"/>
        <v>4.258742251455071</v>
      </c>
      <c r="E32" s="200"/>
      <c r="F32" s="200">
        <f t="shared" si="7"/>
        <v>0.7158196134574087</v>
      </c>
      <c r="G32" s="200"/>
      <c r="H32" s="200">
        <f t="shared" si="8"/>
        <v>0.7158196134574087</v>
      </c>
      <c r="I32" s="200"/>
      <c r="J32" s="200">
        <f>SUM(L32:O32)</f>
        <v>20.336605890603085</v>
      </c>
      <c r="K32" s="200"/>
      <c r="L32" s="200">
        <f>Q14/(D14+P14)*1000</f>
        <v>11.220196353436185</v>
      </c>
      <c r="M32" s="200"/>
      <c r="N32" s="200">
        <f>R14/(D14+P14)*1000</f>
        <v>9.1164095371669</v>
      </c>
      <c r="O32" s="200"/>
      <c r="P32" s="200">
        <f>S14/(D14+T14)*1000</f>
        <v>3.5688793718772303</v>
      </c>
      <c r="Q32" s="200"/>
      <c r="R32" s="200">
        <f>V14/C14*1000</f>
        <v>5.096970885074798</v>
      </c>
      <c r="S32" s="200"/>
      <c r="T32" s="201">
        <f>W14/C14*1000</f>
        <v>1.8724946089731023</v>
      </c>
      <c r="U32" s="201"/>
      <c r="V32" s="56">
        <v>31.4</v>
      </c>
      <c r="W32" s="56">
        <v>29.5</v>
      </c>
    </row>
    <row r="33" spans="1:23" ht="16.5" customHeight="1">
      <c r="A33" s="26"/>
      <c r="B33" s="26">
        <v>20</v>
      </c>
      <c r="C33" s="48">
        <f t="shared" si="5"/>
        <v>8.890222755768974</v>
      </c>
      <c r="D33" s="200">
        <f t="shared" si="6"/>
        <v>4.42843804188342</v>
      </c>
      <c r="E33" s="200"/>
      <c r="F33" s="200">
        <f t="shared" si="7"/>
        <v>2.250562640660165</v>
      </c>
      <c r="G33" s="200"/>
      <c r="H33" s="200">
        <f t="shared" si="8"/>
        <v>1.5003750937734435</v>
      </c>
      <c r="I33" s="200"/>
      <c r="J33" s="200">
        <f aca="true" t="shared" si="9" ref="J33:J38">SUM(L33:O33)</f>
        <v>12.592592592592593</v>
      </c>
      <c r="K33" s="200"/>
      <c r="L33" s="200">
        <f aca="true" t="shared" si="10" ref="L33:L38">Q15/(D15+P15)*1000</f>
        <v>3.7037037037037037</v>
      </c>
      <c r="M33" s="200"/>
      <c r="N33" s="200">
        <f aca="true" t="shared" si="11" ref="N33:N38">R15/(D15+P15)*1000</f>
        <v>8.88888888888889</v>
      </c>
      <c r="O33" s="200"/>
      <c r="P33" s="200">
        <f aca="true" t="shared" si="12" ref="P33:P38">S15/(D15+T15)*1000</f>
        <v>1.5003750937734435</v>
      </c>
      <c r="Q33" s="200"/>
      <c r="R33" s="200">
        <f aca="true" t="shared" si="13" ref="R33:R38">V15/C15*1000</f>
        <v>4.78858209950647</v>
      </c>
      <c r="S33" s="200"/>
      <c r="T33" s="201">
        <f aca="true" t="shared" si="14" ref="T33:T38">W15/C15*1000</f>
        <v>1.7740429505135387</v>
      </c>
      <c r="U33" s="201"/>
      <c r="V33" s="56">
        <v>31.5</v>
      </c>
      <c r="W33" s="56">
        <v>29.7</v>
      </c>
    </row>
    <row r="34" spans="1:23" ht="16.5" customHeight="1">
      <c r="A34" s="26"/>
      <c r="B34" s="26">
        <v>21</v>
      </c>
      <c r="C34" s="48">
        <f t="shared" si="5"/>
        <v>8.00026712077198</v>
      </c>
      <c r="D34" s="200">
        <f t="shared" si="6"/>
        <v>4.754749741226751</v>
      </c>
      <c r="E34" s="200"/>
      <c r="F34" s="200">
        <f t="shared" si="7"/>
        <v>0.8347245409015025</v>
      </c>
      <c r="G34" s="200"/>
      <c r="H34" s="200" t="s">
        <v>76</v>
      </c>
      <c r="I34" s="200"/>
      <c r="J34" s="200">
        <f t="shared" si="9"/>
        <v>19.639934533551553</v>
      </c>
      <c r="K34" s="200"/>
      <c r="L34" s="200">
        <f t="shared" si="10"/>
        <v>11.456628477905074</v>
      </c>
      <c r="M34" s="200"/>
      <c r="N34" s="200">
        <f t="shared" si="11"/>
        <v>8.183306055646481</v>
      </c>
      <c r="O34" s="200"/>
      <c r="P34" s="200">
        <f t="shared" si="12"/>
        <v>3.327787021630616</v>
      </c>
      <c r="Q34" s="200"/>
      <c r="R34" s="200">
        <f t="shared" si="13"/>
        <v>4.447560853450866</v>
      </c>
      <c r="S34" s="200"/>
      <c r="T34" s="201">
        <f t="shared" si="14"/>
        <v>1.8364553073558383</v>
      </c>
      <c r="U34" s="201"/>
      <c r="V34" s="56">
        <v>31.8</v>
      </c>
      <c r="W34" s="56">
        <v>29.8</v>
      </c>
    </row>
    <row r="35" spans="1:23" ht="16.5" customHeight="1">
      <c r="A35" s="26"/>
      <c r="B35" s="26">
        <v>22</v>
      </c>
      <c r="C35" s="48">
        <f t="shared" si="5"/>
        <v>8.895114185252305</v>
      </c>
      <c r="D35" s="200">
        <f t="shared" si="6"/>
        <v>5.595546666859201</v>
      </c>
      <c r="E35" s="200"/>
      <c r="F35" s="200">
        <f t="shared" si="7"/>
        <v>4.058441558441558</v>
      </c>
      <c r="G35" s="200"/>
      <c r="H35" s="200">
        <f>M17/D17*1000</f>
        <v>3.246753246753247</v>
      </c>
      <c r="I35" s="200"/>
      <c r="J35" s="200">
        <f t="shared" si="9"/>
        <v>18.326693227091635</v>
      </c>
      <c r="K35" s="200"/>
      <c r="L35" s="200">
        <f t="shared" si="10"/>
        <v>11.155378486055778</v>
      </c>
      <c r="M35" s="200"/>
      <c r="N35" s="200">
        <f t="shared" si="11"/>
        <v>7.171314741035856</v>
      </c>
      <c r="O35" s="200"/>
      <c r="P35" s="200">
        <f t="shared" si="12"/>
        <v>5.668016194331984</v>
      </c>
      <c r="Q35" s="200"/>
      <c r="R35" s="200">
        <f t="shared" si="13"/>
        <v>4.50531757434857</v>
      </c>
      <c r="S35" s="200"/>
      <c r="T35" s="201">
        <f t="shared" si="14"/>
        <v>1.9638563785621972</v>
      </c>
      <c r="U35" s="201"/>
      <c r="V35" s="56">
        <v>31.3</v>
      </c>
      <c r="W35" s="56">
        <v>30</v>
      </c>
    </row>
    <row r="36" spans="1:23" ht="16.5" customHeight="1">
      <c r="A36" s="26"/>
      <c r="B36" s="26">
        <v>23</v>
      </c>
      <c r="C36" s="48">
        <f t="shared" si="5"/>
        <v>7.305411613868262</v>
      </c>
      <c r="D36" s="200">
        <f t="shared" si="6"/>
        <v>5.395587371120252</v>
      </c>
      <c r="E36" s="200"/>
      <c r="F36" s="200">
        <f t="shared" si="7"/>
        <v>2.742230347349177</v>
      </c>
      <c r="G36" s="200"/>
      <c r="H36" s="200">
        <f>M18/D18*1000</f>
        <v>2.742230347349177</v>
      </c>
      <c r="I36" s="200"/>
      <c r="J36" s="200">
        <f t="shared" si="9"/>
        <v>17.953321364452425</v>
      </c>
      <c r="K36" s="200"/>
      <c r="L36" s="200">
        <f t="shared" si="10"/>
        <v>12.567324955116698</v>
      </c>
      <c r="M36" s="200"/>
      <c r="N36" s="200">
        <f t="shared" si="11"/>
        <v>5.3859964093357275</v>
      </c>
      <c r="O36" s="200"/>
      <c r="P36" s="200">
        <f t="shared" si="12"/>
        <v>6.369426751592357</v>
      </c>
      <c r="Q36" s="200"/>
      <c r="R36" s="200">
        <f t="shared" si="13"/>
        <v>3.786259949783642</v>
      </c>
      <c r="S36" s="200"/>
      <c r="T36" s="201">
        <f t="shared" si="14"/>
        <v>1.5291949356269032</v>
      </c>
      <c r="U36" s="201"/>
      <c r="V36" s="56">
        <v>32.5</v>
      </c>
      <c r="W36" s="56">
        <v>30.7</v>
      </c>
    </row>
    <row r="37" spans="1:23" ht="16.5" customHeight="1">
      <c r="A37" s="26"/>
      <c r="B37" s="26">
        <v>24</v>
      </c>
      <c r="C37" s="48">
        <f t="shared" si="5"/>
        <v>7.219299594248625</v>
      </c>
      <c r="D37" s="200">
        <f t="shared" si="6"/>
        <v>5.635064405510732</v>
      </c>
      <c r="E37" s="200"/>
      <c r="F37" s="200">
        <f t="shared" si="7"/>
        <v>3.7037037037037037</v>
      </c>
      <c r="G37" s="200"/>
      <c r="H37" s="200">
        <f>M19/D19*1000</f>
        <v>0.9259259259259259</v>
      </c>
      <c r="I37" s="200"/>
      <c r="J37" s="200">
        <f t="shared" si="9"/>
        <v>19.073569482288832</v>
      </c>
      <c r="K37" s="200"/>
      <c r="L37" s="200">
        <f t="shared" si="10"/>
        <v>12.715712988192553</v>
      </c>
      <c r="M37" s="200"/>
      <c r="N37" s="200">
        <f t="shared" si="11"/>
        <v>6.357856494096277</v>
      </c>
      <c r="O37" s="200"/>
      <c r="P37" s="200">
        <f t="shared" si="12"/>
        <v>3.693444136657433</v>
      </c>
      <c r="Q37" s="200"/>
      <c r="R37" s="200">
        <f t="shared" si="13"/>
        <v>3.977299313498085</v>
      </c>
      <c r="S37" s="200"/>
      <c r="T37" s="201">
        <f t="shared" si="14"/>
        <v>1.5441279687698446</v>
      </c>
      <c r="U37" s="201"/>
      <c r="V37" s="56">
        <v>32.2</v>
      </c>
      <c r="W37" s="56">
        <v>30.3</v>
      </c>
    </row>
    <row r="38" spans="1:23" ht="16.5" customHeight="1">
      <c r="A38" s="26"/>
      <c r="B38" s="26">
        <v>25</v>
      </c>
      <c r="C38" s="48">
        <f t="shared" si="5"/>
        <v>6.9515340390091875</v>
      </c>
      <c r="D38" s="200">
        <f t="shared" si="6"/>
        <v>5.6821234753640315</v>
      </c>
      <c r="E38" s="200"/>
      <c r="F38" s="200">
        <f t="shared" si="7"/>
        <v>1.932367149758454</v>
      </c>
      <c r="G38" s="200"/>
      <c r="H38" s="200" t="s">
        <v>76</v>
      </c>
      <c r="I38" s="200"/>
      <c r="J38" s="200">
        <f t="shared" si="9"/>
        <v>17.094017094017094</v>
      </c>
      <c r="K38" s="200"/>
      <c r="L38" s="200">
        <f t="shared" si="10"/>
        <v>14.245014245014245</v>
      </c>
      <c r="M38" s="200"/>
      <c r="N38" s="200">
        <f t="shared" si="11"/>
        <v>2.849002849002849</v>
      </c>
      <c r="O38" s="200"/>
      <c r="P38" s="200">
        <f t="shared" si="12"/>
        <v>3.8498556304138596</v>
      </c>
      <c r="Q38" s="200"/>
      <c r="R38" s="200">
        <f t="shared" si="13"/>
        <v>3.4522594164741283</v>
      </c>
      <c r="S38" s="200"/>
      <c r="T38" s="201">
        <f t="shared" si="14"/>
        <v>1.5985170060716782</v>
      </c>
      <c r="U38" s="201"/>
      <c r="V38" s="56">
        <v>32.6</v>
      </c>
      <c r="W38" s="56">
        <v>30.6</v>
      </c>
    </row>
    <row r="39" spans="1:23" ht="9" customHeight="1">
      <c r="A39" s="18"/>
      <c r="B39" s="18"/>
      <c r="C39" s="44"/>
      <c r="D39" s="43"/>
      <c r="E39" s="112"/>
      <c r="F39" s="112"/>
      <c r="G39" s="112"/>
      <c r="H39" s="112"/>
      <c r="I39" s="112"/>
      <c r="J39" s="112"/>
      <c r="K39" s="43"/>
      <c r="L39" s="43"/>
      <c r="M39" s="43"/>
      <c r="N39" s="43"/>
      <c r="O39" s="43"/>
      <c r="P39" s="18"/>
      <c r="Q39" s="18"/>
      <c r="R39" s="18"/>
      <c r="S39" s="18"/>
      <c r="T39" s="18"/>
      <c r="U39" s="18"/>
      <c r="V39" s="18"/>
      <c r="W39" s="18"/>
    </row>
    <row r="40" spans="1:23" ht="9" customHeight="1">
      <c r="A40" s="19"/>
      <c r="B40" s="19"/>
      <c r="C40" s="24"/>
      <c r="D40" s="24"/>
      <c r="E40" s="113"/>
      <c r="F40" s="113"/>
      <c r="G40" s="113"/>
      <c r="H40" s="113"/>
      <c r="I40" s="113"/>
      <c r="J40" s="113"/>
      <c r="K40" s="24"/>
      <c r="L40" s="24"/>
      <c r="M40" s="24"/>
      <c r="N40" s="24"/>
      <c r="O40" s="24"/>
      <c r="P40" s="19"/>
      <c r="Q40" s="19"/>
      <c r="R40" s="19"/>
      <c r="S40" s="19"/>
      <c r="T40" s="19"/>
      <c r="U40" s="19"/>
      <c r="V40" s="19"/>
      <c r="W40" s="19"/>
    </row>
    <row r="41" spans="1:3" s="114" customFormat="1" ht="13.5">
      <c r="A41" s="2" t="s">
        <v>3</v>
      </c>
      <c r="C41" s="3" t="s">
        <v>102</v>
      </c>
    </row>
    <row r="42" spans="1:3" s="114" customFormat="1" ht="13.5">
      <c r="A42" s="2"/>
      <c r="C42" s="3" t="s">
        <v>103</v>
      </c>
    </row>
    <row r="43" spans="1:17" ht="13.5" customHeight="1">
      <c r="A43" s="19"/>
      <c r="C43" s="3" t="s">
        <v>93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s="55" customFormat="1" ht="13.5" customHeight="1">
      <c r="A44" s="2"/>
      <c r="B44" s="1"/>
      <c r="C44" s="3" t="s">
        <v>73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3" s="55" customFormat="1" ht="13.5" customHeight="1">
      <c r="A45" s="2"/>
      <c r="B45" s="1"/>
      <c r="C45" s="3"/>
    </row>
    <row r="46" s="3" customFormat="1" ht="13.5" customHeight="1">
      <c r="A46" s="2"/>
    </row>
  </sheetData>
  <sheetProtection/>
  <mergeCells count="124"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R35:S35"/>
    <mergeCell ref="T35:U35"/>
    <mergeCell ref="D35:E35"/>
    <mergeCell ref="F35:G35"/>
    <mergeCell ref="H35:I35"/>
    <mergeCell ref="L35:M35"/>
    <mergeCell ref="N35:O35"/>
    <mergeCell ref="P35:Q35"/>
    <mergeCell ref="J35:K35"/>
    <mergeCell ref="D32:E32"/>
    <mergeCell ref="D33:E33"/>
    <mergeCell ref="F33:G33"/>
    <mergeCell ref="F32:G32"/>
    <mergeCell ref="H32:I32"/>
    <mergeCell ref="H33:I33"/>
    <mergeCell ref="F31:G31"/>
    <mergeCell ref="D31:E31"/>
    <mergeCell ref="F28:G28"/>
    <mergeCell ref="D25:E25"/>
    <mergeCell ref="D26:E26"/>
    <mergeCell ref="D28:E28"/>
    <mergeCell ref="D29:E29"/>
    <mergeCell ref="D30:E30"/>
    <mergeCell ref="F29:G29"/>
    <mergeCell ref="F25:G25"/>
    <mergeCell ref="F26:G26"/>
    <mergeCell ref="J25:O25"/>
    <mergeCell ref="F30:G30"/>
    <mergeCell ref="T29:U29"/>
    <mergeCell ref="T30:U30"/>
    <mergeCell ref="H29:I29"/>
    <mergeCell ref="H30:I30"/>
    <mergeCell ref="L30:M30"/>
    <mergeCell ref="J29:K29"/>
    <mergeCell ref="T28:U28"/>
    <mergeCell ref="T31:U31"/>
    <mergeCell ref="L29:M29"/>
    <mergeCell ref="P29:Q29"/>
    <mergeCell ref="N26:O26"/>
    <mergeCell ref="N28:O28"/>
    <mergeCell ref="V25:W25"/>
    <mergeCell ref="R25:S25"/>
    <mergeCell ref="R26:S26"/>
    <mergeCell ref="L26:M26"/>
    <mergeCell ref="T25:U25"/>
    <mergeCell ref="H25:I25"/>
    <mergeCell ref="H26:I26"/>
    <mergeCell ref="H28:I28"/>
    <mergeCell ref="J32:K32"/>
    <mergeCell ref="H31:I31"/>
    <mergeCell ref="J30:K30"/>
    <mergeCell ref="J26:K26"/>
    <mergeCell ref="J28:K28"/>
    <mergeCell ref="J31:K31"/>
    <mergeCell ref="T33:U33"/>
    <mergeCell ref="P32:Q32"/>
    <mergeCell ref="R32:S32"/>
    <mergeCell ref="R33:S33"/>
    <mergeCell ref="P33:Q33"/>
    <mergeCell ref="N32:O32"/>
    <mergeCell ref="T32:U32"/>
    <mergeCell ref="N33:O33"/>
    <mergeCell ref="L32:M32"/>
    <mergeCell ref="L33:M33"/>
    <mergeCell ref="J33:K33"/>
    <mergeCell ref="N31:O31"/>
    <mergeCell ref="R30:S30"/>
    <mergeCell ref="R31:S31"/>
    <mergeCell ref="P31:Q31"/>
    <mergeCell ref="N30:O30"/>
    <mergeCell ref="P30:Q30"/>
    <mergeCell ref="L31:M31"/>
    <mergeCell ref="N29:O29"/>
    <mergeCell ref="L28:M28"/>
    <mergeCell ref="R28:S28"/>
    <mergeCell ref="R29:S29"/>
    <mergeCell ref="W5:W8"/>
    <mergeCell ref="V5:V8"/>
    <mergeCell ref="P28:Q28"/>
    <mergeCell ref="T26:U26"/>
    <mergeCell ref="P25:Q25"/>
    <mergeCell ref="P26:Q26"/>
    <mergeCell ref="D5:F6"/>
    <mergeCell ref="G5:I6"/>
    <mergeCell ref="J5:L6"/>
    <mergeCell ref="M5:O6"/>
    <mergeCell ref="P5:R6"/>
    <mergeCell ref="S5:U6"/>
    <mergeCell ref="D34:E34"/>
    <mergeCell ref="F34:G34"/>
    <mergeCell ref="H34:I34"/>
    <mergeCell ref="J34:K34"/>
    <mergeCell ref="T34:U34"/>
    <mergeCell ref="L34:M34"/>
    <mergeCell ref="N34:O34"/>
    <mergeCell ref="P34:Q34"/>
    <mergeCell ref="R34:S34"/>
    <mergeCell ref="P36:Q36"/>
    <mergeCell ref="R36:S36"/>
    <mergeCell ref="T36:U36"/>
    <mergeCell ref="D36:E36"/>
    <mergeCell ref="F36:G36"/>
    <mergeCell ref="H36:I36"/>
    <mergeCell ref="J36:K36"/>
    <mergeCell ref="L36:M36"/>
    <mergeCell ref="N36:O36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千葉市保健統計書</dc:title>
  <dc:subject/>
  <dc:creator>保健福祉計画課</dc:creator>
  <cp:keywords/>
  <dc:description/>
  <cp:lastModifiedBy>田村　美菜</cp:lastModifiedBy>
  <cp:lastPrinted>2015-02-23T04:53:47Z</cp:lastPrinted>
  <dcterms:created xsi:type="dcterms:W3CDTF">1999-03-17T08:50:11Z</dcterms:created>
  <dcterms:modified xsi:type="dcterms:W3CDTF">2015-04-23T02:25:09Z</dcterms:modified>
  <cp:category/>
  <cp:version/>
  <cp:contentType/>
  <cp:contentStatus/>
</cp:coreProperties>
</file>