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図面" sheetId="1" r:id="rId1"/>
    <sheet name="一覧" sheetId="2" r:id="rId2"/>
  </sheets>
  <definedNames>
    <definedName name="itirann">'一覧'!$A$2:$G$50</definedName>
    <definedName name="kannshukannkei">'一覧'!$A$2:$A$50</definedName>
    <definedName name="_xlnm.Print_Area" localSheetId="0">'図面'!$A$1:$I$59</definedName>
  </definedNames>
  <calcPr fullCalcOnLoad="1"/>
</workbook>
</file>

<file path=xl/sharedStrings.xml><?xml version="1.0" encoding="utf-8"?>
<sst xmlns="http://schemas.openxmlformats.org/spreadsheetml/2006/main" count="80" uniqueCount="35">
  <si>
    <t>上流人孔</t>
  </si>
  <si>
    <t>下流人孔</t>
  </si>
  <si>
    <t>上流人孔から</t>
  </si>
  <si>
    <t>土被り</t>
  </si>
  <si>
    <t>‰</t>
  </si>
  <si>
    <t>VU</t>
  </si>
  <si>
    <t>HP</t>
  </si>
  <si>
    <t>管種</t>
  </si>
  <si>
    <t>管種・管径</t>
  </si>
  <si>
    <t>呼び径</t>
  </si>
  <si>
    <t>内径</t>
  </si>
  <si>
    <t>外径</t>
  </si>
  <si>
    <t>外径1/2</t>
  </si>
  <si>
    <t>外径-管厚</t>
  </si>
  <si>
    <t>管下</t>
  </si>
  <si>
    <t>A管延長</t>
  </si>
  <si>
    <t>B天端</t>
  </si>
  <si>
    <t>C管底高</t>
  </si>
  <si>
    <t>D天端</t>
  </si>
  <si>
    <t>E管底高</t>
  </si>
  <si>
    <t>F勾配</t>
  </si>
  <si>
    <t>G勾配</t>
  </si>
  <si>
    <t>H接続位置</t>
  </si>
  <si>
    <t>管底までの深さ</t>
  </si>
  <si>
    <t>HPφ250</t>
  </si>
  <si>
    <t>外径</t>
  </si>
  <si>
    <t>管上から</t>
  </si>
  <si>
    <t>管底まで</t>
  </si>
  <si>
    <t>Ｉ</t>
  </si>
  <si>
    <t>Ｊ</t>
  </si>
  <si>
    <t>※</t>
  </si>
  <si>
    <t>FRP</t>
  </si>
  <si>
    <t>FRP</t>
  </si>
  <si>
    <t>FRP</t>
  </si>
  <si>
    <t>FRP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</si>
</sst>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177" fontId="0" fillId="0" borderId="10" xfId="0" applyNumberFormat="1" applyBorder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466725</xdr:colOff>
      <xdr:row>5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809625" y="638175"/>
          <a:ext cx="26670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114300</xdr:rowOff>
    </xdr:from>
    <xdr:to>
      <xdr:col>5</xdr:col>
      <xdr:colOff>419100</xdr:colOff>
      <xdr:row>5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3200400" y="628650"/>
          <a:ext cx="26670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4</xdr:row>
      <xdr:rowOff>104775</xdr:rowOff>
    </xdr:from>
    <xdr:to>
      <xdr:col>5</xdr:col>
      <xdr:colOff>152400</xdr:colOff>
      <xdr:row>4</xdr:row>
      <xdr:rowOff>114300</xdr:rowOff>
    </xdr:to>
    <xdr:sp>
      <xdr:nvSpPr>
        <xdr:cNvPr id="3" name="直線コネクタ 4"/>
        <xdr:cNvSpPr>
          <a:spLocks/>
        </xdr:cNvSpPr>
      </xdr:nvSpPr>
      <xdr:spPr>
        <a:xfrm flipV="1">
          <a:off x="1076325" y="790575"/>
          <a:ext cx="2124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0</xdr:rowOff>
    </xdr:from>
    <xdr:to>
      <xdr:col>3</xdr:col>
      <xdr:colOff>371475</xdr:colOff>
      <xdr:row>9</xdr:row>
      <xdr:rowOff>161925</xdr:rowOff>
    </xdr:to>
    <xdr:sp>
      <xdr:nvSpPr>
        <xdr:cNvPr id="4" name="円/楕円 6"/>
        <xdr:cNvSpPr>
          <a:spLocks/>
        </xdr:cNvSpPr>
      </xdr:nvSpPr>
      <xdr:spPr>
        <a:xfrm>
          <a:off x="2066925" y="15811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295275</xdr:colOff>
      <xdr:row>4</xdr:row>
      <xdr:rowOff>123825</xdr:rowOff>
    </xdr:from>
    <xdr:to>
      <xdr:col>3</xdr:col>
      <xdr:colOff>304800</xdr:colOff>
      <xdr:row>9</xdr:row>
      <xdr:rowOff>0</xdr:rowOff>
    </xdr:to>
    <xdr:sp>
      <xdr:nvSpPr>
        <xdr:cNvPr id="5" name="直線コネクタ 8"/>
        <xdr:cNvSpPr>
          <a:spLocks/>
        </xdr:cNvSpPr>
      </xdr:nvSpPr>
      <xdr:spPr>
        <a:xfrm rot="16200000" flipV="1">
          <a:off x="2124075" y="809625"/>
          <a:ext cx="9525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23</xdr:row>
      <xdr:rowOff>19050</xdr:rowOff>
    </xdr:from>
    <xdr:to>
      <xdr:col>4</xdr:col>
      <xdr:colOff>247650</xdr:colOff>
      <xdr:row>24</xdr:row>
      <xdr:rowOff>161925</xdr:rowOff>
    </xdr:to>
    <xdr:sp>
      <xdr:nvSpPr>
        <xdr:cNvPr id="6" name="円/楕円 10"/>
        <xdr:cNvSpPr>
          <a:spLocks/>
        </xdr:cNvSpPr>
      </xdr:nvSpPr>
      <xdr:spPr>
        <a:xfrm>
          <a:off x="2419350" y="4114800"/>
          <a:ext cx="266700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17</xdr:row>
      <xdr:rowOff>0</xdr:rowOff>
    </xdr:from>
    <xdr:to>
      <xdr:col>1</xdr:col>
      <xdr:colOff>476250</xdr:colOff>
      <xdr:row>22</xdr:row>
      <xdr:rowOff>161925</xdr:rowOff>
    </xdr:to>
    <xdr:sp>
      <xdr:nvSpPr>
        <xdr:cNvPr id="7" name="正方形/長方形 11"/>
        <xdr:cNvSpPr>
          <a:spLocks/>
        </xdr:cNvSpPr>
      </xdr:nvSpPr>
      <xdr:spPr>
        <a:xfrm>
          <a:off x="819150" y="3028950"/>
          <a:ext cx="266700" cy="1057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22</xdr:row>
      <xdr:rowOff>28575</xdr:rowOff>
    </xdr:from>
    <xdr:to>
      <xdr:col>3</xdr:col>
      <xdr:colOff>590550</xdr:colOff>
      <xdr:row>23</xdr:row>
      <xdr:rowOff>190500</xdr:rowOff>
    </xdr:to>
    <xdr:sp>
      <xdr:nvSpPr>
        <xdr:cNvPr id="8" name="直線コネクタ 13"/>
        <xdr:cNvSpPr>
          <a:spLocks/>
        </xdr:cNvSpPr>
      </xdr:nvSpPr>
      <xdr:spPr>
        <a:xfrm>
          <a:off x="1085850" y="3952875"/>
          <a:ext cx="1333500" cy="333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0</xdr:rowOff>
    </xdr:from>
    <xdr:to>
      <xdr:col>4</xdr:col>
      <xdr:colOff>114300</xdr:colOff>
      <xdr:row>23</xdr:row>
      <xdr:rowOff>9525</xdr:rowOff>
    </xdr:to>
    <xdr:sp>
      <xdr:nvSpPr>
        <xdr:cNvPr id="9" name="直線矢印コネクタ 15"/>
        <xdr:cNvSpPr>
          <a:spLocks/>
        </xdr:cNvSpPr>
      </xdr:nvSpPr>
      <xdr:spPr>
        <a:xfrm>
          <a:off x="2552700" y="3028950"/>
          <a:ext cx="0" cy="1076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180975</xdr:rowOff>
    </xdr:from>
    <xdr:to>
      <xdr:col>6</xdr:col>
      <xdr:colOff>390525</xdr:colOff>
      <xdr:row>24</xdr:row>
      <xdr:rowOff>152400</xdr:rowOff>
    </xdr:to>
    <xdr:sp>
      <xdr:nvSpPr>
        <xdr:cNvPr id="10" name="直線矢印コネクタ 16"/>
        <xdr:cNvSpPr>
          <a:spLocks/>
        </xdr:cNvSpPr>
      </xdr:nvSpPr>
      <xdr:spPr>
        <a:xfrm rot="5400000">
          <a:off x="4048125" y="3019425"/>
          <a:ext cx="0" cy="1419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114300</xdr:rowOff>
    </xdr:from>
    <xdr:to>
      <xdr:col>8</xdr:col>
      <xdr:colOff>476250</xdr:colOff>
      <xdr:row>58</xdr:row>
      <xdr:rowOff>85725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95250" y="5848350"/>
          <a:ext cx="5257800" cy="492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（Ｂ－Ｄ）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天端の高さの差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１０００＝Ｆ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道路の勾配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（Ｃ－Ｅ）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管底の高さの差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１０００＝Ｇ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管の勾配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Ｂ－（Ｈ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Ｆ＝道路の高低差）＝Ｉ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Ｃ－（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Ｇ＝管底の高低差）＝Ｊ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Ｉ－Ｊ＝管底までの深さ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ここから管の厚み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を引けば土被りが出ます。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31.67 B 86.779 C 85.262 D 86.397 E 84.333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とした場合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(86.779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86.397)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31.67=0.01206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5.262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4.333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31.67=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0.02933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86.779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(13.30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0.01206=0.160)=86.619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接続位置の天端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85.262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2933=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0)=84.872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接続位置の管底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86.619-84.872=1.747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接続位置の深さ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HPφ250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の場合は管上から管底までが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0.278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なので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1.747-0.278=1.469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接続位置の土被り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下水道管は計算で高さが出ますが、道路はＢとＤを結んだ直線になるわけではないので、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あくまでこの方法は計算上の高さ（土被り）になります。現地で必ず測量しましょう。</a:t>
          </a:r>
        </a:p>
      </xdr:txBody>
    </xdr:sp>
    <xdr:clientData/>
  </xdr:twoCellAnchor>
  <xdr:twoCellAnchor>
    <xdr:from>
      <xdr:col>4</xdr:col>
      <xdr:colOff>47625</xdr:colOff>
      <xdr:row>26</xdr:row>
      <xdr:rowOff>38100</xdr:rowOff>
    </xdr:from>
    <xdr:to>
      <xdr:col>4</xdr:col>
      <xdr:colOff>466725</xdr:colOff>
      <xdr:row>28</xdr:row>
      <xdr:rowOff>161925</xdr:rowOff>
    </xdr:to>
    <xdr:sp>
      <xdr:nvSpPr>
        <xdr:cNvPr id="12" name="円/楕円 17"/>
        <xdr:cNvSpPr>
          <a:spLocks/>
        </xdr:cNvSpPr>
      </xdr:nvSpPr>
      <xdr:spPr>
        <a:xfrm>
          <a:off x="2486025" y="4686300"/>
          <a:ext cx="419100" cy="4667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123825</xdr:rowOff>
    </xdr:from>
    <xdr:to>
      <xdr:col>4</xdr:col>
      <xdr:colOff>390525</xdr:colOff>
      <xdr:row>28</xdr:row>
      <xdr:rowOff>76200</xdr:rowOff>
    </xdr:to>
    <xdr:sp>
      <xdr:nvSpPr>
        <xdr:cNvPr id="13" name="円/楕円 18"/>
        <xdr:cNvSpPr>
          <a:spLocks/>
        </xdr:cNvSpPr>
      </xdr:nvSpPr>
      <xdr:spPr>
        <a:xfrm>
          <a:off x="2562225" y="4772025"/>
          <a:ext cx="26670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26</xdr:row>
      <xdr:rowOff>38100</xdr:rowOff>
    </xdr:from>
    <xdr:to>
      <xdr:col>7</xdr:col>
      <xdr:colOff>600075</xdr:colOff>
      <xdr:row>26</xdr:row>
      <xdr:rowOff>47625</xdr:rowOff>
    </xdr:to>
    <xdr:sp>
      <xdr:nvSpPr>
        <xdr:cNvPr id="14" name="直線コネクタ 20"/>
        <xdr:cNvSpPr>
          <a:spLocks/>
        </xdr:cNvSpPr>
      </xdr:nvSpPr>
      <xdr:spPr>
        <a:xfrm rot="16200000" flipH="1">
          <a:off x="2676525" y="4686300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28</xdr:row>
      <xdr:rowOff>76200</xdr:rowOff>
    </xdr:from>
    <xdr:to>
      <xdr:col>8</xdr:col>
      <xdr:colOff>0</xdr:colOff>
      <xdr:row>28</xdr:row>
      <xdr:rowOff>85725</xdr:rowOff>
    </xdr:to>
    <xdr:sp>
      <xdr:nvSpPr>
        <xdr:cNvPr id="15" name="直線コネクタ 21"/>
        <xdr:cNvSpPr>
          <a:spLocks/>
        </xdr:cNvSpPr>
      </xdr:nvSpPr>
      <xdr:spPr>
        <a:xfrm rot="16200000" flipH="1">
          <a:off x="2686050" y="5067300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171450</xdr:rowOff>
    </xdr:from>
    <xdr:to>
      <xdr:col>7</xdr:col>
      <xdr:colOff>9525</xdr:colOff>
      <xdr:row>17</xdr:row>
      <xdr:rowOff>0</xdr:rowOff>
    </xdr:to>
    <xdr:sp>
      <xdr:nvSpPr>
        <xdr:cNvPr id="16" name="直線コネクタ 22"/>
        <xdr:cNvSpPr>
          <a:spLocks/>
        </xdr:cNvSpPr>
      </xdr:nvSpPr>
      <xdr:spPr>
        <a:xfrm>
          <a:off x="666750" y="3009900"/>
          <a:ext cx="36099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485775</xdr:colOff>
      <xdr:row>26</xdr:row>
      <xdr:rowOff>57150</xdr:rowOff>
    </xdr:from>
    <xdr:to>
      <xdr:col>7</xdr:col>
      <xdr:colOff>485775</xdr:colOff>
      <xdr:row>28</xdr:row>
      <xdr:rowOff>85725</xdr:rowOff>
    </xdr:to>
    <xdr:sp>
      <xdr:nvSpPr>
        <xdr:cNvPr id="17" name="直線矢印コネクタ 23"/>
        <xdr:cNvSpPr>
          <a:spLocks/>
        </xdr:cNvSpPr>
      </xdr:nvSpPr>
      <xdr:spPr>
        <a:xfrm rot="16200000" flipH="1">
          <a:off x="4752975" y="4705350"/>
          <a:ext cx="0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29</xdr:row>
      <xdr:rowOff>0</xdr:rowOff>
    </xdr:from>
    <xdr:to>
      <xdr:col>7</xdr:col>
      <xdr:colOff>600075</xdr:colOff>
      <xdr:row>29</xdr:row>
      <xdr:rowOff>9525</xdr:rowOff>
    </xdr:to>
    <xdr:sp>
      <xdr:nvSpPr>
        <xdr:cNvPr id="18" name="直線コネクタ 32"/>
        <xdr:cNvSpPr>
          <a:spLocks/>
        </xdr:cNvSpPr>
      </xdr:nvSpPr>
      <xdr:spPr>
        <a:xfrm rot="16200000" flipH="1">
          <a:off x="2676525" y="5162550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26</xdr:row>
      <xdr:rowOff>38100</xdr:rowOff>
    </xdr:from>
    <xdr:to>
      <xdr:col>5</xdr:col>
      <xdr:colOff>495300</xdr:colOff>
      <xdr:row>29</xdr:row>
      <xdr:rowOff>28575</xdr:rowOff>
    </xdr:to>
    <xdr:sp>
      <xdr:nvSpPr>
        <xdr:cNvPr id="19" name="直線矢印コネクタ 33"/>
        <xdr:cNvSpPr>
          <a:spLocks/>
        </xdr:cNvSpPr>
      </xdr:nvSpPr>
      <xdr:spPr>
        <a:xfrm rot="5400000">
          <a:off x="3543300" y="4686300"/>
          <a:ext cx="0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24</xdr:row>
      <xdr:rowOff>123825</xdr:rowOff>
    </xdr:from>
    <xdr:to>
      <xdr:col>7</xdr:col>
      <xdr:colOff>0</xdr:colOff>
      <xdr:row>24</xdr:row>
      <xdr:rowOff>123825</xdr:rowOff>
    </xdr:to>
    <xdr:sp>
      <xdr:nvSpPr>
        <xdr:cNvPr id="20" name="直線コネクタ 39"/>
        <xdr:cNvSpPr>
          <a:spLocks/>
        </xdr:cNvSpPr>
      </xdr:nvSpPr>
      <xdr:spPr>
        <a:xfrm>
          <a:off x="2724150" y="441007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:G50" comment="" totalsRowShown="0">
  <autoFilter ref="A1:G50"/>
  <tableColumns count="7">
    <tableColumn id="1" name="管種・管径"/>
    <tableColumn id="2" name="管種"/>
    <tableColumn id="3" name="呼び径"/>
    <tableColumn id="4" name="内径"/>
    <tableColumn id="5" name="外径"/>
    <tableColumn id="6" name="外径1/2"/>
    <tableColumn id="7" name="外径-管厚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J4" sqref="J4"/>
    </sheetView>
  </sheetViews>
  <sheetFormatPr defaultColWidth="9.140625" defaultRowHeight="15"/>
  <sheetData>
    <row r="1" ht="13.5">
      <c r="D1" t="s">
        <v>8</v>
      </c>
    </row>
    <row r="2" spans="4:11" ht="13.5">
      <c r="D2" s="7" t="s">
        <v>24</v>
      </c>
      <c r="J2">
        <f>VLOOKUP($D$2,'一覧'!$A$1:$G$50,7,FALSE)</f>
        <v>278</v>
      </c>
      <c r="K2">
        <f>VLOOKUP($D$2,'一覧'!$A$1:$G$50,5,FALSE)</f>
        <v>306</v>
      </c>
    </row>
    <row r="3" spans="2:11" ht="13.5">
      <c r="B3" t="s">
        <v>0</v>
      </c>
      <c r="D3" t="s">
        <v>15</v>
      </c>
      <c r="F3" t="s">
        <v>1</v>
      </c>
      <c r="J3">
        <f>J2/1000</f>
        <v>0.278</v>
      </c>
      <c r="K3">
        <f>K2/1000</f>
        <v>0.306</v>
      </c>
    </row>
    <row r="4" spans="3:4" ht="13.5">
      <c r="C4" s="6"/>
      <c r="D4" s="8">
        <v>31.67</v>
      </c>
    </row>
    <row r="7" spans="2:8" ht="13.5">
      <c r="B7" t="s">
        <v>16</v>
      </c>
      <c r="F7" t="s">
        <v>18</v>
      </c>
      <c r="G7" s="4">
        <f>IF(B8-F8&gt;0,B8,F8)</f>
        <v>86.779</v>
      </c>
      <c r="H7" t="s">
        <v>20</v>
      </c>
    </row>
    <row r="8" spans="2:9" ht="13.5">
      <c r="B8" s="9">
        <v>86.779</v>
      </c>
      <c r="F8" s="9">
        <v>86.397</v>
      </c>
      <c r="G8" s="4">
        <f>IF(B8-F8&gt;0,F8,B8)</f>
        <v>86.397</v>
      </c>
      <c r="H8" s="3">
        <f>ROUND(SUM((B8-F8)/$D$4)*1000,2)</f>
        <v>12.06</v>
      </c>
      <c r="I8" t="s">
        <v>4</v>
      </c>
    </row>
    <row r="9" spans="2:8" ht="13.5">
      <c r="B9" t="s">
        <v>17</v>
      </c>
      <c r="F9" t="s">
        <v>19</v>
      </c>
      <c r="G9" s="5"/>
      <c r="H9" t="s">
        <v>21</v>
      </c>
    </row>
    <row r="10" spans="2:9" ht="13.5">
      <c r="B10" s="9">
        <v>85.262</v>
      </c>
      <c r="F10" s="9">
        <v>84.333</v>
      </c>
      <c r="H10" s="3">
        <f>ROUND(SUM((B10-F10)/$D$4)*1000,2)</f>
        <v>29.33</v>
      </c>
      <c r="I10" t="s">
        <v>4</v>
      </c>
    </row>
    <row r="12" ht="13.5">
      <c r="D12" t="s">
        <v>22</v>
      </c>
    </row>
    <row r="13" spans="3:6" ht="13.5">
      <c r="C13" s="2" t="s">
        <v>2</v>
      </c>
      <c r="D13" s="8">
        <v>13.3</v>
      </c>
      <c r="E13" s="10" t="s">
        <v>28</v>
      </c>
      <c r="F13" s="1">
        <f>B8-SUM($D$13*SUM(H8/1000))</f>
        <v>86.618602</v>
      </c>
    </row>
    <row r="14" spans="5:6" ht="13.5">
      <c r="E14" s="10" t="s">
        <v>29</v>
      </c>
      <c r="F14" s="1">
        <f>B10-SUM($D$13*SUM(H10/1000))</f>
        <v>84.871911</v>
      </c>
    </row>
    <row r="19" spans="6:8" ht="13.5">
      <c r="F19" t="s">
        <v>3</v>
      </c>
      <c r="H19" t="s">
        <v>23</v>
      </c>
    </row>
    <row r="20" spans="6:8" ht="13.5">
      <c r="F20" s="1">
        <f>H20-J3</f>
        <v>1.4686909999999984</v>
      </c>
      <c r="H20" s="1">
        <f>F13-F14</f>
        <v>1.7466909999999984</v>
      </c>
    </row>
    <row r="22" ht="13.5">
      <c r="H22" t="s">
        <v>14</v>
      </c>
    </row>
    <row r="23" ht="13.5">
      <c r="H23" s="1">
        <f>F20+K3</f>
        <v>1.7746909999999985</v>
      </c>
    </row>
    <row r="26" ht="13.5">
      <c r="I26" t="s">
        <v>26</v>
      </c>
    </row>
    <row r="27" spans="7:9" ht="13.5">
      <c r="G27" t="s">
        <v>25</v>
      </c>
      <c r="I27" t="s">
        <v>27</v>
      </c>
    </row>
    <row r="28" spans="4:9" ht="13.5">
      <c r="D28" t="str">
        <f>D2</f>
        <v>HPφ250</v>
      </c>
      <c r="G28" s="1">
        <f>K3</f>
        <v>0.306</v>
      </c>
      <c r="I28" s="1">
        <f>J3</f>
        <v>0.278</v>
      </c>
    </row>
    <row r="29" ht="13.5">
      <c r="I29" s="11" t="s">
        <v>30</v>
      </c>
    </row>
  </sheetData>
  <sheetProtection/>
  <dataValidations count="6">
    <dataValidation type="list" allowBlank="1" showInputMessage="1" showErrorMessage="1" sqref="D2">
      <formula1>kannshukannkei</formula1>
    </dataValidation>
    <dataValidation allowBlank="1" showInputMessage="1" showErrorMessage="1" imeMode="disabled" sqref="D4 D13"/>
    <dataValidation type="custom" allowBlank="1" showInputMessage="1" showErrorMessage="1" errorTitle="矛盾エラー" error="天端より高い数値です！" imeMode="disabled" sqref="B10">
      <formula1>B8&gt;B10</formula1>
    </dataValidation>
    <dataValidation type="custom" allowBlank="1" showInputMessage="1" showErrorMessage="1" errorTitle="矛盾エラー２" error="天端が管底より低くなっています！" imeMode="disabled" sqref="B8">
      <formula1>B10&lt;B8</formula1>
    </dataValidation>
    <dataValidation type="custom" allowBlank="1" showInputMessage="1" showErrorMessage="1" errorTitle="矛盾エラー３" error="天端より高い数値になっています！" imeMode="disabled" sqref="F10">
      <formula1>F8&gt;F10</formula1>
    </dataValidation>
    <dataValidation type="custom" allowBlank="1" showInputMessage="1" showErrorMessage="1" errorTitle="矛盾エラー４" error="天端が管底より低くなっています！" imeMode="disabled" sqref="F8">
      <formula1>F10&lt;F8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A1" sqref="A1:G50"/>
    </sheetView>
  </sheetViews>
  <sheetFormatPr defaultColWidth="9.140625" defaultRowHeight="15"/>
  <cols>
    <col min="1" max="1" width="11.28125" style="0" customWidth="1"/>
    <col min="6" max="6" width="9.421875" style="0" customWidth="1"/>
    <col min="7" max="7" width="11.28125" style="0" customWidth="1"/>
  </cols>
  <sheetData>
    <row r="1" spans="1:7" ht="13.5">
      <c r="A1" t="s">
        <v>8</v>
      </c>
      <c r="B1" t="s">
        <v>7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3.5">
      <c r="A2" t="str">
        <f>B2&amp;"φ"&amp;C2</f>
        <v>VUφ150</v>
      </c>
      <c r="B2" t="s">
        <v>5</v>
      </c>
      <c r="C2">
        <v>150</v>
      </c>
      <c r="D2">
        <v>154</v>
      </c>
      <c r="E2">
        <v>165</v>
      </c>
      <c r="F2">
        <f>ROUNDUP(SUM(E2/2),0)</f>
        <v>83</v>
      </c>
      <c r="G2">
        <f>SUM(C2+ROUNDUP(SUM(E2-C2)/2,0))</f>
        <v>158</v>
      </c>
    </row>
    <row r="3" spans="1:7" ht="13.5">
      <c r="A3" t="str">
        <f aca="true" t="shared" si="0" ref="A3:A26">B3&amp;"φ"&amp;C3</f>
        <v>VUφ200</v>
      </c>
      <c r="B3" t="s">
        <v>5</v>
      </c>
      <c r="C3">
        <v>200</v>
      </c>
      <c r="D3">
        <v>202</v>
      </c>
      <c r="E3">
        <v>216</v>
      </c>
      <c r="F3">
        <f aca="true" t="shared" si="1" ref="F3:F26">ROUNDUP(SUM(E3/2),0)</f>
        <v>108</v>
      </c>
      <c r="G3">
        <f aca="true" t="shared" si="2" ref="G3:G26">SUM(C3+ROUNDUP(SUM(E3-C3)/2,0))</f>
        <v>208</v>
      </c>
    </row>
    <row r="4" spans="1:7" ht="13.5">
      <c r="A4" t="str">
        <f t="shared" si="0"/>
        <v>VUφ250</v>
      </c>
      <c r="B4" t="s">
        <v>5</v>
      </c>
      <c r="C4">
        <v>250</v>
      </c>
      <c r="D4">
        <v>250.2</v>
      </c>
      <c r="E4">
        <v>267</v>
      </c>
      <c r="F4">
        <f t="shared" si="1"/>
        <v>134</v>
      </c>
      <c r="G4">
        <f t="shared" si="2"/>
        <v>259</v>
      </c>
    </row>
    <row r="5" spans="1:7" ht="13.5">
      <c r="A5" t="str">
        <f t="shared" si="0"/>
        <v>VUφ300</v>
      </c>
      <c r="B5" t="s">
        <v>5</v>
      </c>
      <c r="C5">
        <v>300</v>
      </c>
      <c r="D5">
        <v>298.2</v>
      </c>
      <c r="E5">
        <v>318</v>
      </c>
      <c r="F5">
        <f t="shared" si="1"/>
        <v>159</v>
      </c>
      <c r="G5">
        <f t="shared" si="2"/>
        <v>309</v>
      </c>
    </row>
    <row r="6" spans="1:7" ht="13.5">
      <c r="A6" t="str">
        <f t="shared" si="0"/>
        <v>HPφ100</v>
      </c>
      <c r="B6" t="s">
        <v>6</v>
      </c>
      <c r="C6">
        <v>100</v>
      </c>
      <c r="D6">
        <f>C6</f>
        <v>100</v>
      </c>
      <c r="E6">
        <v>150</v>
      </c>
      <c r="F6">
        <f t="shared" si="1"/>
        <v>75</v>
      </c>
      <c r="G6">
        <f t="shared" si="2"/>
        <v>125</v>
      </c>
    </row>
    <row r="7" spans="1:7" ht="13.5">
      <c r="A7" t="str">
        <f t="shared" si="0"/>
        <v>HPφ125</v>
      </c>
      <c r="B7" t="s">
        <v>6</v>
      </c>
      <c r="C7">
        <v>125</v>
      </c>
      <c r="D7">
        <f aca="true" t="shared" si="3" ref="D7:D26">C7</f>
        <v>125</v>
      </c>
      <c r="E7">
        <v>175</v>
      </c>
      <c r="F7">
        <f t="shared" si="1"/>
        <v>88</v>
      </c>
      <c r="G7">
        <f t="shared" si="2"/>
        <v>150</v>
      </c>
    </row>
    <row r="8" spans="1:7" ht="13.5">
      <c r="A8" t="str">
        <f t="shared" si="0"/>
        <v>HPφ150</v>
      </c>
      <c r="B8" t="s">
        <v>6</v>
      </c>
      <c r="C8">
        <v>150</v>
      </c>
      <c r="D8">
        <f t="shared" si="3"/>
        <v>150</v>
      </c>
      <c r="E8">
        <v>202</v>
      </c>
      <c r="F8">
        <f t="shared" si="1"/>
        <v>101</v>
      </c>
      <c r="G8">
        <f t="shared" si="2"/>
        <v>176</v>
      </c>
    </row>
    <row r="9" spans="1:7" ht="13.5">
      <c r="A9" t="str">
        <f t="shared" si="0"/>
        <v>HPφ200</v>
      </c>
      <c r="B9" t="s">
        <v>6</v>
      </c>
      <c r="C9">
        <v>200</v>
      </c>
      <c r="D9">
        <f t="shared" si="3"/>
        <v>200</v>
      </c>
      <c r="E9">
        <v>254</v>
      </c>
      <c r="F9">
        <f t="shared" si="1"/>
        <v>127</v>
      </c>
      <c r="G9">
        <f t="shared" si="2"/>
        <v>227</v>
      </c>
    </row>
    <row r="10" spans="1:7" ht="13.5">
      <c r="A10" t="str">
        <f t="shared" si="0"/>
        <v>HPφ250</v>
      </c>
      <c r="B10" t="s">
        <v>6</v>
      </c>
      <c r="C10">
        <v>250</v>
      </c>
      <c r="D10">
        <f t="shared" si="3"/>
        <v>250</v>
      </c>
      <c r="E10">
        <v>306</v>
      </c>
      <c r="F10">
        <f t="shared" si="1"/>
        <v>153</v>
      </c>
      <c r="G10">
        <f t="shared" si="2"/>
        <v>278</v>
      </c>
    </row>
    <row r="11" spans="1:7" ht="13.5">
      <c r="A11" t="str">
        <f t="shared" si="0"/>
        <v>HPφ300</v>
      </c>
      <c r="B11" t="s">
        <v>6</v>
      </c>
      <c r="C11">
        <v>300</v>
      </c>
      <c r="D11">
        <f t="shared" si="3"/>
        <v>300</v>
      </c>
      <c r="E11">
        <v>360</v>
      </c>
      <c r="F11">
        <f t="shared" si="1"/>
        <v>180</v>
      </c>
      <c r="G11">
        <f t="shared" si="2"/>
        <v>330</v>
      </c>
    </row>
    <row r="12" spans="1:7" ht="13.5">
      <c r="A12" t="str">
        <f t="shared" si="0"/>
        <v>HPφ350</v>
      </c>
      <c r="B12" t="s">
        <v>6</v>
      </c>
      <c r="C12">
        <v>350</v>
      </c>
      <c r="D12">
        <f t="shared" si="3"/>
        <v>350</v>
      </c>
      <c r="E12">
        <v>414</v>
      </c>
      <c r="F12">
        <f t="shared" si="1"/>
        <v>207</v>
      </c>
      <c r="G12">
        <f t="shared" si="2"/>
        <v>382</v>
      </c>
    </row>
    <row r="13" spans="1:7" ht="13.5">
      <c r="A13" t="str">
        <f t="shared" si="0"/>
        <v>HPφ400</v>
      </c>
      <c r="B13" t="s">
        <v>6</v>
      </c>
      <c r="C13">
        <v>400</v>
      </c>
      <c r="D13">
        <f t="shared" si="3"/>
        <v>400</v>
      </c>
      <c r="E13">
        <v>470</v>
      </c>
      <c r="F13">
        <f t="shared" si="1"/>
        <v>235</v>
      </c>
      <c r="G13">
        <f t="shared" si="2"/>
        <v>435</v>
      </c>
    </row>
    <row r="14" spans="1:7" ht="13.5">
      <c r="A14" t="str">
        <f t="shared" si="0"/>
        <v>HPφ450</v>
      </c>
      <c r="B14" t="s">
        <v>6</v>
      </c>
      <c r="C14">
        <v>450</v>
      </c>
      <c r="D14">
        <f t="shared" si="3"/>
        <v>450</v>
      </c>
      <c r="E14">
        <v>526</v>
      </c>
      <c r="F14">
        <f t="shared" si="1"/>
        <v>263</v>
      </c>
      <c r="G14">
        <f t="shared" si="2"/>
        <v>488</v>
      </c>
    </row>
    <row r="15" spans="1:7" ht="13.5">
      <c r="A15" t="str">
        <f t="shared" si="0"/>
        <v>HPφ500</v>
      </c>
      <c r="B15" t="s">
        <v>6</v>
      </c>
      <c r="C15">
        <v>500</v>
      </c>
      <c r="D15">
        <f t="shared" si="3"/>
        <v>500</v>
      </c>
      <c r="E15">
        <v>584</v>
      </c>
      <c r="F15">
        <f t="shared" si="1"/>
        <v>292</v>
      </c>
      <c r="G15">
        <f t="shared" si="2"/>
        <v>542</v>
      </c>
    </row>
    <row r="16" spans="1:7" ht="13.5">
      <c r="A16" t="str">
        <f t="shared" si="0"/>
        <v>HPφ600</v>
      </c>
      <c r="B16" t="s">
        <v>6</v>
      </c>
      <c r="C16">
        <v>600</v>
      </c>
      <c r="D16">
        <f t="shared" si="3"/>
        <v>600</v>
      </c>
      <c r="E16">
        <v>700</v>
      </c>
      <c r="F16">
        <f t="shared" si="1"/>
        <v>350</v>
      </c>
      <c r="G16">
        <f t="shared" si="2"/>
        <v>650</v>
      </c>
    </row>
    <row r="17" spans="1:7" ht="13.5">
      <c r="A17" t="str">
        <f t="shared" si="0"/>
        <v>HPφ700</v>
      </c>
      <c r="B17" t="s">
        <v>6</v>
      </c>
      <c r="C17">
        <v>700</v>
      </c>
      <c r="D17">
        <f t="shared" si="3"/>
        <v>700</v>
      </c>
      <c r="E17">
        <v>816</v>
      </c>
      <c r="F17">
        <f t="shared" si="1"/>
        <v>408</v>
      </c>
      <c r="G17">
        <f t="shared" si="2"/>
        <v>758</v>
      </c>
    </row>
    <row r="18" spans="1:7" ht="13.5">
      <c r="A18" t="str">
        <f t="shared" si="0"/>
        <v>HPφ800</v>
      </c>
      <c r="B18" t="s">
        <v>6</v>
      </c>
      <c r="C18">
        <v>800</v>
      </c>
      <c r="D18">
        <f t="shared" si="3"/>
        <v>800</v>
      </c>
      <c r="E18">
        <v>932</v>
      </c>
      <c r="F18">
        <f t="shared" si="1"/>
        <v>466</v>
      </c>
      <c r="G18">
        <f t="shared" si="2"/>
        <v>866</v>
      </c>
    </row>
    <row r="19" spans="1:7" ht="13.5">
      <c r="A19" t="str">
        <f t="shared" si="0"/>
        <v>HPφ900</v>
      </c>
      <c r="B19" t="s">
        <v>6</v>
      </c>
      <c r="C19">
        <v>900</v>
      </c>
      <c r="D19">
        <f t="shared" si="3"/>
        <v>900</v>
      </c>
      <c r="E19">
        <v>1050</v>
      </c>
      <c r="F19">
        <f t="shared" si="1"/>
        <v>525</v>
      </c>
      <c r="G19">
        <f t="shared" si="2"/>
        <v>975</v>
      </c>
    </row>
    <row r="20" spans="1:7" ht="13.5">
      <c r="A20" t="str">
        <f t="shared" si="0"/>
        <v>HPφ1000</v>
      </c>
      <c r="B20" t="s">
        <v>6</v>
      </c>
      <c r="C20">
        <v>1000</v>
      </c>
      <c r="D20">
        <f t="shared" si="3"/>
        <v>1000</v>
      </c>
      <c r="E20">
        <v>1164</v>
      </c>
      <c r="F20">
        <f t="shared" si="1"/>
        <v>582</v>
      </c>
      <c r="G20">
        <f t="shared" si="2"/>
        <v>1082</v>
      </c>
    </row>
    <row r="21" spans="1:7" ht="13.5">
      <c r="A21" t="str">
        <f t="shared" si="0"/>
        <v>HPφ1100</v>
      </c>
      <c r="B21" t="s">
        <v>6</v>
      </c>
      <c r="C21">
        <v>1100</v>
      </c>
      <c r="D21">
        <f t="shared" si="3"/>
        <v>1100</v>
      </c>
      <c r="E21">
        <v>1276</v>
      </c>
      <c r="F21">
        <f t="shared" si="1"/>
        <v>638</v>
      </c>
      <c r="G21">
        <f t="shared" si="2"/>
        <v>1188</v>
      </c>
    </row>
    <row r="22" spans="1:7" ht="13.5">
      <c r="A22" t="str">
        <f t="shared" si="0"/>
        <v>HPφ1200</v>
      </c>
      <c r="B22" t="s">
        <v>6</v>
      </c>
      <c r="C22">
        <v>1200</v>
      </c>
      <c r="D22">
        <f t="shared" si="3"/>
        <v>1200</v>
      </c>
      <c r="E22">
        <v>1390</v>
      </c>
      <c r="F22">
        <f t="shared" si="1"/>
        <v>695</v>
      </c>
      <c r="G22">
        <f t="shared" si="2"/>
        <v>1295</v>
      </c>
    </row>
    <row r="23" spans="1:7" ht="13.5">
      <c r="A23" t="str">
        <f t="shared" si="0"/>
        <v>HPφ1350</v>
      </c>
      <c r="B23" t="s">
        <v>6</v>
      </c>
      <c r="C23">
        <v>1350</v>
      </c>
      <c r="D23">
        <f t="shared" si="3"/>
        <v>1350</v>
      </c>
      <c r="E23">
        <v>1556</v>
      </c>
      <c r="F23">
        <f t="shared" si="1"/>
        <v>778</v>
      </c>
      <c r="G23">
        <f t="shared" si="2"/>
        <v>1453</v>
      </c>
    </row>
    <row r="24" spans="1:7" ht="13.5">
      <c r="A24" t="str">
        <f t="shared" si="0"/>
        <v>HPφ1500</v>
      </c>
      <c r="B24" t="s">
        <v>6</v>
      </c>
      <c r="C24">
        <v>1500</v>
      </c>
      <c r="D24">
        <f t="shared" si="3"/>
        <v>1500</v>
      </c>
      <c r="E24">
        <v>1724</v>
      </c>
      <c r="F24">
        <f t="shared" si="1"/>
        <v>862</v>
      </c>
      <c r="G24">
        <f t="shared" si="2"/>
        <v>1612</v>
      </c>
    </row>
    <row r="25" spans="1:7" ht="13.5">
      <c r="A25" t="str">
        <f t="shared" si="0"/>
        <v>HPφ1650</v>
      </c>
      <c r="B25" t="s">
        <v>6</v>
      </c>
      <c r="C25">
        <v>1650</v>
      </c>
      <c r="D25">
        <f t="shared" si="3"/>
        <v>1650</v>
      </c>
      <c r="E25">
        <v>1890</v>
      </c>
      <c r="F25">
        <f t="shared" si="1"/>
        <v>945</v>
      </c>
      <c r="G25">
        <f t="shared" si="2"/>
        <v>1770</v>
      </c>
    </row>
    <row r="26" spans="1:7" ht="13.5">
      <c r="A26" t="str">
        <f t="shared" si="0"/>
        <v>HPφ1800</v>
      </c>
      <c r="B26" t="s">
        <v>6</v>
      </c>
      <c r="C26">
        <v>1800</v>
      </c>
      <c r="D26">
        <f t="shared" si="3"/>
        <v>1800</v>
      </c>
      <c r="E26">
        <v>2054</v>
      </c>
      <c r="F26">
        <f t="shared" si="1"/>
        <v>1027</v>
      </c>
      <c r="G26">
        <f t="shared" si="2"/>
        <v>1927</v>
      </c>
    </row>
    <row r="27" spans="1:7" ht="13.5">
      <c r="A27" t="str">
        <f aca="true" t="shared" si="4" ref="A27:A50">B27&amp;"φ"&amp;C27</f>
        <v>FRPφ200</v>
      </c>
      <c r="B27" t="s">
        <v>32</v>
      </c>
      <c r="C27">
        <v>200</v>
      </c>
      <c r="D27">
        <f aca="true" t="shared" si="5" ref="D27:D50">C27</f>
        <v>200</v>
      </c>
      <c r="E27">
        <v>217</v>
      </c>
      <c r="F27">
        <f aca="true" t="shared" si="6" ref="F27:F50">ROUNDUP(SUM(E27/2),0)</f>
        <v>109</v>
      </c>
      <c r="G27">
        <f aca="true" t="shared" si="7" ref="G27:G50">SUM(C27+ROUNDUP(SUM(E27-C27)/2,0))</f>
        <v>209</v>
      </c>
    </row>
    <row r="28" spans="1:7" ht="13.5">
      <c r="A28" t="str">
        <f t="shared" si="4"/>
        <v>FRPφ250</v>
      </c>
      <c r="B28" t="s">
        <v>31</v>
      </c>
      <c r="C28">
        <v>250</v>
      </c>
      <c r="D28">
        <f t="shared" si="5"/>
        <v>250</v>
      </c>
      <c r="E28">
        <v>268</v>
      </c>
      <c r="F28">
        <f t="shared" si="6"/>
        <v>134</v>
      </c>
      <c r="G28">
        <f t="shared" si="7"/>
        <v>259</v>
      </c>
    </row>
    <row r="29" spans="1:7" ht="13.5">
      <c r="A29" t="str">
        <f t="shared" si="4"/>
        <v>FRPφ300</v>
      </c>
      <c r="B29" t="s">
        <v>31</v>
      </c>
      <c r="C29">
        <v>300</v>
      </c>
      <c r="D29">
        <f t="shared" si="5"/>
        <v>300</v>
      </c>
      <c r="E29">
        <v>319</v>
      </c>
      <c r="F29">
        <f t="shared" si="6"/>
        <v>160</v>
      </c>
      <c r="G29">
        <f t="shared" si="7"/>
        <v>310</v>
      </c>
    </row>
    <row r="30" spans="1:7" ht="13.5">
      <c r="A30" t="str">
        <f t="shared" si="4"/>
        <v>FRPφ350</v>
      </c>
      <c r="B30" t="s">
        <v>31</v>
      </c>
      <c r="C30">
        <v>350</v>
      </c>
      <c r="D30">
        <f t="shared" si="5"/>
        <v>350</v>
      </c>
      <c r="E30">
        <v>370</v>
      </c>
      <c r="F30">
        <f t="shared" si="6"/>
        <v>185</v>
      </c>
      <c r="G30">
        <f t="shared" si="7"/>
        <v>360</v>
      </c>
    </row>
    <row r="31" spans="1:7" ht="13.5">
      <c r="A31" t="str">
        <f t="shared" si="4"/>
        <v>FRPφ400</v>
      </c>
      <c r="B31" t="s">
        <v>32</v>
      </c>
      <c r="C31">
        <v>400</v>
      </c>
      <c r="D31">
        <f t="shared" si="5"/>
        <v>400</v>
      </c>
      <c r="E31">
        <v>421</v>
      </c>
      <c r="F31">
        <f t="shared" si="6"/>
        <v>211</v>
      </c>
      <c r="G31">
        <f t="shared" si="7"/>
        <v>411</v>
      </c>
    </row>
    <row r="32" spans="1:7" ht="13.5">
      <c r="A32" t="str">
        <f t="shared" si="4"/>
        <v>FRPφ450</v>
      </c>
      <c r="B32" t="s">
        <v>33</v>
      </c>
      <c r="C32">
        <v>450</v>
      </c>
      <c r="D32">
        <f t="shared" si="5"/>
        <v>450</v>
      </c>
      <c r="E32">
        <v>472</v>
      </c>
      <c r="F32">
        <f t="shared" si="6"/>
        <v>236</v>
      </c>
      <c r="G32">
        <f t="shared" si="7"/>
        <v>461</v>
      </c>
    </row>
    <row r="33" spans="1:7" ht="13.5">
      <c r="A33" t="str">
        <f t="shared" si="4"/>
        <v>FRPφ500</v>
      </c>
      <c r="B33" t="s">
        <v>33</v>
      </c>
      <c r="C33">
        <v>500</v>
      </c>
      <c r="D33">
        <f t="shared" si="5"/>
        <v>500</v>
      </c>
      <c r="E33">
        <v>523</v>
      </c>
      <c r="F33">
        <f t="shared" si="6"/>
        <v>262</v>
      </c>
      <c r="G33">
        <f t="shared" si="7"/>
        <v>512</v>
      </c>
    </row>
    <row r="34" spans="1:7" ht="13.5">
      <c r="A34" t="str">
        <f t="shared" si="4"/>
        <v>FRPφ600</v>
      </c>
      <c r="B34" t="s">
        <v>32</v>
      </c>
      <c r="C34">
        <v>600</v>
      </c>
      <c r="D34">
        <f t="shared" si="5"/>
        <v>600</v>
      </c>
      <c r="E34">
        <v>627</v>
      </c>
      <c r="F34">
        <f t="shared" si="6"/>
        <v>314</v>
      </c>
      <c r="G34">
        <f t="shared" si="7"/>
        <v>614</v>
      </c>
    </row>
    <row r="35" spans="1:7" ht="13.5">
      <c r="A35" t="str">
        <f t="shared" si="4"/>
        <v>FRPφ700</v>
      </c>
      <c r="B35" t="s">
        <v>32</v>
      </c>
      <c r="C35">
        <v>700</v>
      </c>
      <c r="D35">
        <f t="shared" si="5"/>
        <v>700</v>
      </c>
      <c r="E35">
        <v>731</v>
      </c>
      <c r="F35">
        <f t="shared" si="6"/>
        <v>366</v>
      </c>
      <c r="G35">
        <f t="shared" si="7"/>
        <v>716</v>
      </c>
    </row>
    <row r="36" spans="1:7" ht="13.5">
      <c r="A36" t="str">
        <f t="shared" si="4"/>
        <v>FRPφ800</v>
      </c>
      <c r="B36" t="s">
        <v>34</v>
      </c>
      <c r="C36">
        <v>800</v>
      </c>
      <c r="D36">
        <f t="shared" si="5"/>
        <v>800</v>
      </c>
      <c r="E36">
        <v>835</v>
      </c>
      <c r="F36">
        <f t="shared" si="6"/>
        <v>418</v>
      </c>
      <c r="G36">
        <f t="shared" si="7"/>
        <v>818</v>
      </c>
    </row>
    <row r="37" spans="1:7" ht="13.5">
      <c r="A37" t="str">
        <f t="shared" si="4"/>
        <v>FRPφ900</v>
      </c>
      <c r="B37" t="s">
        <v>33</v>
      </c>
      <c r="C37">
        <v>900</v>
      </c>
      <c r="D37">
        <f t="shared" si="5"/>
        <v>900</v>
      </c>
      <c r="E37">
        <v>939</v>
      </c>
      <c r="F37">
        <f t="shared" si="6"/>
        <v>470</v>
      </c>
      <c r="G37">
        <f t="shared" si="7"/>
        <v>920</v>
      </c>
    </row>
    <row r="38" spans="1:7" ht="13.5">
      <c r="A38" t="str">
        <f t="shared" si="4"/>
        <v>FRPφ1000</v>
      </c>
      <c r="B38" t="s">
        <v>33</v>
      </c>
      <c r="C38">
        <v>1000</v>
      </c>
      <c r="D38">
        <f t="shared" si="5"/>
        <v>1000</v>
      </c>
      <c r="E38">
        <v>1043</v>
      </c>
      <c r="F38">
        <f t="shared" si="6"/>
        <v>522</v>
      </c>
      <c r="G38">
        <f t="shared" si="7"/>
        <v>1022</v>
      </c>
    </row>
    <row r="39" spans="1:7" ht="13.5">
      <c r="A39" t="str">
        <f t="shared" si="4"/>
        <v>FRPφ1100</v>
      </c>
      <c r="B39" t="s">
        <v>33</v>
      </c>
      <c r="C39">
        <v>1100</v>
      </c>
      <c r="D39">
        <f t="shared" si="5"/>
        <v>1100</v>
      </c>
      <c r="E39">
        <v>1147</v>
      </c>
      <c r="F39">
        <f t="shared" si="6"/>
        <v>574</v>
      </c>
      <c r="G39">
        <f t="shared" si="7"/>
        <v>1124</v>
      </c>
    </row>
    <row r="40" spans="1:7" ht="13.5">
      <c r="A40" t="str">
        <f t="shared" si="4"/>
        <v>FRPφ1200</v>
      </c>
      <c r="B40" t="s">
        <v>33</v>
      </c>
      <c r="C40">
        <v>1200</v>
      </c>
      <c r="D40">
        <f t="shared" si="5"/>
        <v>1200</v>
      </c>
      <c r="E40">
        <v>1251</v>
      </c>
      <c r="F40">
        <f t="shared" si="6"/>
        <v>626</v>
      </c>
      <c r="G40">
        <f t="shared" si="7"/>
        <v>1226</v>
      </c>
    </row>
    <row r="41" spans="1:7" ht="13.5">
      <c r="A41" t="str">
        <f t="shared" si="4"/>
        <v>FRPφ1350</v>
      </c>
      <c r="B41" t="s">
        <v>33</v>
      </c>
      <c r="C41">
        <v>1350</v>
      </c>
      <c r="D41">
        <f t="shared" si="5"/>
        <v>1350</v>
      </c>
      <c r="E41">
        <v>1407</v>
      </c>
      <c r="F41">
        <f t="shared" si="6"/>
        <v>704</v>
      </c>
      <c r="G41">
        <f t="shared" si="7"/>
        <v>1379</v>
      </c>
    </row>
    <row r="42" spans="1:7" ht="13.5">
      <c r="A42" t="str">
        <f t="shared" si="4"/>
        <v>FRPφ1500</v>
      </c>
      <c r="B42" t="s">
        <v>33</v>
      </c>
      <c r="C42">
        <v>1500</v>
      </c>
      <c r="D42">
        <f t="shared" si="5"/>
        <v>1500</v>
      </c>
      <c r="E42">
        <v>1563</v>
      </c>
      <c r="F42">
        <f t="shared" si="6"/>
        <v>782</v>
      </c>
      <c r="G42">
        <f t="shared" si="7"/>
        <v>1532</v>
      </c>
    </row>
    <row r="43" spans="1:7" ht="13.5">
      <c r="A43" t="str">
        <f t="shared" si="4"/>
        <v>FRPφ1650</v>
      </c>
      <c r="B43" t="s">
        <v>33</v>
      </c>
      <c r="C43">
        <v>1650</v>
      </c>
      <c r="D43">
        <f t="shared" si="5"/>
        <v>1650</v>
      </c>
      <c r="E43">
        <v>1721</v>
      </c>
      <c r="F43">
        <f t="shared" si="6"/>
        <v>861</v>
      </c>
      <c r="G43">
        <f t="shared" si="7"/>
        <v>1686</v>
      </c>
    </row>
    <row r="44" spans="1:7" ht="13.5">
      <c r="A44" t="str">
        <f t="shared" si="4"/>
        <v>FRPφ1800</v>
      </c>
      <c r="B44" t="s">
        <v>33</v>
      </c>
      <c r="C44">
        <v>1800</v>
      </c>
      <c r="D44">
        <f t="shared" si="5"/>
        <v>1800</v>
      </c>
      <c r="E44">
        <v>1877</v>
      </c>
      <c r="F44">
        <f t="shared" si="6"/>
        <v>939</v>
      </c>
      <c r="G44">
        <f t="shared" si="7"/>
        <v>1839</v>
      </c>
    </row>
    <row r="45" spans="1:7" ht="13.5">
      <c r="A45" t="str">
        <f t="shared" si="4"/>
        <v>FRPφ2000</v>
      </c>
      <c r="B45" t="s">
        <v>33</v>
      </c>
      <c r="C45">
        <v>2000</v>
      </c>
      <c r="D45">
        <f t="shared" si="5"/>
        <v>2000</v>
      </c>
      <c r="E45">
        <v>2085</v>
      </c>
      <c r="F45">
        <f t="shared" si="6"/>
        <v>1043</v>
      </c>
      <c r="G45">
        <f t="shared" si="7"/>
        <v>2043</v>
      </c>
    </row>
    <row r="46" spans="1:7" ht="13.5">
      <c r="A46" t="str">
        <f t="shared" si="4"/>
        <v>FRPφ2200</v>
      </c>
      <c r="B46" t="s">
        <v>32</v>
      </c>
      <c r="C46">
        <v>2200</v>
      </c>
      <c r="D46">
        <f t="shared" si="5"/>
        <v>2200</v>
      </c>
      <c r="E46">
        <v>2293</v>
      </c>
      <c r="F46">
        <f t="shared" si="6"/>
        <v>1147</v>
      </c>
      <c r="G46">
        <f t="shared" si="7"/>
        <v>2247</v>
      </c>
    </row>
    <row r="47" spans="1:7" ht="13.5">
      <c r="A47" t="str">
        <f t="shared" si="4"/>
        <v>FRPφ2400</v>
      </c>
      <c r="B47" t="s">
        <v>32</v>
      </c>
      <c r="C47">
        <v>2400</v>
      </c>
      <c r="D47">
        <f t="shared" si="5"/>
        <v>2400</v>
      </c>
      <c r="E47">
        <v>2502</v>
      </c>
      <c r="F47">
        <f t="shared" si="6"/>
        <v>1251</v>
      </c>
      <c r="G47">
        <f t="shared" si="7"/>
        <v>2451</v>
      </c>
    </row>
    <row r="48" spans="1:7" ht="13.5">
      <c r="A48" t="str">
        <f t="shared" si="4"/>
        <v>FRPφ2600</v>
      </c>
      <c r="B48" t="s">
        <v>32</v>
      </c>
      <c r="C48">
        <v>2600</v>
      </c>
      <c r="D48">
        <f t="shared" si="5"/>
        <v>2600</v>
      </c>
      <c r="E48">
        <v>2710</v>
      </c>
      <c r="F48">
        <f t="shared" si="6"/>
        <v>1355</v>
      </c>
      <c r="G48">
        <f t="shared" si="7"/>
        <v>2655</v>
      </c>
    </row>
    <row r="49" spans="1:7" ht="13.5">
      <c r="A49" t="str">
        <f t="shared" si="4"/>
        <v>FRPφ2800</v>
      </c>
      <c r="B49" t="s">
        <v>33</v>
      </c>
      <c r="C49">
        <v>2800</v>
      </c>
      <c r="D49">
        <f t="shared" si="5"/>
        <v>2800</v>
      </c>
      <c r="E49">
        <v>2918</v>
      </c>
      <c r="F49">
        <f t="shared" si="6"/>
        <v>1459</v>
      </c>
      <c r="G49">
        <f t="shared" si="7"/>
        <v>2859</v>
      </c>
    </row>
    <row r="50" spans="1:7" ht="13.5">
      <c r="A50" t="str">
        <f t="shared" si="4"/>
        <v>FRPφ3000</v>
      </c>
      <c r="B50" t="s">
        <v>33</v>
      </c>
      <c r="C50">
        <v>3000</v>
      </c>
      <c r="D50">
        <f t="shared" si="5"/>
        <v>3000</v>
      </c>
      <c r="E50">
        <v>3126</v>
      </c>
      <c r="F50">
        <f t="shared" si="6"/>
        <v>1563</v>
      </c>
      <c r="G50">
        <f t="shared" si="7"/>
        <v>3063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新村　達也</cp:lastModifiedBy>
  <cp:lastPrinted>2013-07-22T08:16:10Z</cp:lastPrinted>
  <dcterms:created xsi:type="dcterms:W3CDTF">2012-10-10T08:40:33Z</dcterms:created>
  <dcterms:modified xsi:type="dcterms:W3CDTF">2017-01-24T09:00:40Z</dcterms:modified>
  <cp:category/>
  <cp:version/>
  <cp:contentType/>
  <cp:contentStatus/>
</cp:coreProperties>
</file>