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685" activeTab="0"/>
  </bookViews>
  <sheets>
    <sheet name="流量計算書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<sst xmlns="http://schemas.openxmlformats.org/spreadsheetml/2006/main" count="52" uniqueCount="41">
  <si>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排水面積</t>
  </si>
  <si>
    <t>各線</t>
  </si>
  <si>
    <t>m</t>
  </si>
  <si>
    <t>mm</t>
  </si>
  <si>
    <t>‰</t>
  </si>
  <si>
    <t>逓加</t>
  </si>
  <si>
    <t>最長</t>
  </si>
  <si>
    <t>流達時間</t>
  </si>
  <si>
    <t>雨水流出量</t>
  </si>
  <si>
    <t>流出係数</t>
  </si>
  <si>
    <t>雨水量</t>
  </si>
  <si>
    <t>計画下水管</t>
  </si>
  <si>
    <t>断面</t>
  </si>
  <si>
    <t>勾配</t>
  </si>
  <si>
    <t>流速</t>
  </si>
  <si>
    <t>流量</t>
  </si>
  <si>
    <t>地盤高</t>
  </si>
  <si>
    <t>管底高</t>
  </si>
  <si>
    <t>土被</t>
  </si>
  <si>
    <t>備考</t>
  </si>
  <si>
    <t>ha</t>
  </si>
  <si>
    <t>min</t>
  </si>
  <si>
    <t>m/sec</t>
  </si>
  <si>
    <t>m</t>
  </si>
  <si>
    <t>延長</t>
  </si>
  <si>
    <t>VU</t>
  </si>
  <si>
    <t>　　下水道流量計算表</t>
  </si>
  <si>
    <t>㎥/sec・ha</t>
  </si>
  <si>
    <t>㌶当り</t>
  </si>
  <si>
    <t>m3/sec</t>
  </si>
  <si>
    <t>m</t>
  </si>
  <si>
    <t>1-1</t>
  </si>
  <si>
    <t>1-2</t>
  </si>
  <si>
    <t>1-3</t>
  </si>
  <si>
    <t>1-4</t>
  </si>
  <si>
    <t>降雨強度</t>
  </si>
  <si>
    <t>管番号</t>
  </si>
  <si>
    <t>下流側
管番号</t>
  </si>
  <si>
    <t>HP</t>
  </si>
  <si>
    <t>粗度係数(VU)</t>
  </si>
  <si>
    <t>粗度係数(HP)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</si>
</sst>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.0_ "/>
    <numFmt numFmtId="180" formatCode="0.0000_ "/>
    <numFmt numFmtId="181" formatCode="0.000_ "/>
    <numFmt numFmtId="182" formatCode="0.00000_ "/>
    <numFmt numFmtId="183" formatCode="0.0000_);[Red]\(0.0000\)"/>
    <numFmt numFmtId="184" formatCode="0.000"/>
    <numFmt numFmtId="185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i/>
      <sz val="2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84" fontId="2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84" fontId="2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184" fontId="0" fillId="0" borderId="19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6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9" fontId="0" fillId="0" borderId="20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1" fontId="0" fillId="0" borderId="21" xfId="0" applyNumberFormat="1" applyFill="1" applyBorder="1" applyAlignment="1">
      <alignment vertical="center"/>
    </xf>
    <xf numFmtId="181" fontId="0" fillId="0" borderId="22" xfId="0" applyNumberFormat="1" applyFill="1" applyBorder="1" applyAlignment="1">
      <alignment vertical="center"/>
    </xf>
    <xf numFmtId="181" fontId="0" fillId="0" borderId="20" xfId="0" applyNumberFormat="1" applyFill="1" applyBorder="1" applyAlignment="1">
      <alignment vertical="center"/>
    </xf>
    <xf numFmtId="181" fontId="0" fillId="0" borderId="17" xfId="0" applyNumberForma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0" fillId="0" borderId="20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81" fontId="6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" sqref="C15:C16"/>
    </sheetView>
  </sheetViews>
  <sheetFormatPr defaultColWidth="9.00390625" defaultRowHeight="13.5"/>
  <cols>
    <col min="1" max="1" width="6.375" style="25" bestFit="1" customWidth="1"/>
    <col min="2" max="2" width="6.375" style="2" bestFit="1" customWidth="1"/>
    <col min="3" max="6" width="6.375" style="2" customWidth="1"/>
    <col min="7" max="7" width="8.00390625" style="2" bestFit="1" customWidth="1"/>
    <col min="8" max="8" width="8.00390625" style="2" customWidth="1"/>
    <col min="9" max="9" width="10.00390625" style="2" customWidth="1"/>
    <col min="10" max="10" width="8.00390625" style="2" bestFit="1" customWidth="1"/>
    <col min="11" max="11" width="7.625" style="2" customWidth="1"/>
    <col min="12" max="18" width="6.375" style="2" customWidth="1"/>
    <col min="19" max="19" width="7.50390625" style="2" customWidth="1"/>
    <col min="20" max="16384" width="9.00390625" style="2" customWidth="1"/>
  </cols>
  <sheetData>
    <row r="1" spans="1:19" ht="13.5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3.5" customHeight="1">
      <c r="A3" s="1"/>
      <c r="B3" s="1"/>
      <c r="C3" s="1"/>
      <c r="D3" s="26" t="s">
        <v>9</v>
      </c>
      <c r="E3" s="1"/>
      <c r="F3" s="26" t="s">
        <v>39</v>
      </c>
      <c r="G3" s="26" t="s">
        <v>40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2" ht="27" customHeight="1">
      <c r="A4" s="3"/>
      <c r="B4" s="3"/>
      <c r="C4" s="3"/>
      <c r="D4" s="27">
        <v>0.5</v>
      </c>
      <c r="E4" s="3"/>
      <c r="F4" s="27">
        <v>0.01</v>
      </c>
      <c r="G4" s="80">
        <v>0.013</v>
      </c>
      <c r="H4" s="3"/>
      <c r="I4" s="3"/>
      <c r="J4" s="3"/>
      <c r="K4" s="3"/>
      <c r="L4" s="4"/>
    </row>
    <row r="5" spans="1:19" ht="13.5">
      <c r="A5" s="69" t="s">
        <v>36</v>
      </c>
      <c r="B5" s="72" t="s">
        <v>37</v>
      </c>
      <c r="C5" s="77" t="s">
        <v>0</v>
      </c>
      <c r="D5" s="78"/>
      <c r="E5" s="77" t="s">
        <v>24</v>
      </c>
      <c r="F5" s="79"/>
      <c r="G5" s="69" t="s">
        <v>7</v>
      </c>
      <c r="H5" s="73" t="s">
        <v>35</v>
      </c>
      <c r="I5" s="71" t="s">
        <v>8</v>
      </c>
      <c r="J5" s="71"/>
      <c r="K5" s="71"/>
      <c r="L5" s="70" t="s">
        <v>11</v>
      </c>
      <c r="M5" s="71"/>
      <c r="N5" s="71"/>
      <c r="O5" s="71"/>
      <c r="P5" s="71"/>
      <c r="Q5" s="71"/>
      <c r="R5" s="71"/>
      <c r="S5" s="69" t="s">
        <v>19</v>
      </c>
    </row>
    <row r="6" spans="1:19" ht="13.5" customHeight="1">
      <c r="A6" s="69"/>
      <c r="B6" s="72"/>
      <c r="C6" s="69" t="s">
        <v>1</v>
      </c>
      <c r="D6" s="69" t="s">
        <v>5</v>
      </c>
      <c r="E6" s="69" t="s">
        <v>1</v>
      </c>
      <c r="F6" s="69" t="s">
        <v>6</v>
      </c>
      <c r="G6" s="69"/>
      <c r="H6" s="74"/>
      <c r="I6" s="72" t="s">
        <v>28</v>
      </c>
      <c r="J6" s="69" t="s">
        <v>9</v>
      </c>
      <c r="K6" s="73" t="s">
        <v>10</v>
      </c>
      <c r="L6" s="76" t="s">
        <v>12</v>
      </c>
      <c r="M6" s="69" t="s">
        <v>13</v>
      </c>
      <c r="N6" s="69" t="s">
        <v>14</v>
      </c>
      <c r="O6" s="69" t="s">
        <v>15</v>
      </c>
      <c r="P6" s="69" t="s">
        <v>16</v>
      </c>
      <c r="Q6" s="69" t="s">
        <v>17</v>
      </c>
      <c r="R6" s="69" t="s">
        <v>18</v>
      </c>
      <c r="S6" s="69"/>
    </row>
    <row r="7" spans="1:19" ht="13.5">
      <c r="A7" s="69"/>
      <c r="B7" s="72"/>
      <c r="C7" s="69"/>
      <c r="D7" s="69"/>
      <c r="E7" s="69"/>
      <c r="F7" s="69"/>
      <c r="G7" s="69"/>
      <c r="H7" s="75"/>
      <c r="I7" s="72"/>
      <c r="J7" s="69"/>
      <c r="K7" s="75"/>
      <c r="L7" s="76"/>
      <c r="M7" s="69"/>
      <c r="N7" s="69"/>
      <c r="O7" s="69"/>
      <c r="P7" s="69"/>
      <c r="Q7" s="69"/>
      <c r="R7" s="69"/>
      <c r="S7" s="69"/>
    </row>
    <row r="8" spans="1:19" ht="13.5">
      <c r="A8" s="69"/>
      <c r="B8" s="72"/>
      <c r="C8" s="5" t="s">
        <v>20</v>
      </c>
      <c r="D8" s="5" t="s">
        <v>20</v>
      </c>
      <c r="E8" s="5" t="s">
        <v>2</v>
      </c>
      <c r="F8" s="5" t="s">
        <v>2</v>
      </c>
      <c r="G8" s="5" t="s">
        <v>21</v>
      </c>
      <c r="H8" s="5"/>
      <c r="I8" s="5" t="s">
        <v>27</v>
      </c>
      <c r="J8" s="5"/>
      <c r="K8" s="5" t="s">
        <v>29</v>
      </c>
      <c r="L8" s="6" t="s">
        <v>3</v>
      </c>
      <c r="M8" s="5" t="s">
        <v>4</v>
      </c>
      <c r="N8" s="5" t="s">
        <v>22</v>
      </c>
      <c r="O8" s="5" t="s">
        <v>29</v>
      </c>
      <c r="P8" s="5" t="s">
        <v>30</v>
      </c>
      <c r="Q8" s="5" t="s">
        <v>30</v>
      </c>
      <c r="R8" s="5" t="s">
        <v>23</v>
      </c>
      <c r="S8" s="69"/>
    </row>
    <row r="9" spans="1:19" ht="13.5">
      <c r="A9" s="65" t="s">
        <v>31</v>
      </c>
      <c r="B9" s="65" t="s">
        <v>32</v>
      </c>
      <c r="C9" s="56">
        <v>2.22</v>
      </c>
      <c r="D9" s="56">
        <f>SUM(C9)</f>
        <v>2.22</v>
      </c>
      <c r="E9" s="56">
        <v>36.1</v>
      </c>
      <c r="F9" s="58">
        <f>SUM(E9)</f>
        <v>36.1</v>
      </c>
      <c r="G9" s="37">
        <f>ROUNDUP((E9/(N9*60))+5,2)</f>
        <v>5.21</v>
      </c>
      <c r="H9" s="52">
        <f>5000/(G9+40)</f>
        <v>110.59500110595</v>
      </c>
      <c r="I9" s="51">
        <f>K9/D9</f>
        <v>0.15360416820270834</v>
      </c>
      <c r="J9" s="37">
        <f>$D$4</f>
        <v>0.5</v>
      </c>
      <c r="K9" s="45">
        <f>1/360*(5000/(40+G9))*J9*D9</f>
        <v>0.34100125341001253</v>
      </c>
      <c r="L9" s="7" t="s">
        <v>25</v>
      </c>
      <c r="M9" s="39">
        <v>18</v>
      </c>
      <c r="N9" s="37">
        <f>IF(L9="VU",1/$F$4*(((L10/2/2/1000)^(2/3))*((M9/1000)^(1/2))),1/$G$4*(((L10/2/2/1000)^(2/3))*((M9/1000)^(1/2))))</f>
        <v>2.8904774519969894</v>
      </c>
      <c r="O9" s="39">
        <f>3.14*((L10/2/1000)^2)*N9</f>
        <v>0.3630439679708219</v>
      </c>
      <c r="P9" s="8"/>
      <c r="Q9" s="9"/>
      <c r="R9" s="28"/>
      <c r="S9" s="10"/>
    </row>
    <row r="10" spans="1:19" ht="13.5">
      <c r="A10" s="66"/>
      <c r="B10" s="66"/>
      <c r="C10" s="57"/>
      <c r="D10" s="57"/>
      <c r="E10" s="57"/>
      <c r="F10" s="57"/>
      <c r="G10" s="38"/>
      <c r="H10" s="53"/>
      <c r="I10" s="46"/>
      <c r="J10" s="38"/>
      <c r="K10" s="46"/>
      <c r="L10" s="11">
        <v>400</v>
      </c>
      <c r="M10" s="36"/>
      <c r="N10" s="38"/>
      <c r="O10" s="36"/>
      <c r="P10" s="12"/>
      <c r="Q10" s="13"/>
      <c r="R10" s="29"/>
      <c r="S10" s="15"/>
    </row>
    <row r="11" spans="1:19" ht="13.5">
      <c r="A11" s="65" t="s">
        <v>32</v>
      </c>
      <c r="B11" s="65" t="s">
        <v>33</v>
      </c>
      <c r="C11" s="58">
        <v>2.62</v>
      </c>
      <c r="D11" s="58">
        <f>C11+D9</f>
        <v>4.84</v>
      </c>
      <c r="E11" s="58">
        <v>35</v>
      </c>
      <c r="F11" s="58">
        <f>F9+E11</f>
        <v>71.1</v>
      </c>
      <c r="G11" s="37">
        <f>ROUNDUP((E11/(N11*60))+G9,2)</f>
        <v>5.43</v>
      </c>
      <c r="H11" s="52">
        <f>5000/(G11+40)</f>
        <v>110.0594320933304</v>
      </c>
      <c r="I11" s="51">
        <f>K11/D11</f>
        <v>0.1528603223518478</v>
      </c>
      <c r="J11" s="37">
        <f>$D$4</f>
        <v>0.5</v>
      </c>
      <c r="K11" s="45">
        <f>1/360*5000/(40+G11)*J11*D11</f>
        <v>0.7398439601829433</v>
      </c>
      <c r="L11" s="16" t="s">
        <v>38</v>
      </c>
      <c r="M11" s="35">
        <v>15</v>
      </c>
      <c r="N11" s="37">
        <f>IF(L11="VU",1/$F$4*(((L12/2/2/1000)^(2/3))*((M11/1000)^(1/2))),1/$G$4*(((L12/2/2/1000)^(2/3))*((M11/1000)^(1/2))))</f>
        <v>2.6596824234617236</v>
      </c>
      <c r="O11" s="39">
        <f>3.14*((L12/2/1000)^2)*N11</f>
        <v>0.7516262528702832</v>
      </c>
      <c r="P11" s="17"/>
      <c r="Q11" s="18"/>
      <c r="R11" s="30"/>
      <c r="S11" s="20"/>
    </row>
    <row r="12" spans="1:19" ht="13.5">
      <c r="A12" s="66"/>
      <c r="B12" s="66"/>
      <c r="C12" s="57"/>
      <c r="D12" s="57"/>
      <c r="E12" s="57"/>
      <c r="F12" s="57"/>
      <c r="G12" s="38"/>
      <c r="H12" s="53"/>
      <c r="I12" s="46"/>
      <c r="J12" s="38"/>
      <c r="K12" s="46"/>
      <c r="L12" s="11">
        <v>600</v>
      </c>
      <c r="M12" s="36"/>
      <c r="N12" s="38"/>
      <c r="O12" s="36"/>
      <c r="P12" s="12"/>
      <c r="Q12" s="13"/>
      <c r="R12" s="29"/>
      <c r="S12" s="15"/>
    </row>
    <row r="13" spans="1:19" ht="13.5">
      <c r="A13" s="65" t="s">
        <v>33</v>
      </c>
      <c r="B13" s="65" t="s">
        <v>34</v>
      </c>
      <c r="C13" s="58">
        <v>3.7</v>
      </c>
      <c r="D13" s="58">
        <f>C13+D11</f>
        <v>8.54</v>
      </c>
      <c r="E13" s="58">
        <v>38</v>
      </c>
      <c r="F13" s="58">
        <f>SUM(E13+F11)</f>
        <v>109.1</v>
      </c>
      <c r="G13" s="37">
        <f>ROUNDUP((E13/(N13*60))+G11,2)</f>
        <v>5.66</v>
      </c>
      <c r="H13" s="52">
        <f>5000/(G13+40)</f>
        <v>109.50503723171266</v>
      </c>
      <c r="I13" s="51">
        <f>K13/D13</f>
        <v>0.15209032948848983</v>
      </c>
      <c r="J13" s="37">
        <f>$D$4</f>
        <v>0.5</v>
      </c>
      <c r="K13" s="45">
        <f>1/360*5000/(40+G13)*J13*D13</f>
        <v>1.298851413831703</v>
      </c>
      <c r="L13" s="16" t="s">
        <v>38</v>
      </c>
      <c r="M13" s="35">
        <v>11</v>
      </c>
      <c r="N13" s="37">
        <f>IF(L13="VU",1/$F$4*(((L14/2/2/1000)^(2/3))*((M13/1000)^(1/2))),1/$G$4*(((L14/2/2/1000)^(2/3))*((M13/1000)^(1/2))))</f>
        <v>2.7591352354348477</v>
      </c>
      <c r="O13" s="39">
        <f>3.14*((L14/2/1000)^2)*N13</f>
        <v>1.3861895422824677</v>
      </c>
      <c r="P13" s="17"/>
      <c r="Q13" s="18"/>
      <c r="R13" s="30"/>
      <c r="S13" s="20"/>
    </row>
    <row r="14" spans="1:19" ht="13.5">
      <c r="A14" s="66"/>
      <c r="B14" s="66"/>
      <c r="C14" s="57"/>
      <c r="D14" s="57"/>
      <c r="E14" s="57"/>
      <c r="F14" s="57"/>
      <c r="G14" s="38"/>
      <c r="H14" s="53"/>
      <c r="I14" s="46"/>
      <c r="J14" s="38"/>
      <c r="K14" s="46"/>
      <c r="L14" s="11">
        <v>800</v>
      </c>
      <c r="M14" s="36"/>
      <c r="N14" s="38"/>
      <c r="O14" s="36"/>
      <c r="P14" s="12"/>
      <c r="Q14" s="13"/>
      <c r="R14" s="29"/>
      <c r="S14" s="15"/>
    </row>
    <row r="15" spans="1:19" ht="13.5">
      <c r="A15" s="65" t="s">
        <v>34</v>
      </c>
      <c r="B15" s="63"/>
      <c r="C15" s="58">
        <v>2.52</v>
      </c>
      <c r="D15" s="58">
        <f>C15+D13</f>
        <v>11.059999999999999</v>
      </c>
      <c r="E15" s="54">
        <v>32.5</v>
      </c>
      <c r="F15" s="58">
        <f>SUM(E15+F13)</f>
        <v>141.6</v>
      </c>
      <c r="G15" s="37">
        <f>ROUNDUP((E15/(N15*60))+G13,2)</f>
        <v>5.87</v>
      </c>
      <c r="H15" s="52">
        <f>5000/(G15+40)</f>
        <v>109.0037061260083</v>
      </c>
      <c r="I15" s="51">
        <f>K15/D15</f>
        <v>0.15139403628612264</v>
      </c>
      <c r="J15" s="37">
        <f>$D$4</f>
        <v>0.5</v>
      </c>
      <c r="K15" s="45">
        <f>1/360*5000/(40+G15)*J15*D15</f>
        <v>1.6744180413245162</v>
      </c>
      <c r="L15" s="16" t="s">
        <v>38</v>
      </c>
      <c r="M15" s="35">
        <v>9</v>
      </c>
      <c r="N15" s="37">
        <f>IF(L15="VU",1/$F$4*(((L16/2/2/1000)^(2/3))*((M15/1000)^(1/2))),1/$G$4*(((L16/2/2/1000)^(2/3))*((M15/1000)^(1/2))))</f>
        <v>2.6996010050398027</v>
      </c>
      <c r="O15" s="39">
        <f>3.14*((L16/2/1000)^2)*N15</f>
        <v>1.7165412990545585</v>
      </c>
      <c r="P15" s="17"/>
      <c r="Q15" s="18"/>
      <c r="R15" s="30"/>
      <c r="S15" s="20"/>
    </row>
    <row r="16" spans="1:19" ht="13.5">
      <c r="A16" s="66"/>
      <c r="B16" s="64"/>
      <c r="C16" s="57"/>
      <c r="D16" s="57"/>
      <c r="E16" s="55"/>
      <c r="F16" s="57"/>
      <c r="G16" s="38"/>
      <c r="H16" s="53"/>
      <c r="I16" s="46"/>
      <c r="J16" s="38"/>
      <c r="K16" s="46"/>
      <c r="L16" s="11">
        <v>900</v>
      </c>
      <c r="M16" s="36"/>
      <c r="N16" s="38"/>
      <c r="O16" s="36"/>
      <c r="P16" s="12"/>
      <c r="Q16" s="13"/>
      <c r="R16" s="29"/>
      <c r="S16" s="15"/>
    </row>
    <row r="17" spans="1:19" ht="13.5">
      <c r="A17" s="67"/>
      <c r="B17" s="61"/>
      <c r="C17" s="59"/>
      <c r="D17" s="59"/>
      <c r="E17" s="54"/>
      <c r="F17" s="54"/>
      <c r="G17" s="49"/>
      <c r="H17" s="31"/>
      <c r="I17" s="47"/>
      <c r="J17" s="37">
        <f>$D$4</f>
        <v>0.5</v>
      </c>
      <c r="K17" s="43"/>
      <c r="L17" s="21"/>
      <c r="M17" s="33"/>
      <c r="N17" s="33"/>
      <c r="O17" s="33"/>
      <c r="P17" s="19"/>
      <c r="Q17" s="22"/>
      <c r="R17" s="19"/>
      <c r="S17" s="20"/>
    </row>
    <row r="18" spans="1:19" ht="13.5">
      <c r="A18" s="68"/>
      <c r="B18" s="62"/>
      <c r="C18" s="60"/>
      <c r="D18" s="60"/>
      <c r="E18" s="55"/>
      <c r="F18" s="55"/>
      <c r="G18" s="50"/>
      <c r="H18" s="32"/>
      <c r="I18" s="48"/>
      <c r="J18" s="38"/>
      <c r="K18" s="44"/>
      <c r="L18" s="23"/>
      <c r="M18" s="34"/>
      <c r="N18" s="34"/>
      <c r="O18" s="34"/>
      <c r="P18" s="14"/>
      <c r="Q18" s="24"/>
      <c r="R18" s="14"/>
      <c r="S18" s="15"/>
    </row>
    <row r="19" spans="1:19" ht="13.5">
      <c r="A19" s="67"/>
      <c r="B19" s="61"/>
      <c r="C19" s="59"/>
      <c r="D19" s="59"/>
      <c r="E19" s="54"/>
      <c r="F19" s="54"/>
      <c r="G19" s="49"/>
      <c r="H19" s="31"/>
      <c r="I19" s="47"/>
      <c r="J19" s="37">
        <f>$D$4</f>
        <v>0.5</v>
      </c>
      <c r="K19" s="43"/>
      <c r="L19" s="21"/>
      <c r="M19" s="33"/>
      <c r="N19" s="33"/>
      <c r="O19" s="33"/>
      <c r="P19" s="19"/>
      <c r="Q19" s="22"/>
      <c r="R19" s="19"/>
      <c r="S19" s="20"/>
    </row>
    <row r="20" spans="1:19" ht="13.5">
      <c r="A20" s="68"/>
      <c r="B20" s="62"/>
      <c r="C20" s="60"/>
      <c r="D20" s="60"/>
      <c r="E20" s="55"/>
      <c r="F20" s="55"/>
      <c r="G20" s="50"/>
      <c r="H20" s="32"/>
      <c r="I20" s="48"/>
      <c r="J20" s="38"/>
      <c r="K20" s="44"/>
      <c r="L20" s="23"/>
      <c r="M20" s="34"/>
      <c r="N20" s="34"/>
      <c r="O20" s="34"/>
      <c r="P20" s="14"/>
      <c r="Q20" s="24"/>
      <c r="R20" s="14"/>
      <c r="S20" s="15"/>
    </row>
    <row r="21" spans="1:19" ht="13.5">
      <c r="A21" s="67"/>
      <c r="B21" s="61"/>
      <c r="C21" s="59"/>
      <c r="D21" s="59"/>
      <c r="E21" s="54"/>
      <c r="F21" s="54"/>
      <c r="G21" s="49"/>
      <c r="H21" s="31"/>
      <c r="I21" s="47"/>
      <c r="J21" s="37">
        <f>$D$4</f>
        <v>0.5</v>
      </c>
      <c r="K21" s="43"/>
      <c r="L21" s="21"/>
      <c r="M21" s="33"/>
      <c r="N21" s="33"/>
      <c r="O21" s="33"/>
      <c r="P21" s="19"/>
      <c r="Q21" s="22"/>
      <c r="R21" s="19"/>
      <c r="S21" s="20"/>
    </row>
    <row r="22" spans="1:19" ht="13.5">
      <c r="A22" s="68"/>
      <c r="B22" s="62"/>
      <c r="C22" s="60"/>
      <c r="D22" s="60"/>
      <c r="E22" s="55"/>
      <c r="F22" s="55"/>
      <c r="G22" s="50"/>
      <c r="H22" s="32"/>
      <c r="I22" s="48"/>
      <c r="J22" s="38"/>
      <c r="K22" s="44"/>
      <c r="L22" s="23"/>
      <c r="M22" s="34"/>
      <c r="N22" s="34"/>
      <c r="O22" s="34"/>
      <c r="P22" s="14"/>
      <c r="Q22" s="24"/>
      <c r="R22" s="14"/>
      <c r="S22" s="15"/>
    </row>
    <row r="23" spans="1:19" ht="13.5">
      <c r="A23" s="67"/>
      <c r="B23" s="61"/>
      <c r="C23" s="59"/>
      <c r="D23" s="59"/>
      <c r="E23" s="54"/>
      <c r="F23" s="54"/>
      <c r="G23" s="49"/>
      <c r="H23" s="31"/>
      <c r="I23" s="47"/>
      <c r="J23" s="37">
        <f>$D$4</f>
        <v>0.5</v>
      </c>
      <c r="K23" s="43"/>
      <c r="L23" s="21"/>
      <c r="M23" s="33"/>
      <c r="N23" s="33"/>
      <c r="O23" s="33"/>
      <c r="P23" s="19"/>
      <c r="Q23" s="22"/>
      <c r="R23" s="19"/>
      <c r="S23" s="20"/>
    </row>
    <row r="24" spans="1:19" ht="13.5">
      <c r="A24" s="68"/>
      <c r="B24" s="62"/>
      <c r="C24" s="60"/>
      <c r="D24" s="60"/>
      <c r="E24" s="55"/>
      <c r="F24" s="55"/>
      <c r="G24" s="50"/>
      <c r="H24" s="32"/>
      <c r="I24" s="48"/>
      <c r="J24" s="38"/>
      <c r="K24" s="44"/>
      <c r="L24" s="23"/>
      <c r="M24" s="34"/>
      <c r="N24" s="34"/>
      <c r="O24" s="34"/>
      <c r="P24" s="14"/>
      <c r="Q24" s="24"/>
      <c r="R24" s="14"/>
      <c r="S24" s="15"/>
    </row>
    <row r="25" spans="1:19" ht="13.5">
      <c r="A25" s="67"/>
      <c r="B25" s="61"/>
      <c r="C25" s="59"/>
      <c r="D25" s="59"/>
      <c r="E25" s="54"/>
      <c r="F25" s="54"/>
      <c r="G25" s="49"/>
      <c r="H25" s="31"/>
      <c r="I25" s="47"/>
      <c r="J25" s="37">
        <f>$D$4</f>
        <v>0.5</v>
      </c>
      <c r="K25" s="43"/>
      <c r="L25" s="21"/>
      <c r="M25" s="33"/>
      <c r="N25" s="33"/>
      <c r="O25" s="33"/>
      <c r="P25" s="19"/>
      <c r="Q25" s="22"/>
      <c r="R25" s="19"/>
      <c r="S25" s="20"/>
    </row>
    <row r="26" spans="1:19" ht="13.5">
      <c r="A26" s="68"/>
      <c r="B26" s="62"/>
      <c r="C26" s="60"/>
      <c r="D26" s="60"/>
      <c r="E26" s="55"/>
      <c r="F26" s="55"/>
      <c r="G26" s="50"/>
      <c r="H26" s="32"/>
      <c r="I26" s="48"/>
      <c r="J26" s="38"/>
      <c r="K26" s="44"/>
      <c r="L26" s="23"/>
      <c r="M26" s="34"/>
      <c r="N26" s="34"/>
      <c r="O26" s="34"/>
      <c r="P26" s="14"/>
      <c r="Q26" s="24"/>
      <c r="R26" s="14"/>
      <c r="S26" s="15"/>
    </row>
    <row r="27" spans="1:19" ht="13.5">
      <c r="A27" s="67"/>
      <c r="B27" s="61"/>
      <c r="C27" s="59"/>
      <c r="D27" s="59"/>
      <c r="E27" s="54"/>
      <c r="F27" s="54"/>
      <c r="G27" s="49"/>
      <c r="H27" s="31"/>
      <c r="I27" s="47"/>
      <c r="J27" s="37">
        <f>$D$4</f>
        <v>0.5</v>
      </c>
      <c r="K27" s="43"/>
      <c r="L27" s="21"/>
      <c r="M27" s="33"/>
      <c r="N27" s="33"/>
      <c r="O27" s="33"/>
      <c r="P27" s="19"/>
      <c r="Q27" s="22"/>
      <c r="R27" s="19"/>
      <c r="S27" s="20"/>
    </row>
    <row r="28" spans="1:19" ht="13.5">
      <c r="A28" s="68"/>
      <c r="B28" s="62"/>
      <c r="C28" s="60"/>
      <c r="D28" s="60"/>
      <c r="E28" s="55"/>
      <c r="F28" s="55"/>
      <c r="G28" s="50"/>
      <c r="H28" s="32"/>
      <c r="I28" s="48"/>
      <c r="J28" s="38"/>
      <c r="K28" s="44"/>
      <c r="L28" s="23"/>
      <c r="M28" s="34"/>
      <c r="N28" s="34"/>
      <c r="O28" s="34"/>
      <c r="P28" s="14"/>
      <c r="Q28" s="24"/>
      <c r="R28" s="14"/>
      <c r="S28" s="15"/>
    </row>
    <row r="29" spans="1:19" ht="13.5">
      <c r="A29" s="67"/>
      <c r="B29" s="61"/>
      <c r="C29" s="59"/>
      <c r="D29" s="59"/>
      <c r="E29" s="54"/>
      <c r="F29" s="54"/>
      <c r="G29" s="49"/>
      <c r="H29" s="31"/>
      <c r="I29" s="47"/>
      <c r="J29" s="37">
        <f>$D$4</f>
        <v>0.5</v>
      </c>
      <c r="K29" s="43"/>
      <c r="L29" s="21"/>
      <c r="M29" s="33"/>
      <c r="N29" s="33"/>
      <c r="O29" s="33"/>
      <c r="P29" s="19"/>
      <c r="Q29" s="22"/>
      <c r="R29" s="19"/>
      <c r="S29" s="20"/>
    </row>
    <row r="30" spans="1:19" ht="13.5">
      <c r="A30" s="68"/>
      <c r="B30" s="62"/>
      <c r="C30" s="60"/>
      <c r="D30" s="60"/>
      <c r="E30" s="55"/>
      <c r="F30" s="55"/>
      <c r="G30" s="50"/>
      <c r="H30" s="32"/>
      <c r="I30" s="48"/>
      <c r="J30" s="38"/>
      <c r="K30" s="44"/>
      <c r="L30" s="23"/>
      <c r="M30" s="34"/>
      <c r="N30" s="34"/>
      <c r="O30" s="34"/>
      <c r="P30" s="14"/>
      <c r="Q30" s="24"/>
      <c r="R30" s="14"/>
      <c r="S30" s="15"/>
    </row>
    <row r="31" spans="1:19" ht="13.5">
      <c r="A31" s="67"/>
      <c r="B31" s="61"/>
      <c r="C31" s="59"/>
      <c r="D31" s="59"/>
      <c r="E31" s="54"/>
      <c r="F31" s="54"/>
      <c r="G31" s="49"/>
      <c r="H31" s="31"/>
      <c r="I31" s="47"/>
      <c r="J31" s="37">
        <f>$D$4</f>
        <v>0.5</v>
      </c>
      <c r="K31" s="43"/>
      <c r="L31" s="21"/>
      <c r="M31" s="33"/>
      <c r="N31" s="33"/>
      <c r="O31" s="33"/>
      <c r="P31" s="19"/>
      <c r="Q31" s="22"/>
      <c r="R31" s="19"/>
      <c r="S31" s="20"/>
    </row>
    <row r="32" spans="1:19" ht="13.5">
      <c r="A32" s="68"/>
      <c r="B32" s="62"/>
      <c r="C32" s="60"/>
      <c r="D32" s="60"/>
      <c r="E32" s="55"/>
      <c r="F32" s="55"/>
      <c r="G32" s="50"/>
      <c r="H32" s="32"/>
      <c r="I32" s="48"/>
      <c r="J32" s="38"/>
      <c r="K32" s="44"/>
      <c r="L32" s="23"/>
      <c r="M32" s="34"/>
      <c r="N32" s="34"/>
      <c r="O32" s="34"/>
      <c r="P32" s="14"/>
      <c r="Q32" s="24"/>
      <c r="R32" s="14"/>
      <c r="S32" s="15"/>
    </row>
    <row r="33" spans="1:19" ht="13.5">
      <c r="A33" s="67"/>
      <c r="B33" s="61"/>
      <c r="C33" s="59"/>
      <c r="D33" s="59"/>
      <c r="E33" s="54"/>
      <c r="F33" s="54"/>
      <c r="G33" s="49"/>
      <c r="H33" s="31"/>
      <c r="I33" s="47"/>
      <c r="J33" s="37">
        <f>$D$4</f>
        <v>0.5</v>
      </c>
      <c r="K33" s="41"/>
      <c r="L33" s="20"/>
      <c r="M33" s="33"/>
      <c r="N33" s="33"/>
      <c r="O33" s="33"/>
      <c r="P33" s="19"/>
      <c r="Q33" s="22"/>
      <c r="R33" s="19"/>
      <c r="S33" s="20"/>
    </row>
    <row r="34" spans="1:19" ht="13.5">
      <c r="A34" s="68"/>
      <c r="B34" s="62"/>
      <c r="C34" s="60"/>
      <c r="D34" s="60"/>
      <c r="E34" s="55"/>
      <c r="F34" s="55"/>
      <c r="G34" s="50"/>
      <c r="H34" s="32"/>
      <c r="I34" s="48"/>
      <c r="J34" s="38"/>
      <c r="K34" s="42"/>
      <c r="L34" s="15"/>
      <c r="M34" s="34"/>
      <c r="N34" s="34"/>
      <c r="O34" s="34"/>
      <c r="P34" s="14"/>
      <c r="Q34" s="24"/>
      <c r="R34" s="14"/>
      <c r="S34" s="15"/>
    </row>
  </sheetData>
  <sheetProtection/>
  <mergeCells count="197">
    <mergeCell ref="H11:H12"/>
    <mergeCell ref="H13:H14"/>
    <mergeCell ref="H15:H16"/>
    <mergeCell ref="K6:K7"/>
    <mergeCell ref="C5:D5"/>
    <mergeCell ref="E5:F5"/>
    <mergeCell ref="C13:C14"/>
    <mergeCell ref="C15:C16"/>
    <mergeCell ref="E15:E16"/>
    <mergeCell ref="F15:F16"/>
    <mergeCell ref="N6:N7"/>
    <mergeCell ref="O6:O7"/>
    <mergeCell ref="I5:K5"/>
    <mergeCell ref="H5:H7"/>
    <mergeCell ref="P6:P7"/>
    <mergeCell ref="Q6:Q7"/>
    <mergeCell ref="L6:L7"/>
    <mergeCell ref="M6:M7"/>
    <mergeCell ref="I6:I7"/>
    <mergeCell ref="J6:J7"/>
    <mergeCell ref="R6:R7"/>
    <mergeCell ref="L5:R5"/>
    <mergeCell ref="S5:S8"/>
    <mergeCell ref="A5:A8"/>
    <mergeCell ref="B5:B8"/>
    <mergeCell ref="C6:C7"/>
    <mergeCell ref="D6:D7"/>
    <mergeCell ref="E6:E7"/>
    <mergeCell ref="F6:F7"/>
    <mergeCell ref="G5:G7"/>
    <mergeCell ref="A15:A16"/>
    <mergeCell ref="A17:A18"/>
    <mergeCell ref="A19:A20"/>
    <mergeCell ref="A21:A22"/>
    <mergeCell ref="A9:A10"/>
    <mergeCell ref="A11:A12"/>
    <mergeCell ref="A13:A14"/>
    <mergeCell ref="A31:A32"/>
    <mergeCell ref="A33:A34"/>
    <mergeCell ref="A23:A24"/>
    <mergeCell ref="A25:A26"/>
    <mergeCell ref="A27:A28"/>
    <mergeCell ref="A29:A30"/>
    <mergeCell ref="B15:B16"/>
    <mergeCell ref="B17:B18"/>
    <mergeCell ref="B19:B20"/>
    <mergeCell ref="B21:B22"/>
    <mergeCell ref="B9:B10"/>
    <mergeCell ref="B11:B12"/>
    <mergeCell ref="B13:B14"/>
    <mergeCell ref="B31:B32"/>
    <mergeCell ref="B33:B34"/>
    <mergeCell ref="B23:B24"/>
    <mergeCell ref="B25:B26"/>
    <mergeCell ref="B27:B28"/>
    <mergeCell ref="B29:B30"/>
    <mergeCell ref="C17:C18"/>
    <mergeCell ref="C19:C20"/>
    <mergeCell ref="C9:C10"/>
    <mergeCell ref="D9:D10"/>
    <mergeCell ref="C11:C12"/>
    <mergeCell ref="D11:D12"/>
    <mergeCell ref="D13:D14"/>
    <mergeCell ref="D15:D16"/>
    <mergeCell ref="C29:C30"/>
    <mergeCell ref="C31:C32"/>
    <mergeCell ref="C33:C34"/>
    <mergeCell ref="C21:C22"/>
    <mergeCell ref="C23:C24"/>
    <mergeCell ref="C25:C26"/>
    <mergeCell ref="C27:C28"/>
    <mergeCell ref="D31:D32"/>
    <mergeCell ref="D33:D34"/>
    <mergeCell ref="D17:D18"/>
    <mergeCell ref="D19:D20"/>
    <mergeCell ref="D21:D22"/>
    <mergeCell ref="D23:D24"/>
    <mergeCell ref="D25:D26"/>
    <mergeCell ref="D27:D28"/>
    <mergeCell ref="D29:D30"/>
    <mergeCell ref="E17:E18"/>
    <mergeCell ref="F17:F18"/>
    <mergeCell ref="E9:E10"/>
    <mergeCell ref="F9:F10"/>
    <mergeCell ref="E11:E12"/>
    <mergeCell ref="F11:F12"/>
    <mergeCell ref="E13:E14"/>
    <mergeCell ref="F13:F14"/>
    <mergeCell ref="E23:E24"/>
    <mergeCell ref="F23:F24"/>
    <mergeCell ref="E25:E26"/>
    <mergeCell ref="F25:F26"/>
    <mergeCell ref="E19:E20"/>
    <mergeCell ref="F19:F20"/>
    <mergeCell ref="E21:E22"/>
    <mergeCell ref="F21:F22"/>
    <mergeCell ref="E31:E32"/>
    <mergeCell ref="F31:F32"/>
    <mergeCell ref="E33:E34"/>
    <mergeCell ref="F33:F34"/>
    <mergeCell ref="E27:E28"/>
    <mergeCell ref="F27:F28"/>
    <mergeCell ref="E29:E30"/>
    <mergeCell ref="F29:F30"/>
    <mergeCell ref="G13:G14"/>
    <mergeCell ref="I13:I14"/>
    <mergeCell ref="J13:J14"/>
    <mergeCell ref="I9:I10"/>
    <mergeCell ref="J9:J10"/>
    <mergeCell ref="G11:G12"/>
    <mergeCell ref="I11:I12"/>
    <mergeCell ref="J11:J12"/>
    <mergeCell ref="G9:G10"/>
    <mergeCell ref="H9:H10"/>
    <mergeCell ref="I15:I16"/>
    <mergeCell ref="J15:J16"/>
    <mergeCell ref="G17:G18"/>
    <mergeCell ref="I17:I18"/>
    <mergeCell ref="J17:J18"/>
    <mergeCell ref="G15:G16"/>
    <mergeCell ref="G23:G24"/>
    <mergeCell ref="I19:I20"/>
    <mergeCell ref="J19:J20"/>
    <mergeCell ref="G21:G22"/>
    <mergeCell ref="I21:I22"/>
    <mergeCell ref="J21:J22"/>
    <mergeCell ref="G19:G20"/>
    <mergeCell ref="J27:J28"/>
    <mergeCell ref="G29:G30"/>
    <mergeCell ref="I29:I30"/>
    <mergeCell ref="J29:J30"/>
    <mergeCell ref="G27:G28"/>
    <mergeCell ref="I23:I24"/>
    <mergeCell ref="J23:J24"/>
    <mergeCell ref="G25:G26"/>
    <mergeCell ref="I25:I26"/>
    <mergeCell ref="J25:J26"/>
    <mergeCell ref="K21:K22"/>
    <mergeCell ref="K23:K24"/>
    <mergeCell ref="K9:K10"/>
    <mergeCell ref="I31:I32"/>
    <mergeCell ref="J31:J32"/>
    <mergeCell ref="G33:G34"/>
    <mergeCell ref="I33:I34"/>
    <mergeCell ref="J33:J34"/>
    <mergeCell ref="G31:G32"/>
    <mergeCell ref="I27:I28"/>
    <mergeCell ref="K33:K34"/>
    <mergeCell ref="K25:K26"/>
    <mergeCell ref="K27:K28"/>
    <mergeCell ref="K29:K30"/>
    <mergeCell ref="K31:K32"/>
    <mergeCell ref="K11:K12"/>
    <mergeCell ref="K13:K14"/>
    <mergeCell ref="K15:K16"/>
    <mergeCell ref="K17:K18"/>
    <mergeCell ref="K19:K20"/>
    <mergeCell ref="M13:M14"/>
    <mergeCell ref="N13:N14"/>
    <mergeCell ref="O13:O14"/>
    <mergeCell ref="A1:S2"/>
    <mergeCell ref="M9:M10"/>
    <mergeCell ref="N9:N10"/>
    <mergeCell ref="O9:O10"/>
    <mergeCell ref="M11:M12"/>
    <mergeCell ref="N11:N12"/>
    <mergeCell ref="O11:O12"/>
    <mergeCell ref="M15:M16"/>
    <mergeCell ref="N15:N16"/>
    <mergeCell ref="O15:O16"/>
    <mergeCell ref="M17:M18"/>
    <mergeCell ref="N17:N18"/>
    <mergeCell ref="O17:O18"/>
    <mergeCell ref="M19:M20"/>
    <mergeCell ref="N19:N20"/>
    <mergeCell ref="O19:O20"/>
    <mergeCell ref="M21:M22"/>
    <mergeCell ref="N21:N22"/>
    <mergeCell ref="O21:O22"/>
    <mergeCell ref="M23:M24"/>
    <mergeCell ref="N23:N24"/>
    <mergeCell ref="O23:O24"/>
    <mergeCell ref="M25:M26"/>
    <mergeCell ref="N25:N26"/>
    <mergeCell ref="O25:O26"/>
    <mergeCell ref="M27:M28"/>
    <mergeCell ref="N27:N28"/>
    <mergeCell ref="O27:O28"/>
    <mergeCell ref="M29:M30"/>
    <mergeCell ref="N29:N30"/>
    <mergeCell ref="O29:O30"/>
    <mergeCell ref="M31:M32"/>
    <mergeCell ref="N31:N32"/>
    <mergeCell ref="O31:O32"/>
    <mergeCell ref="M33:M34"/>
    <mergeCell ref="N33:N34"/>
    <mergeCell ref="O33:O34"/>
  </mergeCells>
  <printOptions horizontalCentered="1" verticalCentered="1"/>
  <pageMargins left="1.1811023622047245" right="0.7874015748031497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株式会社ｼｳﾞｨﾙｺﾝｻﾙﾀﾝﾄ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Tasaki</dc:creator>
  <cp:keywords/>
  <dc:description/>
  <cp:lastModifiedBy>新村　達也</cp:lastModifiedBy>
  <cp:lastPrinted>2011-03-29T02:54:43Z</cp:lastPrinted>
  <dcterms:created xsi:type="dcterms:W3CDTF">2001-06-08T02:39:10Z</dcterms:created>
  <dcterms:modified xsi:type="dcterms:W3CDTF">2016-02-08T09:20:01Z</dcterms:modified>
  <cp:category/>
  <cp:version/>
  <cp:contentType/>
  <cp:contentStatus/>
</cp:coreProperties>
</file>