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8_{CD93E7DE-C9FB-4FA9-987A-ACAFE396BCFF}" xr6:coauthVersionLast="36" xr6:coauthVersionMax="36" xr10:uidLastSave="{00000000-0000-0000-0000-000000000000}"/>
  <bookViews>
    <workbookView xWindow="5370" yWindow="4710" windowWidth="17280" windowHeight="897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<sst xmlns="http://schemas.openxmlformats.org/spreadsheetml/2006/main" count="79" uniqueCount="49">
  <si>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</si>
  <si>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</si>
  <si>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</si>
  <si>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</si>
  <si>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</si>
  <si>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</si>
  <si>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</si>
  <si>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</si>
  <si>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</si>
  <si>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</si>
  <si>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</si>
  <si>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</si>
  <si>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</si>
  <si>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</si>
  <si>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</si>
  <si>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</si>
  <si>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</si>
  <si>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</si>
  <si>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</si>
  <si>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</si>
  <si>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犯罪発生日報（令和4年2月21日～令和4年2月27日分）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6" eb="17">
      <t>ニチ</t>
    </rPh>
    <rPh sb="18" eb="20">
      <t>レイワ</t>
    </rPh>
    <rPh sb="21" eb="22">
      <t>ネン</t>
    </rPh>
    <rPh sb="26" eb="27">
      <t>ニチ</t>
    </rPh>
    <rPh sb="27" eb="28">
      <t>ブン</t>
    </rPh>
    <phoneticPr fontId="1"/>
  </si>
  <si>
    <t>02月27日(日) 不明</t>
  </si>
  <si>
    <t>無施錠</t>
  </si>
  <si>
    <t>02月25日(金)昼すぎ</t>
    <rPh sb="7" eb="8">
      <t>キン</t>
    </rPh>
    <rPh sb="9" eb="10">
      <t>ヒル</t>
    </rPh>
    <phoneticPr fontId="1"/>
  </si>
  <si>
    <t>中央郵便局・千葉西警察署を名乗る偽の電話をかけ、古いカードを交換する必要があると言って被害者宅を訪れ、キャッシュカード数枚をだまし取った。</t>
  </si>
  <si>
    <t>美浜区幸町２丁目集合住宅</t>
    <rPh sb="0" eb="3">
      <t>ミハマク</t>
    </rPh>
    <rPh sb="8" eb="12">
      <t>シュウゴウジュウタク</t>
    </rPh>
    <phoneticPr fontId="1"/>
  </si>
  <si>
    <t>02月22日(火)夕方</t>
    <rPh sb="5" eb="6">
      <t>ニチ</t>
    </rPh>
    <rPh sb="7" eb="8">
      <t>カ</t>
    </rPh>
    <rPh sb="9" eb="11">
      <t>ユウガタ</t>
    </rPh>
    <phoneticPr fontId="1"/>
  </si>
  <si>
    <t>美浜区真砂5丁目集合住宅</t>
    <rPh sb="0" eb="3">
      <t>ミハマク</t>
    </rPh>
    <rPh sb="3" eb="5">
      <t>マサゴ</t>
    </rPh>
    <rPh sb="6" eb="8">
      <t>チョウメ</t>
    </rPh>
    <rPh sb="8" eb="12">
      <t>シュウゴウジュウタク</t>
    </rPh>
    <phoneticPr fontId="1"/>
  </si>
  <si>
    <t>ヤマダ電機・習志野警察署を名乗る偽の電話をかけ、カード情報がスキミングされていると言って被害者宅を訪れ、キャッシュカード数枚を入れた封筒をすり替えて盗み取った。</t>
  </si>
  <si>
    <t>02月24日(木)昼前</t>
    <rPh sb="2" eb="3">
      <t>ガツ</t>
    </rPh>
    <rPh sb="5" eb="6">
      <t>ニチ</t>
    </rPh>
    <rPh sb="7" eb="8">
      <t>モク</t>
    </rPh>
    <rPh sb="9" eb="11">
      <t>ヒルマエ</t>
    </rPh>
    <phoneticPr fontId="1"/>
  </si>
  <si>
    <t>美浜区高洲２丁目集合住宅</t>
    <phoneticPr fontId="1"/>
  </si>
  <si>
    <t>美浜区役所・銀行を名乗る偽の電話をかけ、健康保険料の還付金の手続きができると言ってATMに誘導し、言うがままに操作させて口座に送金させた。</t>
    <phoneticPr fontId="1"/>
  </si>
  <si>
    <t>稲毛区稲毛東４丁目集合住宅</t>
    <rPh sb="0" eb="3">
      <t>イナゲク</t>
    </rPh>
    <phoneticPr fontId="1"/>
  </si>
  <si>
    <t>市役所・銀行を名乗って偽の電話をかけ、医療費の返金の手続きができると言ってATMに誘導し、言うがままに操作させて口座に送金させた。</t>
    <phoneticPr fontId="1"/>
  </si>
  <si>
    <t>02月21日(月)昼すぎ</t>
    <rPh sb="2" eb="3">
      <t>ガツ</t>
    </rPh>
    <rPh sb="5" eb="6">
      <t>ニチ</t>
    </rPh>
    <rPh sb="7" eb="8">
      <t>ゲツ</t>
    </rPh>
    <rPh sb="9" eb="10">
      <t>ヒル</t>
    </rPh>
    <phoneticPr fontId="1"/>
  </si>
  <si>
    <t>02月22日(火)昼すぎ</t>
    <rPh sb="2" eb="3">
      <t>ガツ</t>
    </rPh>
    <rPh sb="5" eb="6">
      <t>ニチ</t>
    </rPh>
    <rPh sb="7" eb="8">
      <t>カ</t>
    </rPh>
    <rPh sb="9" eb="10">
      <t>ヒル</t>
    </rPh>
    <phoneticPr fontId="1"/>
  </si>
  <si>
    <t>美浜区役所・法務省・銀行を名乗る偽の電話をかけ、医療費の還付金の手続きができると言ってATMに誘導し、言うがままに操作させて口座に送金させた。</t>
  </si>
  <si>
    <t>02月21日(月)昼前</t>
    <rPh sb="2" eb="3">
      <t>ガツ</t>
    </rPh>
    <rPh sb="5" eb="6">
      <t>ニチ</t>
    </rPh>
    <rPh sb="7" eb="8">
      <t>ゲツ</t>
    </rPh>
    <rPh sb="9" eb="11">
      <t>ヒルマエ</t>
    </rPh>
    <phoneticPr fontId="1"/>
  </si>
  <si>
    <t>美浜区真砂２丁目集合住宅</t>
    <rPh sb="0" eb="3">
      <t>ミハマク</t>
    </rPh>
    <rPh sb="8" eb="12">
      <t>シュウゴウジュウタク</t>
    </rPh>
    <phoneticPr fontId="1"/>
  </si>
  <si>
    <t>若葉区小倉台戸建住宅</t>
    <rPh sb="0" eb="3">
      <t>ワカバク</t>
    </rPh>
    <rPh sb="3" eb="6">
      <t>オグラダイ</t>
    </rPh>
    <phoneticPr fontId="1"/>
  </si>
  <si>
    <t>銀行員騙り</t>
  </si>
  <si>
    <t>中央区宮崎１丁目戸建住宅駐車場</t>
    <phoneticPr fontId="1"/>
  </si>
  <si>
    <t>ドアの窓ガラスを割る（施錠）</t>
  </si>
  <si>
    <t>ドアの窓ガラスを割る（施錠）</t>
    <phoneticPr fontId="1"/>
  </si>
  <si>
    <t>02月27日(日) 昼前</t>
    <rPh sb="10" eb="12">
      <t>ヒルマエ</t>
    </rPh>
    <phoneticPr fontId="1"/>
  </si>
  <si>
    <t>中央区末広５丁目道路上</t>
    <rPh sb="0" eb="3">
      <t>チュウオウク</t>
    </rPh>
    <phoneticPr fontId="1"/>
  </si>
  <si>
    <t>中央区仁戸名町集合住宅駐車場</t>
    <rPh sb="0" eb="3">
      <t>チュウオウク</t>
    </rPh>
    <phoneticPr fontId="1"/>
  </si>
  <si>
    <t>中央区宮崎町戸建住宅駐車場</t>
    <rPh sb="5" eb="6">
      <t>マチ</t>
    </rPh>
    <phoneticPr fontId="1"/>
  </si>
  <si>
    <t>緑区おゆみ野5丁目専用駐車場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</si>
</sst>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6"/>
  <sheetViews>
    <sheetView tabSelected="1" view="pageBreakPreview" zoomScale="85" zoomScaleNormal="100" zoomScaleSheetLayoutView="85" workbookViewId="0">
      <selection activeCell="B21" sqref="B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A1" s="2"/>
      <c r="B1" s="11" t="s">
        <v>20</v>
      </c>
      <c r="C1" s="11"/>
      <c r="D1" s="11"/>
      <c r="E1" s="11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s="1" customFormat="1" x14ac:dyDescent="0.15">
      <c r="A3" s="10">
        <v>1</v>
      </c>
      <c r="B3" s="2" t="s">
        <v>21</v>
      </c>
      <c r="C3" s="4" t="s">
        <v>41</v>
      </c>
      <c r="D3" s="8" t="s">
        <v>43</v>
      </c>
      <c r="E3" s="9" t="s">
        <v>3</v>
      </c>
    </row>
    <row r="4" spans="1:5" s="1" customFormat="1" x14ac:dyDescent="0.15">
      <c r="A4" s="10">
        <v>2</v>
      </c>
      <c r="B4" s="2" t="s">
        <v>44</v>
      </c>
      <c r="C4" s="8" t="s">
        <v>45</v>
      </c>
      <c r="D4" s="8" t="s">
        <v>22</v>
      </c>
      <c r="E4" s="9" t="s">
        <v>3</v>
      </c>
    </row>
    <row r="5" spans="1:5" x14ac:dyDescent="0.15">
      <c r="A5" s="10">
        <v>3</v>
      </c>
      <c r="B5" s="2" t="s">
        <v>21</v>
      </c>
      <c r="C5" s="2" t="s">
        <v>46</v>
      </c>
      <c r="D5" s="2" t="s">
        <v>42</v>
      </c>
      <c r="E5" s="2" t="s">
        <v>3</v>
      </c>
    </row>
    <row r="6" spans="1:5" s="1" customFormat="1" x14ac:dyDescent="0.15">
      <c r="A6" s="10">
        <v>4</v>
      </c>
      <c r="B6" s="2" t="s">
        <v>21</v>
      </c>
      <c r="C6" s="8" t="s">
        <v>47</v>
      </c>
      <c r="D6" s="2" t="s">
        <v>42</v>
      </c>
      <c r="E6" s="2" t="s">
        <v>3</v>
      </c>
    </row>
    <row r="7" spans="1:5" s="1" customFormat="1" x14ac:dyDescent="0.15">
      <c r="A7" s="10">
        <v>5</v>
      </c>
      <c r="B7" s="2" t="s">
        <v>21</v>
      </c>
      <c r="C7" s="1" t="s">
        <v>48</v>
      </c>
      <c r="D7" s="2" t="s">
        <v>22</v>
      </c>
      <c r="E7" s="2" t="s">
        <v>6</v>
      </c>
    </row>
    <row r="8" spans="1:5" x14ac:dyDescent="0.15">
      <c r="A8" s="10">
        <v>6</v>
      </c>
      <c r="B8" s="2" t="s">
        <v>23</v>
      </c>
      <c r="C8" s="7" t="s">
        <v>25</v>
      </c>
      <c r="D8" s="2" t="s">
        <v>24</v>
      </c>
      <c r="E8" s="2" t="s">
        <v>9</v>
      </c>
    </row>
    <row r="9" spans="1:5" x14ac:dyDescent="0.15">
      <c r="A9" s="10">
        <v>7</v>
      </c>
      <c r="B9" s="7" t="s">
        <v>29</v>
      </c>
      <c r="C9" s="2" t="s">
        <v>30</v>
      </c>
      <c r="D9" s="7" t="s">
        <v>31</v>
      </c>
      <c r="E9" s="2" t="s">
        <v>9</v>
      </c>
    </row>
    <row r="10" spans="1:5" x14ac:dyDescent="0.15">
      <c r="A10" s="10">
        <v>8</v>
      </c>
      <c r="B10" s="7" t="s">
        <v>26</v>
      </c>
      <c r="C10" s="7" t="s">
        <v>27</v>
      </c>
      <c r="D10" s="2" t="s">
        <v>28</v>
      </c>
      <c r="E10" s="2" t="s">
        <v>9</v>
      </c>
    </row>
    <row r="11" spans="1:5" x14ac:dyDescent="0.15">
      <c r="A11" s="10">
        <v>9</v>
      </c>
      <c r="B11" s="7" t="s">
        <v>35</v>
      </c>
      <c r="C11" s="2" t="s">
        <v>32</v>
      </c>
      <c r="D11" s="7" t="s">
        <v>33</v>
      </c>
      <c r="E11" s="2" t="s">
        <v>9</v>
      </c>
    </row>
    <row r="12" spans="1:5" x14ac:dyDescent="0.15">
      <c r="A12" s="10">
        <v>10</v>
      </c>
      <c r="B12" s="7" t="s">
        <v>34</v>
      </c>
      <c r="C12" s="2" t="s">
        <v>38</v>
      </c>
      <c r="D12" s="2" t="s">
        <v>36</v>
      </c>
      <c r="E12" s="2" t="s">
        <v>9</v>
      </c>
    </row>
    <row r="13" spans="1:5" x14ac:dyDescent="0.15">
      <c r="A13" s="10">
        <v>11</v>
      </c>
      <c r="B13" s="7" t="s">
        <v>37</v>
      </c>
      <c r="C13" s="2" t="s">
        <v>39</v>
      </c>
      <c r="D13" s="2" t="s">
        <v>40</v>
      </c>
      <c r="E13" s="2" t="s">
        <v>9</v>
      </c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customFormat="1" x14ac:dyDescent="0.15"/>
    <row r="18" customFormat="1" x14ac:dyDescent="0.15"/>
    <row r="19" customFormat="1" x14ac:dyDescent="0.15"/>
    <row r="20" customFormat="1" x14ac:dyDescent="0.15"/>
    <row r="21" customFormat="1" x14ac:dyDescent="0.15"/>
    <row r="22" customFormat="1" x14ac:dyDescent="0.15"/>
    <row r="23" customFormat="1" x14ac:dyDescent="0.15"/>
    <row r="24" customFormat="1" x14ac:dyDescent="0.15"/>
    <row r="25" customFormat="1" x14ac:dyDescent="0.15"/>
    <row r="26" customFormat="1" x14ac:dyDescent="0.15"/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M21" sqref="M21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COUNTIFS(Sheet1!$C$5:$C$1048576,"*中央区*",Sheet1!$E$5:$E$1048576,"空き巣")</f>
        <v>0</v>
      </c>
      <c r="D3" s="6">
        <f>COUNTIFS(Sheet1!$C$5:$C$1048576,"*花見川区*",Sheet1!$E$5:$E$1048576,"空き巣")</f>
        <v>0</v>
      </c>
      <c r="E3" s="6">
        <f>COUNTIFS(Sheet1!$C$5:$C$1048576,"*稲毛区*",Sheet1!$E$5:$E$1048576,"空き巣")</f>
        <v>0</v>
      </c>
      <c r="F3" s="6">
        <f>COUNTIFS(Sheet1!$C$5:$C$1048576,"*若葉区*",Sheet1!$E$5:$E$1048576,"空き巣")</f>
        <v>0</v>
      </c>
      <c r="G3" s="6">
        <f>COUNTIFS(Sheet1!$C$5:$C$1048576,"*緑区*",Sheet1!$E$5:$E$1048576,"空き巣")</f>
        <v>0</v>
      </c>
      <c r="H3" s="6">
        <f>COUNTIFS(Sheet1!$C$5:$C$1048576,"*美浜区*",Sheet1!$E$5:$E$1048576,"空き巣")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COUNTIFS(Sheet1!$C$5:$C$1048576,"*中央区*",Sheet1!$E$5:$E$1048576,"忍び込み")</f>
        <v>0</v>
      </c>
      <c r="D4" s="6">
        <f>COUNTIFS(Sheet1!$C$5:$C$1048576,"*花見川区*",Sheet1!$E$5:$E$1048576,"忍び込み")</f>
        <v>0</v>
      </c>
      <c r="E4" s="6">
        <f>COUNTIFS(Sheet1!$C$5:$C$1048576,"*稲毛区*",Sheet1!$E$5:$E$1048576,"忍び込み")</f>
        <v>0</v>
      </c>
      <c r="F4" s="6">
        <f>COUNTIFS(Sheet1!$C$5:$C$1048576,"*若葉区*",Sheet1!$E$5:$E$1048576,"忍び込み")</f>
        <v>0</v>
      </c>
      <c r="G4" s="6">
        <f>COUNTIFS(Sheet1!$C$5:$C$1048576,"*緑区*",Sheet1!$E$5:$E$1048576,"忍び込み")</f>
        <v>0</v>
      </c>
      <c r="H4" s="6">
        <f>COUNTIFS(Sheet1!$C$5:$C$1048576,"*美浜区*",Sheet1!$E$5:$E$1048576,"忍び込み")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COUNTIFS(Sheet1!$C$5:$C$1048576,"*中央区*",Sheet1!$E$5:$E$1048576,"ひったくり")</f>
        <v>0</v>
      </c>
      <c r="D5" s="6">
        <f>COUNTIFS(Sheet1!$C$5:$C$1048576,"*花見川区*",Sheet1!$E$5:$E$1048576,"ひったくり")</f>
        <v>0</v>
      </c>
      <c r="E5" s="6">
        <f>COUNTIFS(Sheet1!$C$5:$C$1048576,"*稲毛区*",Sheet1!$E$5:$E$1048576,"ひったくり")</f>
        <v>0</v>
      </c>
      <c r="F5" s="6">
        <f>COUNTIFS(Sheet1!$C$5:$C$1048576,"*若葉区*",Sheet1!$E$5:$E$1048576,"ひったくり")</f>
        <v>0</v>
      </c>
      <c r="G5" s="6">
        <f>COUNTIFS(Sheet1!$C$5:$C$1048576,"*緑区*",Sheet1!$E$5:$E$1048576,"ひったくり")</f>
        <v>0</v>
      </c>
      <c r="H5" s="6">
        <f>COUNTIFS(Sheet1!$C$5:$C$1048576,"*美浜区*",Sheet1!$E$5:$E$1048576,"ひったくり")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COUNTIFS(Sheet1!$C$5:$C$1048576,"*中央区*",Sheet1!$E$5:$E$1048576,"路上強盗")</f>
        <v>0</v>
      </c>
      <c r="D6" s="6">
        <f>COUNTIFS(Sheet1!$C$5:$C$1048576,"*花見川区*",Sheet1!$E$5:$E$1048576,"路上強盗")</f>
        <v>0</v>
      </c>
      <c r="E6" s="6">
        <f>COUNTIFS(Sheet1!$C$5:$C$1048576,"*稲毛区*",Sheet1!$E$5:$E$1048576,"路上強盗")</f>
        <v>0</v>
      </c>
      <c r="F6" s="6">
        <f>COUNTIFS(Sheet1!$C$5:$C$1048576,"*若葉区*",Sheet1!$E$5:$E$1048576,"路上強盗")</f>
        <v>0</v>
      </c>
      <c r="G6" s="6">
        <f>COUNTIFS(Sheet1!$C$5:$C$1048576,"*緑区*",Sheet1!$E$5:$E$1048576,"路上強盗")</f>
        <v>0</v>
      </c>
      <c r="H6" s="6">
        <f>COUNTIFS(Sheet1!$C$5:$C$1048576,"*美浜区*",Sheet1!$E$5:$E$1048576,"路上強盗")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COUNTIFS(Sheet1!$C$5:$C$1048576,"*中央区*",Sheet1!$E$5:$E$1048576,"自動車盗")</f>
        <v>0</v>
      </c>
      <c r="D7" s="6">
        <f>COUNTIFS(Sheet1!$C$5:$C$1048576,"*花見川区*",Sheet1!$E$5:$E$1048576,"自動車盗")</f>
        <v>0</v>
      </c>
      <c r="E7" s="6">
        <f>COUNTIFS(Sheet1!$C$5:$C$1048576,"*稲毛区*",Sheet1!$E$5:$E$1048576,"自動車盗")</f>
        <v>0</v>
      </c>
      <c r="F7" s="6">
        <f>COUNTIFS(Sheet1!$C$5:$C$1048576,"*若葉区*",Sheet1!$E$5:$E$1048576,"自動車盗")</f>
        <v>0</v>
      </c>
      <c r="G7" s="6">
        <f>COUNTIFS(Sheet1!$C$5:$C$1048576,"*緑区*",Sheet1!$E$5:$E$1048576,"自動車盗")</f>
        <v>1</v>
      </c>
      <c r="H7" s="6">
        <f>COUNTIFS(Sheet1!$C$5:$C$1048576,"*美浜区*",Sheet1!$E$5:$E$1048576,"自動車盗")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COUNTIFS(Sheet1!$C$5:$C$1048576,"*中央区*",Sheet1!$E$5:$E$1048576,"車上ねらい")</f>
        <v>2</v>
      </c>
      <c r="D8" s="6">
        <f>COUNTIFS(Sheet1!$C$5:$C$1048576,"*花見川区*",Sheet1!$E$5:$E$1048576,"車上ねらい")</f>
        <v>0</v>
      </c>
      <c r="E8" s="6">
        <f>COUNTIFS(Sheet1!$C$5:$C$1048576,"*稲毛区*",Sheet1!$E$5:$E$1048576,"車上ねらい")</f>
        <v>0</v>
      </c>
      <c r="F8" s="6">
        <f>COUNTIFS(Sheet1!$C$5:$C$1048576,"*若葉区*",Sheet1!$E$5:$E$1048576,"車上ねらい")</f>
        <v>0</v>
      </c>
      <c r="G8" s="6">
        <f>COUNTIFS(Sheet1!$C$5:$C$1048576,"*緑区*",Sheet1!$E$5:$E$1048576,"車上ねらい")</f>
        <v>0</v>
      </c>
      <c r="H8" s="6">
        <f>COUNTIFS(Sheet1!$C$5:$C$1048576,"*美浜区*",Sheet1!$E$5:$E$1048576,"車上ねらい")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COUNTIFS(Sheet1!$C$5:$C$1048576,"*中央区*",Sheet1!$E$5:$E$1048576,"振り込め詐欺")</f>
        <v>0</v>
      </c>
      <c r="D9" s="6">
        <f>COUNTIFS(Sheet1!$C$5:$C$1048576,"*花見川区*",Sheet1!$E$5:$E$1048576,"振り込め詐欺")</f>
        <v>0</v>
      </c>
      <c r="E9" s="6">
        <f>COUNTIFS(Sheet1!$C$5:$C$1048576,"*稲毛区*",Sheet1!$E$5:$E$1048576,"振り込め詐欺")</f>
        <v>1</v>
      </c>
      <c r="F9" s="6">
        <f>COUNTIFS(Sheet1!$C$5:$C$1048576,"*若葉区*",Sheet1!$E$5:$E$1048576,"振り込め詐欺")</f>
        <v>1</v>
      </c>
      <c r="G9" s="6">
        <f>COUNTIFS(Sheet1!$C$5:$C$1048576,"*緑区*",Sheet1!$E$5:$E$1048576,"振り込め詐欺")</f>
        <v>0</v>
      </c>
      <c r="H9" s="6">
        <f>COUNTIFS(Sheet1!$C$5:$C$1048576,"*美浜区*",Sheet1!$E$5:$E$1048576,"振り込め詐欺")</f>
        <v>4</v>
      </c>
      <c r="I9" s="6">
        <f t="shared" si="0"/>
        <v>6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１</v>
      </c>
      <c r="G19" s="4" t="str">
        <f t="shared" si="7"/>
        <v>０</v>
      </c>
      <c r="H19" s="4" t="str">
        <f t="shared" si="7"/>
        <v>４</v>
      </c>
      <c r="I19" s="4" t="str">
        <f t="shared" si="7"/>
        <v>６</v>
      </c>
    </row>
  </sheetData>
  <phoneticPr fontId="2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慎護</dc:creator>
  <cp:lastModifiedBy>永野　慎護</cp:lastModifiedBy>
  <cp:lastPrinted>2022-03-04T07:42:43Z</cp:lastPrinted>
  <dcterms:created xsi:type="dcterms:W3CDTF">2022-03-04T07:46:07Z</dcterms:created>
  <dcterms:modified xsi:type="dcterms:W3CDTF">2022-03-04T07:46:07Z</dcterms:modified>
</cp:coreProperties>
</file>