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375" windowWidth="14895" windowHeight="7965"/>
  </bookViews>
  <sheets>
    <sheet name="Sheet1" sheetId="1" r:id="rId1"/>
    <sheet name="集計" sheetId="2" state="hidden" r:id="rId2"/>
  </sheets>
  <definedNames>
    <definedName name="_xlnm._FilterDatabase" localSheetId="0" hidden="1">Sheet1!$A$2:$G$8</definedName>
    <definedName name="_xlnm.Print_Area" localSheetId="0">Sheet1!$A$1:$E$8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<sst xmlns="http://schemas.openxmlformats.org/spreadsheetml/2006/main" count="59" uniqueCount="39">
  <si>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</si>
  <si>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</si>
  <si>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</si>
  <si>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</si>
  <si>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</si>
  <si>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</si>
  <si>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</si>
  <si>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</si>
  <si>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</si>
  <si>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</si>
  <si>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</si>
  <si>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</si>
  <si>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</si>
  <si>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</si>
  <si>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</si>
  <si>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</si>
  <si>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</si>
  <si>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</si>
  <si>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</si>
  <si>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</si>
  <si>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</si>
  <si>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居間の窓から侵入(無施錠)</t>
  </si>
  <si>
    <t>犯罪発生日報（平成29年12月25日～平成29年12月31日分）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4" eb="15">
      <t>ガツ</t>
    </rPh>
    <rPh sb="17" eb="18">
      <t>ニチ</t>
    </rPh>
    <rPh sb="19" eb="21">
      <t>ヘイセイ</t>
    </rPh>
    <rPh sb="23" eb="24">
      <t>ネン</t>
    </rPh>
    <rPh sb="26" eb="27">
      <t>ガツ</t>
    </rPh>
    <rPh sb="29" eb="30">
      <t>ニチ</t>
    </rPh>
    <rPh sb="30" eb="31">
      <t>ブン</t>
    </rPh>
    <phoneticPr fontId="1"/>
  </si>
  <si>
    <t>12月27日(水) 夜遅く</t>
  </si>
  <si>
    <t>稲毛区山王町集合住宅</t>
  </si>
  <si>
    <t>12月27日(水) 昼前</t>
  </si>
  <si>
    <t>稲毛区宮野木町戸建住宅敷地内</t>
  </si>
  <si>
    <t>12月26日(火) 夜のはじめごろ</t>
  </si>
  <si>
    <t>中央区矢作町集合住宅</t>
  </si>
  <si>
    <t>台所の窓から侵入(無施錠)</t>
  </si>
  <si>
    <t>12月26日(火) 不明</t>
  </si>
  <si>
    <t>緑区おゆみ野中央6丁目集合住宅</t>
  </si>
  <si>
    <t>玄関の鍵を開錠し侵入(施錠)</t>
  </si>
  <si>
    <t>12月25日(月) 夕方</t>
  </si>
  <si>
    <t>花見川区天戸町戸建住宅</t>
  </si>
  <si>
    <t>居間の窓ガラスを割り侵入(施錠)</t>
  </si>
  <si>
    <t>12月25日(月) 不明</t>
  </si>
  <si>
    <t>緑区あすみが丘7丁目道路上</t>
  </si>
  <si>
    <t>完全施錠中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</si>
</sst>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8"/>
  <sheetViews>
    <sheetView tabSelected="1" view="pageBreakPreview" zoomScale="85" zoomScaleNormal="100" zoomScaleSheetLayoutView="85" workbookViewId="0">
      <selection activeCell="B1" sqref="B1:E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22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6" t="s">
        <v>23</v>
      </c>
      <c r="C3" s="2" t="s">
        <v>24</v>
      </c>
      <c r="D3" s="2" t="s">
        <v>21</v>
      </c>
      <c r="E3" s="2" t="s">
        <v>6</v>
      </c>
      <c r="F3" s="7"/>
      <c r="G3" s="7"/>
    </row>
    <row r="4" spans="1:7" x14ac:dyDescent="0.15">
      <c r="A4" s="2">
        <v>2</v>
      </c>
      <c r="B4" s="6" t="s">
        <v>25</v>
      </c>
      <c r="C4" s="2" t="s">
        <v>26</v>
      </c>
      <c r="D4" s="2" t="s">
        <v>20</v>
      </c>
      <c r="E4" s="2" t="s">
        <v>3</v>
      </c>
      <c r="F4" s="7"/>
      <c r="G4" s="7"/>
    </row>
    <row r="5" spans="1:7" x14ac:dyDescent="0.15">
      <c r="A5" s="2">
        <v>3</v>
      </c>
      <c r="B5" s="6" t="s">
        <v>27</v>
      </c>
      <c r="C5" s="2" t="s">
        <v>28</v>
      </c>
      <c r="D5" s="2" t="s">
        <v>29</v>
      </c>
      <c r="E5" s="2" t="s">
        <v>6</v>
      </c>
      <c r="F5" s="7"/>
      <c r="G5" s="7"/>
    </row>
    <row r="6" spans="1:7" x14ac:dyDescent="0.15">
      <c r="A6" s="2">
        <v>4</v>
      </c>
      <c r="B6" s="6" t="s">
        <v>30</v>
      </c>
      <c r="C6" s="2" t="s">
        <v>31</v>
      </c>
      <c r="D6" s="2" t="s">
        <v>32</v>
      </c>
      <c r="E6" s="2" t="s">
        <v>6</v>
      </c>
      <c r="F6" s="7"/>
      <c r="G6" s="7"/>
    </row>
    <row r="7" spans="1:7" x14ac:dyDescent="0.15">
      <c r="A7" s="2">
        <v>5</v>
      </c>
      <c r="B7" s="6" t="s">
        <v>33</v>
      </c>
      <c r="C7" s="2" t="s">
        <v>34</v>
      </c>
      <c r="D7" s="2" t="s">
        <v>35</v>
      </c>
      <c r="E7" s="2" t="s">
        <v>6</v>
      </c>
      <c r="F7" s="7"/>
      <c r="G7" s="7"/>
    </row>
    <row r="8" spans="1:7" x14ac:dyDescent="0.15">
      <c r="A8" s="2">
        <v>6</v>
      </c>
      <c r="B8" s="6" t="s">
        <v>36</v>
      </c>
      <c r="C8" s="2" t="s">
        <v>37</v>
      </c>
      <c r="D8" s="2" t="s">
        <v>38</v>
      </c>
      <c r="E8" s="2" t="s">
        <v>3</v>
      </c>
      <c r="F8" s="7"/>
      <c r="G8" s="7"/>
    </row>
  </sheetData>
  <sortState ref="A2:G31">
    <sortCondition ref="B2:B31"/>
    <sortCondition ref="C2:C31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1</v>
      </c>
      <c r="D3" s="8">
        <f>COUNTIFS(Sheet1!$C$3:$C$1048576,"*花見川区*",Sheet1!$E$3:$E$1048576,"空き巣")</f>
        <v>1</v>
      </c>
      <c r="E3" s="8">
        <f>COUNTIFS(Sheet1!$C$3:$C$1048576,"*稲毛区*",Sheet1!$E$3:$E$1048576,"空き巣")</f>
        <v>1</v>
      </c>
      <c r="F3" s="8">
        <f>COUNTIFS(Sheet1!$C$3:$C$1048576,"*若葉区*",Sheet1!$E$3:$E$1048576,"空き巣")</f>
        <v>0</v>
      </c>
      <c r="G3" s="8">
        <f>COUNTIFS(Sheet1!$C$3:$C$1048576,"*緑区*",Sheet1!$E$3:$E$1048576,"空き巣")</f>
        <v>1</v>
      </c>
      <c r="H3" s="8">
        <f>COUNTIFS(Sheet1!$C$3:$C$1048576,"*美浜区*",Sheet1!$E$3:$E$1048576,"空き巣")</f>
        <v>0</v>
      </c>
      <c r="I3" s="8">
        <f t="shared" ref="I3:I9" si="0">SUM(C3:H3)</f>
        <v>4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0</v>
      </c>
      <c r="E4" s="8">
        <f>COUNTIFS(Sheet1!$C$3:$C$1048576,"*稲毛区*",Sheet1!$E$3:$E$1048576,"忍び込み")</f>
        <v>0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0</v>
      </c>
    </row>
    <row r="5" spans="2:9" x14ac:dyDescent="0.15">
      <c r="B5" s="8" t="s">
        <v>9</v>
      </c>
      <c r="C5" s="8">
        <f>COUNTIFS(Sheet1!$C$3:$C$1048576,"*中央区*",Sheet1!$E$3:$E$1048576,"ひったくり")</f>
        <v>0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0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0</v>
      </c>
      <c r="D7" s="8">
        <f>COUNTIFS(Sheet1!$C$3:$C$1048576,"*花見川区*",Sheet1!$E$3:$E$1048576,"自動車盗")</f>
        <v>0</v>
      </c>
      <c r="E7" s="8">
        <f>COUNTIFS(Sheet1!$C$3:$C$1048576,"*稲毛区*",Sheet1!$E$3:$E$1048576,"自動車盗")</f>
        <v>0</v>
      </c>
      <c r="F7" s="8">
        <f>COUNTIFS(Sheet1!$C$3:$C$1048576,"*若葉区*",Sheet1!$E$3:$E$1048576,"自動車盗")</f>
        <v>0</v>
      </c>
      <c r="G7" s="8">
        <f>COUNTIFS(Sheet1!$C$3:$C$1048576,"*緑区*",Sheet1!$E$3:$E$1048576,"自動車盗")</f>
        <v>0</v>
      </c>
      <c r="H7" s="8">
        <f>COUNTIFS(Sheet1!$C$3:$C$1048576,"*美浜区*",Sheet1!$E$3:$E$1048576,"自動車盗")</f>
        <v>0</v>
      </c>
      <c r="I7" s="8">
        <f t="shared" si="0"/>
        <v>0</v>
      </c>
    </row>
    <row r="8" spans="2:9" x14ac:dyDescent="0.15">
      <c r="B8" s="8" t="s">
        <v>3</v>
      </c>
      <c r="C8" s="8">
        <f>COUNTIFS(Sheet1!$C$3:$C$1048576,"*中央区*",Sheet1!$E$3:$E$1048576,"車上ねらい")</f>
        <v>0</v>
      </c>
      <c r="D8" s="8">
        <f>COUNTIFS(Sheet1!$C$3:$C$1048576,"*花見川区*",Sheet1!$E$3:$E$1048576,"車上ねらい")</f>
        <v>0</v>
      </c>
      <c r="E8" s="8">
        <f>COUNTIFS(Sheet1!$C$3:$C$1048576,"*稲毛区*",Sheet1!$E$3:$E$1048576,"車上ねらい")</f>
        <v>1</v>
      </c>
      <c r="F8" s="8">
        <f>COUNTIFS(Sheet1!$C$3:$C$1048576,"*若葉区*",Sheet1!$E$3:$E$1048576,"車上ねらい")</f>
        <v>0</v>
      </c>
      <c r="G8" s="8">
        <f>COUNTIFS(Sheet1!$C$3:$C$1048576,"*緑区*",Sheet1!$E$3:$E$1048576,"車上ねらい")</f>
        <v>1</v>
      </c>
      <c r="H8" s="8">
        <f>COUNTIFS(Sheet1!$C$3:$C$1048576,"*美浜区*",Sheet1!$E$3:$E$1048576,"車上ねらい")</f>
        <v>0</v>
      </c>
      <c r="I8" s="8">
        <f t="shared" si="0"/>
        <v>2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0</v>
      </c>
      <c r="E9" s="8">
        <f>COUNTIFS(Sheet1!$C$3:$C$1048576,"*稲毛区*",Sheet1!$E$3:$E$1048576,"振り込め詐欺")</f>
        <v>0</v>
      </c>
      <c r="F9" s="8">
        <f>COUNTIFS(Sheet1!$C$3:$C$1048576,"*若葉区*",Sheet1!$E$3:$E$1048576,"振り込め詐欺")</f>
        <v>0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0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１</v>
      </c>
      <c r="D13" s="4" t="str">
        <f t="shared" ref="D13:I13" si="1">DBCS(D3)</f>
        <v>１</v>
      </c>
      <c r="E13" s="4" t="str">
        <f t="shared" si="1"/>
        <v>１</v>
      </c>
      <c r="F13" s="4" t="str">
        <f t="shared" si="1"/>
        <v>０</v>
      </c>
      <c r="G13" s="4" t="str">
        <f t="shared" si="1"/>
        <v>１</v>
      </c>
      <c r="H13" s="4" t="str">
        <f t="shared" si="1"/>
        <v>０</v>
      </c>
      <c r="I13" s="4" t="str">
        <f t="shared" si="1"/>
        <v>４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０</v>
      </c>
      <c r="D18" s="4" t="str">
        <f t="shared" si="6"/>
        <v>０</v>
      </c>
      <c r="E18" s="4" t="str">
        <f t="shared" si="6"/>
        <v>１</v>
      </c>
      <c r="F18" s="4" t="str">
        <f t="shared" si="6"/>
        <v>０</v>
      </c>
      <c r="G18" s="4" t="str">
        <f t="shared" si="6"/>
        <v>１</v>
      </c>
      <c r="H18" s="4" t="str">
        <f t="shared" si="6"/>
        <v>０</v>
      </c>
      <c r="I18" s="4" t="str">
        <f t="shared" si="6"/>
        <v>２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山下　尚毅</cp:lastModifiedBy>
  <cp:lastPrinted>2016-10-23T23:59:34Z</cp:lastPrinted>
  <dcterms:created xsi:type="dcterms:W3CDTF">2009-04-07T07:28:49Z</dcterms:created>
  <dcterms:modified xsi:type="dcterms:W3CDTF">2018-01-05T04:59:37Z</dcterms:modified>
</cp:coreProperties>
</file>