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95" windowWidth="14895" windowHeight="7845"/>
  </bookViews>
  <sheets>
    <sheet name="Sheet1" sheetId="1" r:id="rId1"/>
    <sheet name="集計" sheetId="2" state="hidden" r:id="rId2"/>
  </sheets>
  <definedNames>
    <definedName name="_xlnm._FilterDatabase" localSheetId="0" hidden="1">Sheet1!$A$2:$G$6</definedName>
    <definedName name="_xlnm.Print_Area" localSheetId="0">Sheet1!$A$1:$E$14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<sst xmlns="http://schemas.openxmlformats.org/spreadsheetml/2006/main" count="83" uniqueCount="51">
  <si>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</si>
  <si>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</si>
  <si>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</si>
  <si>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</si>
  <si>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</si>
  <si>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</si>
  <si>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</si>
  <si>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</si>
  <si>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</si>
  <si>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</si>
  <si>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</si>
  <si>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</si>
  <si>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</si>
  <si>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</si>
  <si>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</si>
  <si>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</si>
  <si>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</si>
  <si>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</si>
  <si>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</si>
  <si>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</si>
  <si>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</si>
  <si>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居間の窓ガラスを割り侵入(施錠)</t>
  </si>
  <si>
    <t>和室の窓ガラスを割り侵入(施錠)</t>
  </si>
  <si>
    <t>12月25日(火) 不明</t>
  </si>
  <si>
    <t>若葉区若松町戸建住宅</t>
  </si>
  <si>
    <t>12月25日(火) 昼すぎ</t>
  </si>
  <si>
    <t>若葉区みつわ台3丁目自宅</t>
  </si>
  <si>
    <t>警察捜査名目</t>
  </si>
  <si>
    <t>中央区白旗3丁目集合住宅</t>
  </si>
  <si>
    <t>集合ポスト内に置かれていた居宅の鍵を窃取し、同鍵を使用して居宅内に侵入したもの。</t>
  </si>
  <si>
    <t>12月24日(月) 朝</t>
  </si>
  <si>
    <t>花見川区作新台5丁目戸建住宅</t>
  </si>
  <si>
    <t>犯罪発生日報（平成30年12月24日～平成30年12月30日分）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4" eb="15">
      <t>ガツ</t>
    </rPh>
    <rPh sb="17" eb="18">
      <t>ニチ</t>
    </rPh>
    <rPh sb="19" eb="21">
      <t>ヘイセイ</t>
    </rPh>
    <rPh sb="23" eb="24">
      <t>ネン</t>
    </rPh>
    <rPh sb="26" eb="27">
      <t>ガツ</t>
    </rPh>
    <rPh sb="29" eb="30">
      <t>ニチ</t>
    </rPh>
    <rPh sb="30" eb="31">
      <t>ブン</t>
    </rPh>
    <phoneticPr fontId="1"/>
  </si>
  <si>
    <t>12月30日(日) 夜遅く</t>
  </si>
  <si>
    <t>稲毛区天台1丁目集合住宅</t>
  </si>
  <si>
    <t>居間の窓から侵入(無施錠)</t>
  </si>
  <si>
    <t>12月30日(日) 不明</t>
  </si>
  <si>
    <t>若葉区金親町戸建住宅駐車場</t>
  </si>
  <si>
    <t>無施錠</t>
  </si>
  <si>
    <t>12月29日(日) 不明</t>
  </si>
  <si>
    <t>中央区宮崎町店舗駐車場</t>
  </si>
  <si>
    <t>12月29日(土) 夜のはじめごろ</t>
  </si>
  <si>
    <t>緑区大木戸町戸建住宅</t>
  </si>
  <si>
    <t>12月29日(土) 未明</t>
  </si>
  <si>
    <t>緑区あすみが丘9丁目戸建住宅</t>
  </si>
  <si>
    <t>緑区椎名崎町集合住宅</t>
  </si>
  <si>
    <t>12月28日(土) 昼前</t>
  </si>
  <si>
    <t>中央区南生実町戸建住宅</t>
  </si>
  <si>
    <t>12月27日(木) 昼前</t>
  </si>
  <si>
    <t>稲毛区長沼町道路上</t>
  </si>
  <si>
    <t>自転車で歩行者から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</si>
</sst>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4"/>
  <sheetViews>
    <sheetView tabSelected="1" view="pageBreakPreview" zoomScale="85" zoomScaleNormal="100" zoomScaleSheetLayoutView="85" workbookViewId="0">
      <selection activeCell="C22" sqref="C22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8" t="s">
        <v>32</v>
      </c>
      <c r="C1" s="8"/>
      <c r="D1" s="8"/>
      <c r="E1" s="8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33</v>
      </c>
      <c r="C3" s="2" t="s">
        <v>34</v>
      </c>
      <c r="D3" s="2" t="s">
        <v>35</v>
      </c>
      <c r="E3" s="2" t="s">
        <v>6</v>
      </c>
      <c r="F3" s="6"/>
      <c r="G3" s="6"/>
    </row>
    <row r="4" spans="1:7" x14ac:dyDescent="0.15">
      <c r="A4" s="2">
        <v>2</v>
      </c>
      <c r="B4" s="2" t="s">
        <v>36</v>
      </c>
      <c r="C4" s="2" t="s">
        <v>37</v>
      </c>
      <c r="D4" s="2" t="s">
        <v>38</v>
      </c>
      <c r="E4" s="2" t="s">
        <v>3</v>
      </c>
      <c r="F4" s="6"/>
      <c r="G4" s="6"/>
    </row>
    <row r="5" spans="1:7" x14ac:dyDescent="0.15">
      <c r="A5" s="2">
        <v>3</v>
      </c>
      <c r="B5" s="2" t="s">
        <v>39</v>
      </c>
      <c r="C5" s="2" t="s">
        <v>40</v>
      </c>
      <c r="D5" s="2" t="s">
        <v>20</v>
      </c>
      <c r="E5" s="2" t="s">
        <v>3</v>
      </c>
      <c r="F5" s="6"/>
      <c r="G5" s="6"/>
    </row>
    <row r="6" spans="1:7" x14ac:dyDescent="0.15">
      <c r="A6" s="2">
        <v>4</v>
      </c>
      <c r="B6" s="2" t="s">
        <v>41</v>
      </c>
      <c r="C6" s="2" t="s">
        <v>42</v>
      </c>
      <c r="D6" s="2" t="s">
        <v>21</v>
      </c>
      <c r="E6" s="2" t="s">
        <v>6</v>
      </c>
      <c r="F6" s="6"/>
      <c r="G6" s="6"/>
    </row>
    <row r="7" spans="1:7" x14ac:dyDescent="0.15">
      <c r="A7" s="2">
        <v>5</v>
      </c>
      <c r="B7" s="2" t="s">
        <v>43</v>
      </c>
      <c r="C7" s="2" t="s">
        <v>44</v>
      </c>
      <c r="D7" s="2" t="s">
        <v>35</v>
      </c>
      <c r="E7" s="2" t="s">
        <v>8</v>
      </c>
    </row>
    <row r="8" spans="1:7" x14ac:dyDescent="0.15">
      <c r="A8" s="2">
        <v>6</v>
      </c>
      <c r="B8" s="2" t="s">
        <v>43</v>
      </c>
      <c r="C8" s="2" t="s">
        <v>45</v>
      </c>
      <c r="D8" s="2" t="s">
        <v>35</v>
      </c>
      <c r="E8" s="2" t="s">
        <v>6</v>
      </c>
    </row>
    <row r="9" spans="1:7" x14ac:dyDescent="0.15">
      <c r="A9" s="2">
        <v>7</v>
      </c>
      <c r="B9" s="2" t="s">
        <v>46</v>
      </c>
      <c r="C9" s="2" t="s">
        <v>47</v>
      </c>
      <c r="D9" s="2" t="s">
        <v>21</v>
      </c>
      <c r="E9" s="2" t="s">
        <v>6</v>
      </c>
    </row>
    <row r="10" spans="1:7" x14ac:dyDescent="0.15">
      <c r="A10" s="2">
        <v>8</v>
      </c>
      <c r="B10" s="2" t="s">
        <v>48</v>
      </c>
      <c r="C10" s="2" t="s">
        <v>49</v>
      </c>
      <c r="D10" s="2" t="s">
        <v>50</v>
      </c>
      <c r="E10" s="2" t="s">
        <v>9</v>
      </c>
    </row>
    <row r="11" spans="1:7" x14ac:dyDescent="0.15">
      <c r="A11" s="2">
        <v>9</v>
      </c>
      <c r="B11" s="2" t="s">
        <v>23</v>
      </c>
      <c r="C11" s="2" t="s">
        <v>24</v>
      </c>
      <c r="D11" s="2" t="s">
        <v>22</v>
      </c>
      <c r="E11" s="2" t="s">
        <v>6</v>
      </c>
    </row>
    <row r="12" spans="1:7" x14ac:dyDescent="0.15">
      <c r="A12" s="2">
        <v>10</v>
      </c>
      <c r="B12" s="2" t="s">
        <v>25</v>
      </c>
      <c r="C12" s="2" t="s">
        <v>26</v>
      </c>
      <c r="D12" s="2" t="s">
        <v>27</v>
      </c>
      <c r="E12" s="2" t="s">
        <v>10</v>
      </c>
    </row>
    <row r="13" spans="1:7" x14ac:dyDescent="0.15">
      <c r="A13" s="2">
        <v>11</v>
      </c>
      <c r="B13" s="2" t="s">
        <v>25</v>
      </c>
      <c r="C13" s="2" t="s">
        <v>28</v>
      </c>
      <c r="D13" s="2" t="s">
        <v>29</v>
      </c>
      <c r="E13" s="2" t="s">
        <v>6</v>
      </c>
    </row>
    <row r="14" spans="1:7" x14ac:dyDescent="0.15">
      <c r="A14" s="2">
        <v>12</v>
      </c>
      <c r="B14" s="2" t="s">
        <v>30</v>
      </c>
      <c r="C14" s="2" t="s">
        <v>31</v>
      </c>
      <c r="D14" s="2" t="s">
        <v>21</v>
      </c>
      <c r="E14" s="2" t="s">
        <v>8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2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1</v>
      </c>
      <c r="F3" s="7">
        <f>COUNTIFS(Sheet1!$C$3:$C$1048576,"*若葉区*",Sheet1!$E$3:$E$1048576,"空き巣")</f>
        <v>1</v>
      </c>
      <c r="G3" s="7">
        <f>COUNTIFS(Sheet1!$C$3:$C$1048576,"*緑区*",Sheet1!$E$3:$E$1048576,"空き巣")</f>
        <v>2</v>
      </c>
      <c r="H3" s="7">
        <f>COUNTIFS(Sheet1!$C$3:$C$1048576,"*美浜区*",Sheet1!$E$3:$E$1048576,"空き巣")</f>
        <v>0</v>
      </c>
      <c r="I3" s="7">
        <f t="shared" ref="I3:I9" si="0">SUM(C3:H3)</f>
        <v>6</v>
      </c>
    </row>
    <row r="4" spans="2:9" x14ac:dyDescent="0.15">
      <c r="B4" s="7" t="s">
        <v>8</v>
      </c>
      <c r="C4" s="7">
        <f>COUNTIFS(Sheet1!$C$3:$C$1048576,"*中央区*",Sheet1!$E$3:$E$1048576,"忍び込み")</f>
        <v>0</v>
      </c>
      <c r="D4" s="7">
        <f>COUNTIFS(Sheet1!$C$3:$C$1048576,"*花見川区*",Sheet1!$E$3:$E$1048576,"忍び込み")</f>
        <v>1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1</v>
      </c>
      <c r="H4" s="7">
        <f>COUNTIFS(Sheet1!$C$3:$C$1048576,"*美浜区*",Sheet1!$E$3:$E$1048576,"忍び込み")</f>
        <v>0</v>
      </c>
      <c r="I4" s="7">
        <f t="shared" si="0"/>
        <v>2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1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1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0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0</v>
      </c>
    </row>
    <row r="8" spans="2:9" x14ac:dyDescent="0.15">
      <c r="B8" s="7" t="s">
        <v>3</v>
      </c>
      <c r="C8" s="7">
        <f>COUNTIFS(Sheet1!$C$3:$C$1048576,"*中央区*",Sheet1!$E$3:$E$1048576,"車上ねらい")</f>
        <v>1</v>
      </c>
      <c r="D8" s="7">
        <f>COUNTIFS(Sheet1!$C$3:$C$1048576,"*花見川区*",Sheet1!$E$3:$E$1048576,"車上ねらい")</f>
        <v>0</v>
      </c>
      <c r="E8" s="7">
        <f>COUNTIFS(Sheet1!$C$3:$C$1048576,"*稲毛区*",Sheet1!$E$3:$E$1048576,"車上ねらい")</f>
        <v>0</v>
      </c>
      <c r="F8" s="7">
        <f>COUNTIFS(Sheet1!$C$3:$C$1048576,"*若葉区*",Sheet1!$E$3:$E$1048576,"車上ねらい")</f>
        <v>1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0</v>
      </c>
      <c r="I8" s="7">
        <f t="shared" si="0"/>
        <v>2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1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1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２</v>
      </c>
      <c r="D13" s="4" t="str">
        <f t="shared" ref="D13:I13" si="1">DBCS(D3)</f>
        <v>０</v>
      </c>
      <c r="E13" s="4" t="str">
        <f t="shared" si="1"/>
        <v>１</v>
      </c>
      <c r="F13" s="4" t="str">
        <f t="shared" si="1"/>
        <v>１</v>
      </c>
      <c r="G13" s="4" t="str">
        <f t="shared" si="1"/>
        <v>２</v>
      </c>
      <c r="H13" s="4" t="str">
        <f t="shared" si="1"/>
        <v>０</v>
      </c>
      <c r="I13" s="4" t="str">
        <f t="shared" si="1"/>
        <v>６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１</v>
      </c>
      <c r="E14" s="4" t="str">
        <f t="shared" si="2"/>
        <v>０</v>
      </c>
      <c r="F14" s="4" t="str">
        <f t="shared" si="2"/>
        <v>０</v>
      </c>
      <c r="G14" s="4" t="str">
        <f t="shared" si="2"/>
        <v>１</v>
      </c>
      <c r="H14" s="4" t="str">
        <f t="shared" si="2"/>
        <v>０</v>
      </c>
      <c r="I14" s="4" t="str">
        <f t="shared" si="2"/>
        <v>２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１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１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０</v>
      </c>
      <c r="E18" s="4" t="str">
        <f t="shared" si="6"/>
        <v>０</v>
      </c>
      <c r="F18" s="4" t="str">
        <f t="shared" si="6"/>
        <v>１</v>
      </c>
      <c r="G18" s="4" t="str">
        <f t="shared" si="6"/>
        <v>０</v>
      </c>
      <c r="H18" s="4" t="str">
        <f t="shared" si="6"/>
        <v>０</v>
      </c>
      <c r="I18" s="4" t="str">
        <f t="shared" si="6"/>
        <v>２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１</v>
      </c>
      <c r="G19" s="4" t="str">
        <f t="shared" si="7"/>
        <v>０</v>
      </c>
      <c r="H19" s="4" t="str">
        <f t="shared" si="7"/>
        <v>０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2019-01-11T07:21:42Z</dcterms:modified>
</cp:coreProperties>
</file>