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M:\2020消防学校\001校務\★経理（予算・支出・決算）\08  R２年度支出(長継2本スタート）\年度入りすぐ起案\給食業務委託　\２回目 希望型　021001～050930\施行決定(単価契約バージョン)\"/>
    </mc:Choice>
  </mc:AlternateContent>
  <xr:revisionPtr revIDLastSave="0" documentId="13_ncr:1_{EFEA7544-0AD4-4635-8DFD-63A8AE37E7FE}" xr6:coauthVersionLast="36" xr6:coauthVersionMax="36" xr10:uidLastSave="{00000000-0000-0000-0000-000000000000}"/>
  <bookViews>
    <workbookView xWindow="600" yWindow="150" windowWidth="19395" windowHeight="7800" tabRatio="955" xr2:uid="{00000000-000D-0000-FFFF-FFFF00000000}"/>
  </bookViews>
  <sheets>
    <sheet name="別添1-1　年間計画予定１" sheetId="5" r:id="rId1"/>
    <sheet name="別添1-２　年間計画予定２" sheetId="7" r:id="rId2"/>
    <sheet name="別添1-３　年間計画予定3" sheetId="8" r:id="rId3"/>
    <sheet name="別添2－１「発注予定表」" sheetId="3" r:id="rId4"/>
    <sheet name="別添2－２「発注予定表」 " sheetId="9" r:id="rId5"/>
    <sheet name="別添2－３「発注予定表」 " sheetId="10" r:id="rId6"/>
    <sheet name="別添2－４「発注予定表」" sheetId="11" r:id="rId7"/>
  </sheets>
  <definedNames>
    <definedName name="_xlnm.Print_Area" localSheetId="0">'別添1-1　年間計画予定１'!$A$1:$AF$31</definedName>
    <definedName name="_xlnm.Print_Area" localSheetId="1">'別添1-２　年間計画予定２'!$A$1:$AF$55</definedName>
    <definedName name="_xlnm.Print_Area" localSheetId="2">'別添1-３　年間計画予定3'!$A$1:$AF$53</definedName>
    <definedName name="_xlnm.Print_Area" localSheetId="3">'別添2－１「発注予定表」'!$A$1:$K$19</definedName>
    <definedName name="_xlnm.Print_Area" localSheetId="4">'別添2－２「発注予定表」 '!$A$1:$K$27</definedName>
    <definedName name="_xlnm.Print_Area" localSheetId="5">'別添2－３「発注予定表」 '!$A$1:$G$40</definedName>
    <definedName name="_xlnm.Print_Area" localSheetId="6">'別添2－４「発注予定表」'!$A$1:$K$19</definedName>
  </definedNames>
  <calcPr calcId="191029" refMode="R1C1"/>
</workbook>
</file>

<file path=xl/calcChain.xml><?xml version="1.0" encoding="utf-8"?>
<calcChain xmlns="http://schemas.openxmlformats.org/spreadsheetml/2006/main">
  <c r="E17" i="10" l="1"/>
  <c r="D14" i="9"/>
  <c r="D13" i="9"/>
  <c r="D17" i="9"/>
  <c r="D16" i="9"/>
  <c r="D15" i="9"/>
  <c r="C17" i="9"/>
  <c r="C16" i="9"/>
  <c r="C15" i="9"/>
  <c r="C14" i="9"/>
  <c r="C13" i="9"/>
  <c r="B17" i="9"/>
  <c r="B16" i="9"/>
  <c r="B15" i="9"/>
  <c r="B14" i="9"/>
  <c r="B13" i="9"/>
  <c r="F11" i="11" l="1"/>
  <c r="D11" i="11"/>
  <c r="C11" i="11"/>
  <c r="E11" i="11" s="1"/>
  <c r="B11" i="11"/>
  <c r="F10" i="11"/>
  <c r="D10" i="11"/>
  <c r="E10" i="11" s="1"/>
  <c r="C10" i="11"/>
  <c r="B10" i="11"/>
  <c r="F9" i="11"/>
  <c r="E9" i="11"/>
  <c r="D9" i="11"/>
  <c r="C9" i="11"/>
  <c r="B9" i="11"/>
  <c r="F8" i="11"/>
  <c r="D8" i="11"/>
  <c r="C8" i="11"/>
  <c r="E8" i="11" s="1"/>
  <c r="B8" i="11"/>
  <c r="F7" i="11"/>
  <c r="D7" i="11"/>
  <c r="C7" i="11"/>
  <c r="C12" i="11" s="1"/>
  <c r="B7" i="11"/>
  <c r="F6" i="11"/>
  <c r="F12" i="11" s="1"/>
  <c r="D6" i="11"/>
  <c r="C6" i="11"/>
  <c r="E6" i="11" s="1"/>
  <c r="B6" i="11"/>
  <c r="D12" i="11"/>
  <c r="B12" i="11"/>
  <c r="F17" i="10"/>
  <c r="D17" i="10"/>
  <c r="C17" i="10"/>
  <c r="B17" i="10"/>
  <c r="D16" i="10"/>
  <c r="C16" i="10"/>
  <c r="F16" i="10"/>
  <c r="B16" i="10"/>
  <c r="D15" i="10"/>
  <c r="C15" i="10"/>
  <c r="F15" i="10"/>
  <c r="B15" i="10"/>
  <c r="D14" i="10"/>
  <c r="C14" i="10"/>
  <c r="F14" i="10"/>
  <c r="B14" i="10"/>
  <c r="F13" i="10"/>
  <c r="D13" i="10"/>
  <c r="C13" i="10"/>
  <c r="B13" i="10"/>
  <c r="F12" i="10"/>
  <c r="D12" i="10"/>
  <c r="C12" i="10"/>
  <c r="B12" i="10"/>
  <c r="E7" i="11" l="1"/>
  <c r="E12" i="11" s="1"/>
  <c r="C6" i="9"/>
  <c r="C18" i="9" s="1"/>
  <c r="E16" i="10"/>
  <c r="E15" i="10"/>
  <c r="E14" i="10"/>
  <c r="E13" i="10"/>
  <c r="E12" i="10"/>
  <c r="F11" i="10"/>
  <c r="D11" i="10"/>
  <c r="C11" i="10"/>
  <c r="E11" i="10" s="1"/>
  <c r="B11" i="10"/>
  <c r="F10" i="10"/>
  <c r="D10" i="10"/>
  <c r="C10" i="10"/>
  <c r="E10" i="10" s="1"/>
  <c r="B10" i="10"/>
  <c r="F9" i="10"/>
  <c r="D9" i="10"/>
  <c r="C9" i="10"/>
  <c r="B9" i="10"/>
  <c r="F8" i="10"/>
  <c r="D8" i="10"/>
  <c r="E8" i="10" s="1"/>
  <c r="C8" i="10"/>
  <c r="B8" i="10"/>
  <c r="F7" i="10"/>
  <c r="D7" i="10"/>
  <c r="C7" i="10"/>
  <c r="B7" i="10"/>
  <c r="F6" i="10"/>
  <c r="F18" i="10" s="1"/>
  <c r="D6" i="10"/>
  <c r="D18" i="10" s="1"/>
  <c r="C6" i="10"/>
  <c r="B6" i="10"/>
  <c r="B18" i="10" s="1"/>
  <c r="F18" i="9"/>
  <c r="D18" i="9"/>
  <c r="B18" i="9"/>
  <c r="F11" i="9"/>
  <c r="F10" i="9"/>
  <c r="F9" i="9"/>
  <c r="F8" i="9"/>
  <c r="F7" i="9"/>
  <c r="F6" i="9"/>
  <c r="E7" i="9"/>
  <c r="E8" i="9"/>
  <c r="E9" i="9"/>
  <c r="E10" i="9"/>
  <c r="E11" i="9"/>
  <c r="E6" i="9"/>
  <c r="C11" i="9"/>
  <c r="C10" i="9"/>
  <c r="C9" i="9"/>
  <c r="C8" i="9"/>
  <c r="C7" i="9"/>
  <c r="D11" i="9"/>
  <c r="D10" i="9"/>
  <c r="D9" i="9"/>
  <c r="D6" i="9"/>
  <c r="D8" i="9"/>
  <c r="D7" i="9"/>
  <c r="B10" i="9"/>
  <c r="B9" i="9"/>
  <c r="B8" i="9"/>
  <c r="B7" i="9"/>
  <c r="B11" i="9"/>
  <c r="B6" i="9"/>
  <c r="E13" i="9"/>
  <c r="E14" i="9"/>
  <c r="E9" i="10" l="1"/>
  <c r="E6" i="10"/>
  <c r="E18" i="10" s="1"/>
  <c r="E7" i="10"/>
  <c r="C18" i="10"/>
  <c r="E17" i="9" l="1"/>
  <c r="E16" i="9"/>
  <c r="E15" i="9"/>
  <c r="E12" i="9"/>
  <c r="E18" i="9" l="1"/>
  <c r="B12" i="3"/>
  <c r="C12" i="3"/>
  <c r="D12" i="3"/>
  <c r="F12" i="3" l="1"/>
  <c r="E11" i="3" l="1"/>
  <c r="E10" i="3"/>
  <c r="E9" i="3"/>
  <c r="E8" i="3"/>
  <c r="E7" i="3"/>
  <c r="E6" i="3"/>
  <c r="E12" i="3" l="1"/>
</calcChain>
</file>

<file path=xl/sharedStrings.xml><?xml version="1.0" encoding="utf-8"?>
<sst xmlns="http://schemas.openxmlformats.org/spreadsheetml/2006/main" count="1094" uniqueCount="113">
  <si>
    <t>学校職員</t>
    <rPh sb="0" eb="2">
      <t>ガッコウ</t>
    </rPh>
    <rPh sb="2" eb="4">
      <t>ショクイン</t>
    </rPh>
    <phoneticPr fontId="3"/>
  </si>
  <si>
    <t>計</t>
    <rPh sb="0" eb="1">
      <t>ケイ</t>
    </rPh>
    <phoneticPr fontId="3"/>
  </si>
  <si>
    <t>昼　食</t>
    <rPh sb="0" eb="1">
      <t>ヒル</t>
    </rPh>
    <rPh sb="2" eb="3">
      <t>ショク</t>
    </rPh>
    <phoneticPr fontId="3"/>
  </si>
  <si>
    <t>入校学生</t>
    <rPh sb="0" eb="2">
      <t>ニュウコウ</t>
    </rPh>
    <rPh sb="2" eb="4">
      <t>ガクセイ</t>
    </rPh>
    <phoneticPr fontId="3"/>
  </si>
  <si>
    <t>計</t>
    <rPh sb="0" eb="1">
      <t>ケイ</t>
    </rPh>
    <phoneticPr fontId="3"/>
  </si>
  <si>
    <t>（単位：食）</t>
    <rPh sb="1" eb="3">
      <t>タンイ</t>
    </rPh>
    <rPh sb="4" eb="5">
      <t>ショク</t>
    </rPh>
    <phoneticPr fontId="3"/>
  </si>
  <si>
    <t>【参考】 入校学生の目安</t>
    <rPh sb="1" eb="3">
      <t>サンコウ</t>
    </rPh>
    <rPh sb="5" eb="7">
      <t>ニュウコウ</t>
    </rPh>
    <rPh sb="7" eb="9">
      <t>ガクセイ</t>
    </rPh>
    <rPh sb="10" eb="12">
      <t>メヤス</t>
    </rPh>
    <phoneticPr fontId="3"/>
  </si>
  <si>
    <t>4
月</t>
    <rPh sb="2" eb="3">
      <t>ガツ</t>
    </rPh>
    <phoneticPr fontId="8"/>
  </si>
  <si>
    <t>日</t>
  </si>
  <si>
    <t>月</t>
  </si>
  <si>
    <t>火</t>
  </si>
  <si>
    <t>水</t>
  </si>
  <si>
    <t>木</t>
  </si>
  <si>
    <t>金</t>
  </si>
  <si>
    <t>土</t>
  </si>
  <si>
    <t>木</t>
    <phoneticPr fontId="6"/>
  </si>
  <si>
    <t>5
月</t>
    <rPh sb="2" eb="3">
      <t>ガツ</t>
    </rPh>
    <phoneticPr fontId="8"/>
  </si>
  <si>
    <t>火</t>
    <rPh sb="0" eb="1">
      <t>カ</t>
    </rPh>
    <phoneticPr fontId="6"/>
  </si>
  <si>
    <t>金</t>
    <rPh sb="0" eb="1">
      <t>キン</t>
    </rPh>
    <phoneticPr fontId="6"/>
  </si>
  <si>
    <t>6
月</t>
    <rPh sb="2" eb="3">
      <t>ガツ</t>
    </rPh>
    <phoneticPr fontId="8"/>
  </si>
  <si>
    <t>7
月</t>
    <rPh sb="2" eb="3">
      <t>ガツ</t>
    </rPh>
    <phoneticPr fontId="8"/>
  </si>
  <si>
    <t xml:space="preserve"> </t>
    <phoneticPr fontId="6"/>
  </si>
  <si>
    <t>8
月</t>
    <rPh sb="2" eb="3">
      <t>ガツ</t>
    </rPh>
    <phoneticPr fontId="8"/>
  </si>
  <si>
    <t>木</t>
    <rPh sb="0" eb="1">
      <t>モク</t>
    </rPh>
    <phoneticPr fontId="6"/>
  </si>
  <si>
    <t>9
月</t>
    <rPh sb="2" eb="3">
      <t>ガツ</t>
    </rPh>
    <phoneticPr fontId="8"/>
  </si>
  <si>
    <t>10
月</t>
    <rPh sb="3" eb="4">
      <t>ガツ</t>
    </rPh>
    <phoneticPr fontId="8"/>
  </si>
  <si>
    <t>11
月</t>
    <rPh sb="3" eb="4">
      <t>ガツ</t>
    </rPh>
    <phoneticPr fontId="8"/>
  </si>
  <si>
    <t>12月</t>
    <rPh sb="2" eb="3">
      <t>ツキ</t>
    </rPh>
    <phoneticPr fontId="6"/>
  </si>
  <si>
    <t>　</t>
    <phoneticPr fontId="6"/>
  </si>
  <si>
    <t>１
月</t>
    <rPh sb="2" eb="3">
      <t>ガツ</t>
    </rPh>
    <phoneticPr fontId="8"/>
  </si>
  <si>
    <t>水</t>
    <rPh sb="0" eb="1">
      <t>スイ</t>
    </rPh>
    <phoneticPr fontId="6"/>
  </si>
  <si>
    <t>2
月</t>
    <rPh sb="2" eb="3">
      <t>ガツ</t>
    </rPh>
    <phoneticPr fontId="8"/>
  </si>
  <si>
    <t>3
月</t>
    <rPh sb="2" eb="3">
      <t>ガツ</t>
    </rPh>
    <phoneticPr fontId="8"/>
  </si>
  <si>
    <t>発 注 予 定 表</t>
    <rPh sb="0" eb="1">
      <t>ハッ</t>
    </rPh>
    <rPh sb="2" eb="3">
      <t>チュウ</t>
    </rPh>
    <rPh sb="4" eb="5">
      <t>ヨ</t>
    </rPh>
    <rPh sb="6" eb="7">
      <t>サダム</t>
    </rPh>
    <rPh sb="8" eb="9">
      <t>ヒョウ</t>
    </rPh>
    <phoneticPr fontId="3"/>
  </si>
  <si>
    <t>9月分</t>
    <rPh sb="1" eb="2">
      <t>ツキ</t>
    </rPh>
    <rPh sb="2" eb="3">
      <t>ブン</t>
    </rPh>
    <phoneticPr fontId="3"/>
  </si>
  <si>
    <t>10月分</t>
    <rPh sb="2" eb="3">
      <t>ツキ</t>
    </rPh>
    <rPh sb="3" eb="4">
      <t>ブン</t>
    </rPh>
    <phoneticPr fontId="3"/>
  </si>
  <si>
    <t>11月分</t>
    <rPh sb="2" eb="3">
      <t>ツキ</t>
    </rPh>
    <rPh sb="3" eb="4">
      <t>ブン</t>
    </rPh>
    <phoneticPr fontId="3"/>
  </si>
  <si>
    <t>12月分</t>
    <rPh sb="2" eb="3">
      <t>ツキ</t>
    </rPh>
    <rPh sb="3" eb="4">
      <t>ブン</t>
    </rPh>
    <phoneticPr fontId="3"/>
  </si>
  <si>
    <t>1月分</t>
    <rPh sb="1" eb="2">
      <t>ツキ</t>
    </rPh>
    <rPh sb="2" eb="3">
      <t>ブン</t>
    </rPh>
    <phoneticPr fontId="3"/>
  </si>
  <si>
    <t>2月分</t>
    <rPh sb="1" eb="2">
      <t>ツキ</t>
    </rPh>
    <rPh sb="2" eb="3">
      <t>ブン</t>
    </rPh>
    <phoneticPr fontId="3"/>
  </si>
  <si>
    <t>3月分</t>
    <rPh sb="1" eb="2">
      <t>ツキ</t>
    </rPh>
    <rPh sb="2" eb="3">
      <t>ブン</t>
    </rPh>
    <phoneticPr fontId="3"/>
  </si>
  <si>
    <t>月</t>
    <rPh sb="0" eb="1">
      <t>ゲツ</t>
    </rPh>
    <phoneticPr fontId="3"/>
  </si>
  <si>
    <t>【参考】 表中の積算</t>
    <rPh sb="1" eb="3">
      <t>サンコウ</t>
    </rPh>
    <rPh sb="5" eb="7">
      <t>ヒョウチュウ</t>
    </rPh>
    <rPh sb="8" eb="10">
      <t>セキサン</t>
    </rPh>
    <phoneticPr fontId="3"/>
  </si>
  <si>
    <t>初任科のみ</t>
    <rPh sb="0" eb="2">
      <t>ショニン</t>
    </rPh>
    <rPh sb="2" eb="3">
      <t>カ</t>
    </rPh>
    <phoneticPr fontId="3"/>
  </si>
  <si>
    <t>朝　食</t>
    <phoneticPr fontId="3"/>
  </si>
  <si>
    <t>夕　食</t>
    <phoneticPr fontId="3"/>
  </si>
  <si>
    <t>・専科：　１１月再教育課程　１７人　　１２月再教育課程１７人</t>
    <rPh sb="1" eb="3">
      <t>センカ</t>
    </rPh>
    <rPh sb="7" eb="8">
      <t>ガツ</t>
    </rPh>
    <rPh sb="8" eb="11">
      <t>サイキョウイク</t>
    </rPh>
    <rPh sb="11" eb="13">
      <t>カテイ</t>
    </rPh>
    <rPh sb="16" eb="17">
      <t>ニン</t>
    </rPh>
    <rPh sb="21" eb="22">
      <t>ガツ</t>
    </rPh>
    <rPh sb="22" eb="25">
      <t>サイキョウイク</t>
    </rPh>
    <rPh sb="25" eb="27">
      <t>カテイ</t>
    </rPh>
    <rPh sb="29" eb="30">
      <t>ニン</t>
    </rPh>
    <phoneticPr fontId="3"/>
  </si>
  <si>
    <t>・専科：　１～３月救急科救急課程　３５人　　３月機関科機関課程４１人</t>
    <rPh sb="1" eb="3">
      <t>センカ</t>
    </rPh>
    <rPh sb="8" eb="9">
      <t>ガツ</t>
    </rPh>
    <rPh sb="9" eb="11">
      <t>キュウキュウ</t>
    </rPh>
    <rPh sb="11" eb="12">
      <t>カ</t>
    </rPh>
    <rPh sb="12" eb="14">
      <t>キュウキュウ</t>
    </rPh>
    <rPh sb="14" eb="16">
      <t>カテイ</t>
    </rPh>
    <rPh sb="19" eb="20">
      <t>ニン</t>
    </rPh>
    <rPh sb="23" eb="24">
      <t>ガツ</t>
    </rPh>
    <rPh sb="24" eb="26">
      <t>キカン</t>
    </rPh>
    <rPh sb="26" eb="27">
      <t>カ</t>
    </rPh>
    <rPh sb="27" eb="29">
      <t>キカン</t>
    </rPh>
    <rPh sb="29" eb="31">
      <t>カテイ</t>
    </rPh>
    <rPh sb="33" eb="34">
      <t>ニン</t>
    </rPh>
    <phoneticPr fontId="3"/>
  </si>
  <si>
    <t>土</t>
    <rPh sb="0" eb="1">
      <t>ツチ</t>
    </rPh>
    <phoneticPr fontId="6"/>
  </si>
  <si>
    <t>月</t>
    <phoneticPr fontId="6"/>
  </si>
  <si>
    <t>日</t>
    <rPh sb="0" eb="1">
      <t>ヒ</t>
    </rPh>
    <phoneticPr fontId="6"/>
  </si>
  <si>
    <t>月</t>
    <rPh sb="0" eb="1">
      <t>ツキ</t>
    </rPh>
    <phoneticPr fontId="6"/>
  </si>
  <si>
    <t>１0～３月</t>
    <rPh sb="4" eb="5">
      <t>ガツ</t>
    </rPh>
    <phoneticPr fontId="3"/>
  </si>
  <si>
    <t>幹部科・専科の各課程</t>
    <rPh sb="0" eb="2">
      <t>カンブ</t>
    </rPh>
    <rPh sb="2" eb="3">
      <t>カ</t>
    </rPh>
    <rPh sb="4" eb="6">
      <t>センカ</t>
    </rPh>
    <rPh sb="7" eb="10">
      <t>カクカテイ</t>
    </rPh>
    <phoneticPr fontId="3"/>
  </si>
  <si>
    <r>
      <t>・幹部科：　１０月　第</t>
    </r>
    <r>
      <rPr>
        <sz val="11"/>
        <color theme="1"/>
        <rFont val="ＭＳ Ｐゴシック"/>
        <family val="2"/>
        <charset val="128"/>
      </rPr>
      <t>二：２５人　　　１１月　第三：２９人　第一：３０人</t>
    </r>
    <rPh sb="1" eb="3">
      <t>カンブ</t>
    </rPh>
    <rPh sb="3" eb="4">
      <t>カ</t>
    </rPh>
    <rPh sb="8" eb="9">
      <t>ガツ</t>
    </rPh>
    <rPh sb="10" eb="11">
      <t>ダイ</t>
    </rPh>
    <rPh sb="11" eb="12">
      <t>２</t>
    </rPh>
    <rPh sb="15" eb="16">
      <t>ニン</t>
    </rPh>
    <rPh sb="21" eb="22">
      <t>ガツ</t>
    </rPh>
    <rPh sb="30" eb="31">
      <t>ダイ</t>
    </rPh>
    <rPh sb="31" eb="32">
      <t>１</t>
    </rPh>
    <rPh sb="35" eb="36">
      <t>ニン</t>
    </rPh>
    <phoneticPr fontId="3"/>
  </si>
  <si>
    <t>別添 1-1</t>
    <rPh sb="0" eb="2">
      <t>ベッテン</t>
    </rPh>
    <phoneticPr fontId="3"/>
  </si>
  <si>
    <t>別添 1-２</t>
    <rPh sb="0" eb="2">
      <t>ベッテン</t>
    </rPh>
    <phoneticPr fontId="3"/>
  </si>
  <si>
    <t>月</t>
    <phoneticPr fontId="8"/>
  </si>
  <si>
    <t>火</t>
    <rPh sb="0" eb="1">
      <t>ヒ</t>
    </rPh>
    <phoneticPr fontId="8"/>
  </si>
  <si>
    <t>水</t>
    <rPh sb="0" eb="1">
      <t>スイ</t>
    </rPh>
    <phoneticPr fontId="8"/>
  </si>
  <si>
    <t>木</t>
    <phoneticPr fontId="8"/>
  </si>
  <si>
    <t>金</t>
    <rPh sb="0" eb="1">
      <t>キン</t>
    </rPh>
    <phoneticPr fontId="8"/>
  </si>
  <si>
    <t>土</t>
    <rPh sb="0" eb="1">
      <t>ド</t>
    </rPh>
    <phoneticPr fontId="8"/>
  </si>
  <si>
    <t>日</t>
    <rPh sb="0" eb="1">
      <t>ニチ</t>
    </rPh>
    <phoneticPr fontId="8"/>
  </si>
  <si>
    <t xml:space="preserve"> </t>
    <phoneticPr fontId="8"/>
  </si>
  <si>
    <t>金</t>
    <phoneticPr fontId="8"/>
  </si>
  <si>
    <t>月</t>
    <rPh sb="0" eb="1">
      <t>ゲツ</t>
    </rPh>
    <phoneticPr fontId="8"/>
  </si>
  <si>
    <t>12月</t>
    <rPh sb="2" eb="3">
      <t>ツキ</t>
    </rPh>
    <phoneticPr fontId="8"/>
  </si>
  <si>
    <t>　</t>
    <phoneticPr fontId="8"/>
  </si>
  <si>
    <t>別添  ２－２　（令和３年度見込数）</t>
    <rPh sb="0" eb="2">
      <t>ベッテン</t>
    </rPh>
    <rPh sb="9" eb="11">
      <t>レイワ</t>
    </rPh>
    <rPh sb="12" eb="13">
      <t>ネン</t>
    </rPh>
    <rPh sb="13" eb="14">
      <t>ド</t>
    </rPh>
    <rPh sb="14" eb="16">
      <t>ミコミ</t>
    </rPh>
    <rPh sb="16" eb="17">
      <t>スウ</t>
    </rPh>
    <phoneticPr fontId="3"/>
  </si>
  <si>
    <t>５～９月　</t>
    <rPh sb="3" eb="4">
      <t>ガツ</t>
    </rPh>
    <phoneticPr fontId="3"/>
  </si>
  <si>
    <r>
      <t>・幹部科：令和２年度ベース　　第</t>
    </r>
    <r>
      <rPr>
        <sz val="11"/>
        <color theme="1"/>
        <rFont val="ＭＳ Ｐゴシック"/>
        <family val="2"/>
        <charset val="128"/>
      </rPr>
      <t>一：３０人　第二：２５人　第三：２９人</t>
    </r>
    <rPh sb="1" eb="3">
      <t>カンブ</t>
    </rPh>
    <rPh sb="3" eb="4">
      <t>カ</t>
    </rPh>
    <rPh sb="5" eb="7">
      <t>レイワ</t>
    </rPh>
    <rPh sb="8" eb="10">
      <t>ネンド</t>
    </rPh>
    <rPh sb="15" eb="16">
      <t>ダイ</t>
    </rPh>
    <rPh sb="16" eb="17">
      <t>１</t>
    </rPh>
    <rPh sb="20" eb="21">
      <t>ニン</t>
    </rPh>
    <rPh sb="23" eb="24">
      <t>２</t>
    </rPh>
    <rPh sb="29" eb="30">
      <t>ダイ</t>
    </rPh>
    <rPh sb="34" eb="35">
      <t>ニン</t>
    </rPh>
    <phoneticPr fontId="3"/>
  </si>
  <si>
    <t>初任科　Ｒ２：３４人　Ｈ３０：３１人　Ｈ３０：３３人　①平均３３人　②予算上４５人　（①＋②）÷２＝３８人　</t>
    <rPh sb="0" eb="2">
      <t>ショニン</t>
    </rPh>
    <rPh sb="2" eb="3">
      <t>カ</t>
    </rPh>
    <rPh sb="9" eb="10">
      <t>ニン</t>
    </rPh>
    <rPh sb="17" eb="18">
      <t>ニン</t>
    </rPh>
    <rPh sb="25" eb="26">
      <t>ニン</t>
    </rPh>
    <rPh sb="28" eb="30">
      <t>ヘイキン</t>
    </rPh>
    <rPh sb="32" eb="33">
      <t>ニン</t>
    </rPh>
    <rPh sb="35" eb="38">
      <t>ヨサンジョウ</t>
    </rPh>
    <rPh sb="40" eb="41">
      <t>ニン</t>
    </rPh>
    <rPh sb="52" eb="53">
      <t>ニン</t>
    </rPh>
    <phoneticPr fontId="3"/>
  </si>
  <si>
    <t>初任科・幹部科（昼食のみ）</t>
    <rPh sb="0" eb="2">
      <t>ショニン</t>
    </rPh>
    <rPh sb="2" eb="3">
      <t>カ</t>
    </rPh>
    <rPh sb="4" eb="6">
      <t>カンブ</t>
    </rPh>
    <rPh sb="6" eb="7">
      <t>カ</t>
    </rPh>
    <rPh sb="8" eb="10">
      <t>チュウショク</t>
    </rPh>
    <phoneticPr fontId="3"/>
  </si>
  <si>
    <t>・入校学生（初任科）：　３８人見込　</t>
    <rPh sb="1" eb="3">
      <t>ニュウコウ</t>
    </rPh>
    <rPh sb="3" eb="5">
      <t>ガクセイ</t>
    </rPh>
    <rPh sb="6" eb="8">
      <t>ショニン</t>
    </rPh>
    <rPh sb="8" eb="9">
      <t>カ</t>
    </rPh>
    <rPh sb="14" eb="15">
      <t>ニン</t>
    </rPh>
    <rPh sb="15" eb="17">
      <t>ミコミ</t>
    </rPh>
    <phoneticPr fontId="3"/>
  </si>
  <si>
    <t>・専科：　１１月再教育課程　１５人　　１２月再教育課程１５人</t>
    <rPh sb="1" eb="3">
      <t>センカ</t>
    </rPh>
    <rPh sb="7" eb="8">
      <t>ガツ</t>
    </rPh>
    <rPh sb="8" eb="11">
      <t>サイキョウイク</t>
    </rPh>
    <rPh sb="11" eb="13">
      <t>カテイ</t>
    </rPh>
    <rPh sb="16" eb="17">
      <t>ニン</t>
    </rPh>
    <rPh sb="21" eb="22">
      <t>ガツ</t>
    </rPh>
    <rPh sb="22" eb="25">
      <t>サイキョウイク</t>
    </rPh>
    <rPh sb="25" eb="27">
      <t>カテイ</t>
    </rPh>
    <rPh sb="29" eb="30">
      <t>ニン</t>
    </rPh>
    <phoneticPr fontId="3"/>
  </si>
  <si>
    <t>8月分</t>
    <rPh sb="2" eb="3">
      <t>ブン</t>
    </rPh>
    <phoneticPr fontId="3"/>
  </si>
  <si>
    <t>4月分</t>
    <rPh sb="1" eb="2">
      <t>ガツ</t>
    </rPh>
    <rPh sb="2" eb="3">
      <t>ブン</t>
    </rPh>
    <phoneticPr fontId="3"/>
  </si>
  <si>
    <t>5月分</t>
    <rPh sb="2" eb="3">
      <t>ブン</t>
    </rPh>
    <phoneticPr fontId="3"/>
  </si>
  <si>
    <t>6月分</t>
    <rPh sb="2" eb="3">
      <t>ブン</t>
    </rPh>
    <phoneticPr fontId="3"/>
  </si>
  <si>
    <t>7月分</t>
    <rPh sb="2" eb="3">
      <t>ブン</t>
    </rPh>
    <phoneticPr fontId="3"/>
  </si>
  <si>
    <t>専科の各課程</t>
    <rPh sb="0" eb="2">
      <t>センカ</t>
    </rPh>
    <rPh sb="3" eb="6">
      <t>カクカテイ</t>
    </rPh>
    <phoneticPr fontId="3"/>
  </si>
  <si>
    <t>別添  ２－３　（令和４年度見込数）</t>
    <rPh sb="0" eb="2">
      <t>ベッテン</t>
    </rPh>
    <rPh sb="9" eb="11">
      <t>レイワ</t>
    </rPh>
    <rPh sb="12" eb="13">
      <t>ネン</t>
    </rPh>
    <rPh sb="13" eb="14">
      <t>ド</t>
    </rPh>
    <rPh sb="14" eb="16">
      <t>ミコミ</t>
    </rPh>
    <rPh sb="16" eb="17">
      <t>スウ</t>
    </rPh>
    <phoneticPr fontId="3"/>
  </si>
  <si>
    <t>別添  ２－１（令和２年度見込み数）</t>
    <rPh sb="0" eb="2">
      <t>ベッテン</t>
    </rPh>
    <rPh sb="8" eb="10">
      <t>レイワ</t>
    </rPh>
    <rPh sb="11" eb="12">
      <t>ネン</t>
    </rPh>
    <rPh sb="12" eb="13">
      <t>ド</t>
    </rPh>
    <rPh sb="13" eb="15">
      <t>ミコ</t>
    </rPh>
    <rPh sb="16" eb="17">
      <t>スウ</t>
    </rPh>
    <phoneticPr fontId="3"/>
  </si>
  <si>
    <t>別添  ２－４（令和５年度見込み数）</t>
    <rPh sb="0" eb="2">
      <t>ベッテン</t>
    </rPh>
    <rPh sb="8" eb="10">
      <t>レイワ</t>
    </rPh>
    <rPh sb="11" eb="12">
      <t>ネン</t>
    </rPh>
    <rPh sb="12" eb="13">
      <t>ド</t>
    </rPh>
    <rPh sb="13" eb="15">
      <t>ミコ</t>
    </rPh>
    <rPh sb="16" eb="17">
      <t>スウ</t>
    </rPh>
    <phoneticPr fontId="3"/>
  </si>
  <si>
    <t>４月分</t>
    <rPh sb="1" eb="2">
      <t>ツキ</t>
    </rPh>
    <rPh sb="2" eb="3">
      <t>ブン</t>
    </rPh>
    <phoneticPr fontId="3"/>
  </si>
  <si>
    <t>５月分</t>
    <rPh sb="1" eb="2">
      <t>ツキ</t>
    </rPh>
    <rPh sb="2" eb="3">
      <t>ブン</t>
    </rPh>
    <phoneticPr fontId="3"/>
  </si>
  <si>
    <t>６月分</t>
    <rPh sb="1" eb="2">
      <t>ツキ</t>
    </rPh>
    <rPh sb="2" eb="3">
      <t>ブン</t>
    </rPh>
    <phoneticPr fontId="3"/>
  </si>
  <si>
    <t>７月分</t>
    <rPh sb="1" eb="2">
      <t>ツキ</t>
    </rPh>
    <rPh sb="2" eb="3">
      <t>ブン</t>
    </rPh>
    <phoneticPr fontId="3"/>
  </si>
  <si>
    <t>８月分</t>
    <rPh sb="1" eb="2">
      <t>ツキ</t>
    </rPh>
    <rPh sb="2" eb="3">
      <t>ブン</t>
    </rPh>
    <phoneticPr fontId="3"/>
  </si>
  <si>
    <t>９月分</t>
    <rPh sb="1" eb="2">
      <t>ツキ</t>
    </rPh>
    <rPh sb="2" eb="3">
      <t>ブン</t>
    </rPh>
    <phoneticPr fontId="3"/>
  </si>
  <si>
    <t>４月　</t>
    <rPh sb="1" eb="2">
      <t>ガツ</t>
    </rPh>
    <phoneticPr fontId="3"/>
  </si>
  <si>
    <t>令和２年度年間計画予定</t>
    <rPh sb="0" eb="1">
      <t>レイ</t>
    </rPh>
    <rPh sb="1" eb="2">
      <t>ワ</t>
    </rPh>
    <rPh sb="3" eb="4">
      <t>ネン</t>
    </rPh>
    <rPh sb="4" eb="5">
      <t>ド</t>
    </rPh>
    <rPh sb="9" eb="11">
      <t>ヨテイ</t>
    </rPh>
    <phoneticPr fontId="6"/>
  </si>
  <si>
    <t>あくまで予定であり、新型コロナ感染症等の影響や、オリンピック・パラリンピックが中止となった場合、カリキュラムを変更する場合もある。</t>
    <rPh sb="4" eb="6">
      <t>ヨテイ</t>
    </rPh>
    <rPh sb="10" eb="12">
      <t>シンガタ</t>
    </rPh>
    <rPh sb="15" eb="18">
      <t>カンセンショウ</t>
    </rPh>
    <rPh sb="18" eb="19">
      <t>ナド</t>
    </rPh>
    <rPh sb="20" eb="22">
      <t>エイキョウ</t>
    </rPh>
    <rPh sb="39" eb="41">
      <t>チュウシ</t>
    </rPh>
    <rPh sb="45" eb="47">
      <t>バアイ</t>
    </rPh>
    <rPh sb="55" eb="57">
      <t>ヘンコウ</t>
    </rPh>
    <rPh sb="59" eb="61">
      <t>バアイ</t>
    </rPh>
    <phoneticPr fontId="3"/>
  </si>
  <si>
    <t>あくまで予定であり、新型コロナ感染症等の影響により、カリキュラムが変更となる場合もある。</t>
    <rPh sb="4" eb="6">
      <t>ヨテイ</t>
    </rPh>
    <rPh sb="10" eb="12">
      <t>シンガタ</t>
    </rPh>
    <rPh sb="15" eb="18">
      <t>カンセンショウ</t>
    </rPh>
    <rPh sb="18" eb="19">
      <t>トウ</t>
    </rPh>
    <rPh sb="20" eb="22">
      <t>エイキョウ</t>
    </rPh>
    <rPh sb="33" eb="35">
      <t>ヘンコウ</t>
    </rPh>
    <rPh sb="38" eb="40">
      <t>バアイ</t>
    </rPh>
    <phoneticPr fontId="3"/>
  </si>
  <si>
    <t>あくまで予定であり、新型コロナ感染症等の影響や、カリキュラムの見直しにより、課程等の増減もある。</t>
    <rPh sb="20" eb="22">
      <t>エイキョウ</t>
    </rPh>
    <rPh sb="31" eb="33">
      <t>ミナオ</t>
    </rPh>
    <rPh sb="38" eb="40">
      <t>カテイ</t>
    </rPh>
    <rPh sb="40" eb="41">
      <t>ナド</t>
    </rPh>
    <rPh sb="42" eb="44">
      <t>ゾウゲン</t>
    </rPh>
    <phoneticPr fontId="3"/>
  </si>
  <si>
    <t>初任科　Ｒ２：３４人　Ｈ３０：３１人　Ｈ３０：３３人　①平均３２人　②予算上４５人　（①＋②）÷２＝３８人　</t>
    <rPh sb="0" eb="2">
      <t>ショニン</t>
    </rPh>
    <rPh sb="2" eb="3">
      <t>カ</t>
    </rPh>
    <rPh sb="9" eb="10">
      <t>ニン</t>
    </rPh>
    <rPh sb="17" eb="18">
      <t>ニン</t>
    </rPh>
    <rPh sb="25" eb="26">
      <t>ニン</t>
    </rPh>
    <rPh sb="28" eb="30">
      <t>ヘイキン</t>
    </rPh>
    <rPh sb="32" eb="33">
      <t>ニン</t>
    </rPh>
    <rPh sb="35" eb="38">
      <t>ヨサンジョウ</t>
    </rPh>
    <rPh sb="40" eb="41">
      <t>ニン</t>
    </rPh>
    <rPh sb="52" eb="53">
      <t>ニン</t>
    </rPh>
    <phoneticPr fontId="3"/>
  </si>
  <si>
    <t>※救急科救急課程及び機関科機関課程は、２０１９年度の実績人数</t>
    <rPh sb="1" eb="3">
      <t>キュウキュウ</t>
    </rPh>
    <rPh sb="3" eb="4">
      <t>カ</t>
    </rPh>
    <rPh sb="4" eb="6">
      <t>キュウキュウ</t>
    </rPh>
    <rPh sb="6" eb="8">
      <t>カテイ</t>
    </rPh>
    <rPh sb="8" eb="9">
      <t>オヨ</t>
    </rPh>
    <rPh sb="10" eb="12">
      <t>キカン</t>
    </rPh>
    <rPh sb="12" eb="13">
      <t>カ</t>
    </rPh>
    <rPh sb="13" eb="15">
      <t>キカン</t>
    </rPh>
    <rPh sb="15" eb="17">
      <t>カテイ</t>
    </rPh>
    <rPh sb="23" eb="25">
      <t>ネンド</t>
    </rPh>
    <rPh sb="24" eb="25">
      <t>ド</t>
    </rPh>
    <rPh sb="26" eb="28">
      <t>ジッセキ</t>
    </rPh>
    <rPh sb="28" eb="29">
      <t>ニン</t>
    </rPh>
    <rPh sb="29" eb="30">
      <t>スウ</t>
    </rPh>
    <phoneticPr fontId="3"/>
  </si>
  <si>
    <t>・はしご車課程：2019年度ベース　２３人</t>
    <rPh sb="4" eb="5">
      <t>シャ</t>
    </rPh>
    <rPh sb="5" eb="7">
      <t>カテイ</t>
    </rPh>
    <rPh sb="12" eb="14">
      <t>ネンド</t>
    </rPh>
    <rPh sb="13" eb="14">
      <t>ド</t>
    </rPh>
    <rPh sb="20" eb="21">
      <t>ニン</t>
    </rPh>
    <phoneticPr fontId="3"/>
  </si>
  <si>
    <t>・警防課程：2019年度ベース　１２人</t>
    <rPh sb="1" eb="3">
      <t>ケイボウ</t>
    </rPh>
    <rPh sb="3" eb="5">
      <t>カテイ</t>
    </rPh>
    <rPh sb="10" eb="12">
      <t>ネンド</t>
    </rPh>
    <rPh sb="11" eb="12">
      <t>ド</t>
    </rPh>
    <rPh sb="18" eb="19">
      <t>ニン</t>
    </rPh>
    <phoneticPr fontId="3"/>
  </si>
  <si>
    <t>・救助課程：2019年度ベース　１１人</t>
    <rPh sb="1" eb="3">
      <t>キュウジョ</t>
    </rPh>
    <rPh sb="3" eb="5">
      <t>カテイ</t>
    </rPh>
    <rPh sb="10" eb="12">
      <t>ネンド</t>
    </rPh>
    <rPh sb="11" eb="12">
      <t>ド</t>
    </rPh>
    <rPh sb="18" eb="19">
      <t>ニン</t>
    </rPh>
    <phoneticPr fontId="3"/>
  </si>
  <si>
    <t>・火災調査課程：2019年度ベース　２２人</t>
    <rPh sb="1" eb="3">
      <t>カサイ</t>
    </rPh>
    <rPh sb="3" eb="5">
      <t>チョウサ</t>
    </rPh>
    <rPh sb="5" eb="7">
      <t>カテイ</t>
    </rPh>
    <rPh sb="12" eb="14">
      <t>ネンド</t>
    </rPh>
    <rPh sb="13" eb="14">
      <t>ド</t>
    </rPh>
    <rPh sb="20" eb="21">
      <t>ニン</t>
    </rPh>
    <phoneticPr fontId="3"/>
  </si>
  <si>
    <t>・査察課程：2019年度ベース　２７人</t>
    <rPh sb="1" eb="3">
      <t>ササツ</t>
    </rPh>
    <rPh sb="3" eb="5">
      <t>カテイ</t>
    </rPh>
    <rPh sb="10" eb="12">
      <t>ネンド</t>
    </rPh>
    <rPh sb="11" eb="12">
      <t>ド</t>
    </rPh>
    <rPh sb="18" eb="19">
      <t>ニン</t>
    </rPh>
    <phoneticPr fontId="3"/>
  </si>
  <si>
    <t>・機関課程：2019年度ベース　４１人</t>
    <rPh sb="1" eb="3">
      <t>キカン</t>
    </rPh>
    <rPh sb="3" eb="5">
      <t>カテイ</t>
    </rPh>
    <rPh sb="10" eb="12">
      <t>ネンド</t>
    </rPh>
    <rPh sb="11" eb="12">
      <t>ド</t>
    </rPh>
    <rPh sb="18" eb="19">
      <t>ニン</t>
    </rPh>
    <phoneticPr fontId="3"/>
  </si>
  <si>
    <t>・救急課程：2019年度ベース　３５人</t>
    <rPh sb="1" eb="3">
      <t>キュウキュウ</t>
    </rPh>
    <rPh sb="3" eb="5">
      <t>カテイ</t>
    </rPh>
    <rPh sb="10" eb="12">
      <t>ネンド</t>
    </rPh>
    <rPh sb="11" eb="12">
      <t>ド</t>
    </rPh>
    <rPh sb="18" eb="19">
      <t>ニン</t>
    </rPh>
    <phoneticPr fontId="3"/>
  </si>
  <si>
    <t>・再教育課程：2019年度ベース　３４人</t>
    <rPh sb="1" eb="4">
      <t>サイキョウイク</t>
    </rPh>
    <rPh sb="4" eb="6">
      <t>カテイ</t>
    </rPh>
    <rPh sb="11" eb="13">
      <t>ネンド</t>
    </rPh>
    <rPh sb="12" eb="13">
      <t>ド</t>
    </rPh>
    <rPh sb="19" eb="20">
      <t>ニン</t>
    </rPh>
    <phoneticPr fontId="3"/>
  </si>
  <si>
    <t>・特殊災害課程：2019年度ベース　２４人</t>
    <rPh sb="1" eb="3">
      <t>トクシュ</t>
    </rPh>
    <rPh sb="3" eb="5">
      <t>サイガイ</t>
    </rPh>
    <rPh sb="5" eb="7">
      <t>カテイ</t>
    </rPh>
    <rPh sb="12" eb="14">
      <t>ネンド</t>
    </rPh>
    <rPh sb="13" eb="14">
      <t>ド</t>
    </rPh>
    <rPh sb="20" eb="21">
      <t>ニン</t>
    </rPh>
    <phoneticPr fontId="3"/>
  </si>
  <si>
    <t>・団指導員課程：2019年度ベース　１１人</t>
    <rPh sb="1" eb="2">
      <t>ダン</t>
    </rPh>
    <rPh sb="2" eb="5">
      <t>シドウイン</t>
    </rPh>
    <rPh sb="5" eb="7">
      <t>カテイ</t>
    </rPh>
    <rPh sb="12" eb="14">
      <t>ネンド</t>
    </rPh>
    <rPh sb="13" eb="14">
      <t>ド</t>
    </rPh>
    <rPh sb="20" eb="21">
      <t>ニン</t>
    </rPh>
    <phoneticPr fontId="3"/>
  </si>
  <si>
    <t>土</t>
    <phoneticPr fontId="3"/>
  </si>
  <si>
    <t>日</t>
    <phoneticPr fontId="3"/>
  </si>
  <si>
    <t>月</t>
    <phoneticPr fontId="3"/>
  </si>
  <si>
    <r>
      <rPr>
        <b/>
        <sz val="20"/>
        <color theme="1"/>
        <rFont val="ＭＳ Ｐゴシック"/>
        <family val="3"/>
        <charset val="128"/>
        <scheme val="minor"/>
      </rPr>
      <t>令和３年度年間計画予定</t>
    </r>
    <r>
      <rPr>
        <b/>
        <sz val="11"/>
        <color theme="1"/>
        <rFont val="ＭＳ Ｐゴシック"/>
        <family val="3"/>
        <charset val="128"/>
        <scheme val="minor"/>
      </rPr>
      <t>（計画予定の表自体は令和２年度当初のものを引用）</t>
    </r>
    <rPh sb="0" eb="1">
      <t>レイ</t>
    </rPh>
    <rPh sb="1" eb="2">
      <t>ワ</t>
    </rPh>
    <rPh sb="3" eb="4">
      <t>ネン</t>
    </rPh>
    <rPh sb="4" eb="5">
      <t>ド</t>
    </rPh>
    <rPh sb="9" eb="11">
      <t>ヨテイ</t>
    </rPh>
    <rPh sb="12" eb="14">
      <t>ケイカク</t>
    </rPh>
    <rPh sb="14" eb="16">
      <t>ヨテイ</t>
    </rPh>
    <rPh sb="17" eb="18">
      <t>ヒョウ</t>
    </rPh>
    <rPh sb="18" eb="20">
      <t>ジタイ</t>
    </rPh>
    <rPh sb="21" eb="23">
      <t>レイワ</t>
    </rPh>
    <rPh sb="24" eb="26">
      <t>ネンド</t>
    </rPh>
    <rPh sb="26" eb="28">
      <t>トウショ</t>
    </rPh>
    <rPh sb="32" eb="34">
      <t>インヨウ</t>
    </rPh>
    <phoneticPr fontId="6"/>
  </si>
  <si>
    <r>
      <t>令和４年度及び令和５年度計画予定</t>
    </r>
    <r>
      <rPr>
        <b/>
        <sz val="11"/>
        <color rgb="FF000000"/>
        <rFont val="ＭＳ Ｐゴシック"/>
        <family val="3"/>
        <charset val="128"/>
      </rPr>
      <t>(計画予定の表自体は、2019年度のものを引用)　</t>
    </r>
    <r>
      <rPr>
        <b/>
        <sz val="18"/>
        <color rgb="FF000000"/>
        <rFont val="ＭＳ Ｐゴシック"/>
        <family val="3"/>
        <charset val="128"/>
      </rPr>
      <t>　</t>
    </r>
    <r>
      <rPr>
        <b/>
        <sz val="11"/>
        <color rgb="FF000000"/>
        <rFont val="ＭＳ Ｐゴシック"/>
        <family val="3"/>
        <charset val="128"/>
      </rPr>
      <t>別添１－３</t>
    </r>
    <rPh sb="0" eb="2">
      <t>レイワ</t>
    </rPh>
    <rPh sb="3" eb="5">
      <t>ネンド</t>
    </rPh>
    <rPh sb="5" eb="6">
      <t>オヨ</t>
    </rPh>
    <rPh sb="7" eb="9">
      <t>レイワ</t>
    </rPh>
    <rPh sb="10" eb="12">
      <t>ネンド</t>
    </rPh>
    <rPh sb="12" eb="14">
      <t>ケイカク</t>
    </rPh>
    <rPh sb="14" eb="16">
      <t>ヨテイ</t>
    </rPh>
    <rPh sb="17" eb="19">
      <t>ケイカク</t>
    </rPh>
    <rPh sb="19" eb="21">
      <t>ヨテイ</t>
    </rPh>
    <rPh sb="22" eb="23">
      <t>ヒョウ</t>
    </rPh>
    <rPh sb="23" eb="25">
      <t>ジタイ</t>
    </rPh>
    <rPh sb="31" eb="33">
      <t>ネンド</t>
    </rPh>
    <rPh sb="37" eb="39">
      <t>インヨウ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</si>
</sst>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5" tint="0.79998168889431442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0.5"/>
      <color theme="5" tint="0.59999389629810485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rgb="FF000000"/>
      <name val="ＭＳ Ｐゴシック"/>
      <family val="3"/>
      <charset val="128"/>
    </font>
    <font>
      <sz val="11"/>
      <color theme="1"/>
      <name val="ＭＳ Ｐゴシック"/>
      <family val="2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rgb="FFF2DDDC"/>
      <name val="ＭＳ Ｐゴシック"/>
      <family val="3"/>
      <charset val="128"/>
    </font>
    <font>
      <sz val="10.5"/>
      <color rgb="FFE6B9B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2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right" vertical="center"/>
    </xf>
    <xf numFmtId="0" fontId="0" fillId="0" borderId="1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4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10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4" borderId="30" xfId="0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1" fillId="4" borderId="3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textRotation="255"/>
    </xf>
    <xf numFmtId="0" fontId="11" fillId="4" borderId="30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textRotation="255"/>
    </xf>
    <xf numFmtId="0" fontId="11" fillId="4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textRotation="255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38" fontId="4" fillId="0" borderId="45" xfId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0" fontId="0" fillId="0" borderId="48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38" fontId="16" fillId="5" borderId="41" xfId="1" applyFont="1" applyFill="1" applyBorder="1">
      <alignment vertical="center"/>
    </xf>
    <xf numFmtId="0" fontId="19" fillId="6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7" borderId="30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vertical="center"/>
    </xf>
    <xf numFmtId="0" fontId="22" fillId="7" borderId="30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7" borderId="2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 shrinkToFit="1"/>
    </xf>
    <xf numFmtId="0" fontId="22" fillId="6" borderId="30" xfId="0" applyFont="1" applyFill="1" applyBorder="1" applyAlignment="1">
      <alignment horizontal="center" vertical="center" shrinkToFit="1"/>
    </xf>
    <xf numFmtId="0" fontId="22" fillId="7" borderId="30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7" borderId="31" xfId="0" applyFont="1" applyFill="1" applyBorder="1" applyAlignment="1">
      <alignment horizontal="center" vertical="center" shrinkToFit="1"/>
    </xf>
    <xf numFmtId="0" fontId="22" fillId="7" borderId="18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 shrinkToFit="1"/>
    </xf>
    <xf numFmtId="0" fontId="22" fillId="6" borderId="25" xfId="0" applyFont="1" applyFill="1" applyBorder="1" applyAlignment="1">
      <alignment horizontal="center" vertical="center" shrinkToFit="1"/>
    </xf>
    <xf numFmtId="0" fontId="19" fillId="6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22" fillId="6" borderId="3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 wrapText="1"/>
    </xf>
    <xf numFmtId="0" fontId="22" fillId="6" borderId="35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6" borderId="36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textRotation="255"/>
    </xf>
    <xf numFmtId="0" fontId="22" fillId="7" borderId="29" xfId="0" applyFont="1" applyFill="1" applyBorder="1" applyAlignment="1">
      <alignment horizontal="center" vertical="center"/>
    </xf>
    <xf numFmtId="0" fontId="22" fillId="8" borderId="30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 textRotation="255"/>
    </xf>
    <xf numFmtId="0" fontId="22" fillId="7" borderId="3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textRotation="255"/>
    </xf>
    <xf numFmtId="0" fontId="22" fillId="6" borderId="30" xfId="0" applyFont="1" applyFill="1" applyBorder="1" applyAlignment="1">
      <alignment horizontal="center" vertical="center" textRotation="255"/>
    </xf>
    <xf numFmtId="0" fontId="22" fillId="9" borderId="19" xfId="0" applyFont="1" applyFill="1" applyBorder="1" applyAlignment="1">
      <alignment horizontal="center" vertical="center"/>
    </xf>
    <xf numFmtId="0" fontId="22" fillId="6" borderId="37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2" fillId="6" borderId="38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/>
    </xf>
    <xf numFmtId="0" fontId="22" fillId="6" borderId="39" xfId="0" applyFont="1" applyFill="1" applyBorder="1" applyAlignment="1">
      <alignment horizontal="center" vertical="center"/>
    </xf>
    <xf numFmtId="0" fontId="22" fillId="9" borderId="30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4" xfId="0" applyFont="1" applyFill="1" applyBorder="1">
      <alignment vertical="center"/>
    </xf>
    <xf numFmtId="0" fontId="4" fillId="1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 wrapText="1"/>
    </xf>
    <xf numFmtId="0" fontId="19" fillId="6" borderId="43" xfId="0" applyFont="1" applyFill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10</xdr:row>
      <xdr:rowOff>83344</xdr:rowOff>
    </xdr:from>
    <xdr:to>
      <xdr:col>6</xdr:col>
      <xdr:colOff>266700</xdr:colOff>
      <xdr:row>10</xdr:row>
      <xdr:rowOff>276225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56D1112-57E9-4351-977A-E4E43131B1A4}"/>
            </a:ext>
          </a:extLst>
        </xdr:cNvPr>
        <xdr:cNvSpPr txBox="1"/>
      </xdr:nvSpPr>
      <xdr:spPr>
        <a:xfrm>
          <a:off x="1076326" y="2731294"/>
          <a:ext cx="800099" cy="192881"/>
        </a:xfrm>
        <a:prstGeom prst="rect">
          <a:avLst/>
        </a:prstGeom>
        <a:solidFill>
          <a:srgbClr val="FF000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第三幹部科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12</xdr:col>
      <xdr:colOff>9525</xdr:colOff>
      <xdr:row>5</xdr:row>
      <xdr:rowOff>102393</xdr:rowOff>
    </xdr:from>
    <xdr:to>
      <xdr:col>16</xdr:col>
      <xdr:colOff>259822</xdr:colOff>
      <xdr:row>5</xdr:row>
      <xdr:rowOff>323850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1997B5E-BD06-482D-89E5-4D7AA8163F67}"/>
            </a:ext>
          </a:extLst>
        </xdr:cNvPr>
        <xdr:cNvSpPr txBox="1"/>
      </xdr:nvSpPr>
      <xdr:spPr>
        <a:xfrm>
          <a:off x="3238500" y="7341393"/>
          <a:ext cx="1317097" cy="221457"/>
        </a:xfrm>
        <a:prstGeom prst="rect">
          <a:avLst/>
        </a:prstGeom>
        <a:solidFill>
          <a:srgbClr val="0070C0">
            <a:alpha val="3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第二幹部科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16</xdr:col>
      <xdr:colOff>19051</xdr:colOff>
      <xdr:row>10</xdr:row>
      <xdr:rowOff>102393</xdr:rowOff>
    </xdr:from>
    <xdr:to>
      <xdr:col>21</xdr:col>
      <xdr:colOff>2649</xdr:colOff>
      <xdr:row>10</xdr:row>
      <xdr:rowOff>323850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A225308-A4AA-45D6-B67A-B23E477251FE}"/>
            </a:ext>
          </a:extLst>
        </xdr:cNvPr>
        <xdr:cNvSpPr txBox="1"/>
      </xdr:nvSpPr>
      <xdr:spPr>
        <a:xfrm>
          <a:off x="4314826" y="8770143"/>
          <a:ext cx="1317098" cy="221457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第一幹部科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24</xdr:col>
      <xdr:colOff>19050</xdr:colOff>
      <xdr:row>12</xdr:row>
      <xdr:rowOff>57150</xdr:rowOff>
    </xdr:from>
    <xdr:to>
      <xdr:col>28</xdr:col>
      <xdr:colOff>1059</xdr:colOff>
      <xdr:row>12</xdr:row>
      <xdr:rowOff>304800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6EF08C5-9E8D-467C-84B6-FAE7B8755AB4}"/>
            </a:ext>
          </a:extLst>
        </xdr:cNvPr>
        <xdr:cNvSpPr txBox="1"/>
      </xdr:nvSpPr>
      <xdr:spPr>
        <a:xfrm>
          <a:off x="6448425" y="9448800"/>
          <a:ext cx="1048809" cy="247650"/>
        </a:xfrm>
        <a:prstGeom prst="rect">
          <a:avLst/>
        </a:prstGeom>
        <a:solidFill>
          <a:srgbClr val="FF000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新人再教育課程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257175</xdr:colOff>
      <xdr:row>16</xdr:row>
      <xdr:rowOff>66675</xdr:rowOff>
    </xdr:from>
    <xdr:to>
      <xdr:col>4</xdr:col>
      <xdr:colOff>247650</xdr:colOff>
      <xdr:row>16</xdr:row>
      <xdr:rowOff>314325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6361F8E-5030-413B-A639-2D78CA6BA175}"/>
            </a:ext>
          </a:extLst>
        </xdr:cNvPr>
        <xdr:cNvSpPr txBox="1"/>
      </xdr:nvSpPr>
      <xdr:spPr>
        <a:xfrm>
          <a:off x="257175" y="10525125"/>
          <a:ext cx="1057275" cy="247650"/>
        </a:xfrm>
        <a:prstGeom prst="rect">
          <a:avLst/>
        </a:prstGeom>
        <a:solidFill>
          <a:srgbClr val="FF000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新人再教育課程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12</xdr:col>
      <xdr:colOff>38099</xdr:colOff>
      <xdr:row>19</xdr:row>
      <xdr:rowOff>114301</xdr:rowOff>
    </xdr:from>
    <xdr:to>
      <xdr:col>31</xdr:col>
      <xdr:colOff>228600</xdr:colOff>
      <xdr:row>19</xdr:row>
      <xdr:rowOff>304801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9B888DA-5DAF-47D9-8B79-031A8A455FCF}"/>
            </a:ext>
          </a:extLst>
        </xdr:cNvPr>
        <xdr:cNvSpPr txBox="1"/>
      </xdr:nvSpPr>
      <xdr:spPr>
        <a:xfrm>
          <a:off x="3267074" y="11277601"/>
          <a:ext cx="5257801" cy="190500"/>
        </a:xfrm>
        <a:prstGeom prst="rect">
          <a:avLst/>
        </a:prstGeom>
        <a:solidFill>
          <a:srgbClr val="FFFF0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救急科救急課程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23</xdr:row>
      <xdr:rowOff>95249</xdr:rowOff>
    </xdr:from>
    <xdr:to>
      <xdr:col>28</xdr:col>
      <xdr:colOff>219075</xdr:colOff>
      <xdr:row>23</xdr:row>
      <xdr:rowOff>304800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8672726-BEC7-4964-A2B2-C899BC63FD52}"/>
            </a:ext>
          </a:extLst>
        </xdr:cNvPr>
        <xdr:cNvSpPr txBox="1"/>
      </xdr:nvSpPr>
      <xdr:spPr>
        <a:xfrm>
          <a:off x="266700" y="12230099"/>
          <a:ext cx="7448550" cy="209551"/>
        </a:xfrm>
        <a:prstGeom prst="rect">
          <a:avLst/>
        </a:prstGeom>
        <a:solidFill>
          <a:srgbClr val="FFFF0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救急科救急課程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9524</xdr:colOff>
      <xdr:row>7</xdr:row>
      <xdr:rowOff>19050</xdr:rowOff>
    </xdr:from>
    <xdr:to>
      <xdr:col>5</xdr:col>
      <xdr:colOff>19049</xdr:colOff>
      <xdr:row>8</xdr:row>
      <xdr:rowOff>19052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EF85A32-01F8-4BE9-B0D0-2F413AE72106}"/>
            </a:ext>
          </a:extLst>
        </xdr:cNvPr>
        <xdr:cNvSpPr txBox="1"/>
      </xdr:nvSpPr>
      <xdr:spPr>
        <a:xfrm>
          <a:off x="1076324" y="7981950"/>
          <a:ext cx="276225" cy="361952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基礎</a:t>
          </a:r>
          <a:endParaRPr kumimoji="1" lang="en-US" altLang="ja-JP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7</xdr:col>
      <xdr:colOff>9526</xdr:colOff>
      <xdr:row>12</xdr:row>
      <xdr:rowOff>0</xdr:rowOff>
    </xdr:from>
    <xdr:to>
      <xdr:col>8</xdr:col>
      <xdr:colOff>9526</xdr:colOff>
      <xdr:row>12</xdr:row>
      <xdr:rowOff>357188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FE2F8BD-D1E7-4C6D-A6E1-A91D41367F95}"/>
            </a:ext>
          </a:extLst>
        </xdr:cNvPr>
        <xdr:cNvSpPr txBox="1"/>
      </xdr:nvSpPr>
      <xdr:spPr>
        <a:xfrm>
          <a:off x="1905001" y="9391650"/>
          <a:ext cx="266700" cy="357188"/>
        </a:xfrm>
        <a:prstGeom prst="rect">
          <a:avLst/>
        </a:prstGeom>
        <a:solidFill>
          <a:srgbClr val="FFFF00">
            <a:alpha val="8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規律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15</xdr:col>
      <xdr:colOff>1</xdr:colOff>
      <xdr:row>12</xdr:row>
      <xdr:rowOff>0</xdr:rowOff>
    </xdr:from>
    <xdr:to>
      <xdr:col>16</xdr:col>
      <xdr:colOff>0</xdr:colOff>
      <xdr:row>12</xdr:row>
      <xdr:rowOff>357188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240F005-2B06-4F95-A38F-5AA5CE9F7EBF}"/>
            </a:ext>
          </a:extLst>
        </xdr:cNvPr>
        <xdr:cNvSpPr txBox="1"/>
      </xdr:nvSpPr>
      <xdr:spPr>
        <a:xfrm>
          <a:off x="4029076" y="9391650"/>
          <a:ext cx="266699" cy="357188"/>
        </a:xfrm>
        <a:prstGeom prst="rect">
          <a:avLst/>
        </a:prstGeom>
        <a:solidFill>
          <a:srgbClr val="FFFF00">
            <a:alpha val="8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規律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24</xdr:col>
      <xdr:colOff>247650</xdr:colOff>
      <xdr:row>7</xdr:row>
      <xdr:rowOff>9525</xdr:rowOff>
    </xdr:from>
    <xdr:to>
      <xdr:col>25</xdr:col>
      <xdr:colOff>255587</xdr:colOff>
      <xdr:row>8</xdr:row>
      <xdr:rowOff>9525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A6BE50B-6A06-48D6-A585-A279386E6E7E}"/>
            </a:ext>
          </a:extLst>
        </xdr:cNvPr>
        <xdr:cNvSpPr txBox="1"/>
      </xdr:nvSpPr>
      <xdr:spPr>
        <a:xfrm>
          <a:off x="6677025" y="7972425"/>
          <a:ext cx="274637" cy="361950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分指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19051</xdr:colOff>
      <xdr:row>27</xdr:row>
      <xdr:rowOff>104775</xdr:rowOff>
    </xdr:from>
    <xdr:to>
      <xdr:col>5</xdr:col>
      <xdr:colOff>266701</xdr:colOff>
      <xdr:row>27</xdr:row>
      <xdr:rowOff>304800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694D56D-8937-4379-BD2C-028A40523A43}"/>
            </a:ext>
          </a:extLst>
        </xdr:cNvPr>
        <xdr:cNvSpPr txBox="1"/>
      </xdr:nvSpPr>
      <xdr:spPr>
        <a:xfrm>
          <a:off x="285751" y="13211175"/>
          <a:ext cx="1314450" cy="200025"/>
        </a:xfrm>
        <a:prstGeom prst="rect">
          <a:avLst/>
        </a:prstGeom>
        <a:solidFill>
          <a:srgbClr val="FFFF0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救急科救急課程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9525</xdr:colOff>
      <xdr:row>27</xdr:row>
      <xdr:rowOff>123826</xdr:rowOff>
    </xdr:from>
    <xdr:to>
      <xdr:col>16</xdr:col>
      <xdr:colOff>257175</xdr:colOff>
      <xdr:row>27</xdr:row>
      <xdr:rowOff>295276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D5F95D8-022C-46ED-9228-D535ED36FE68}"/>
            </a:ext>
          </a:extLst>
        </xdr:cNvPr>
        <xdr:cNvSpPr txBox="1"/>
      </xdr:nvSpPr>
      <xdr:spPr>
        <a:xfrm>
          <a:off x="2171700" y="13230226"/>
          <a:ext cx="2381250" cy="171450"/>
        </a:xfrm>
        <a:prstGeom prst="rect">
          <a:avLst/>
        </a:prstGeom>
        <a:solidFill>
          <a:srgbClr val="92D05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機関科機関課程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85725</xdr:rowOff>
    </xdr:from>
    <xdr:to>
      <xdr:col>32</xdr:col>
      <xdr:colOff>2382</xdr:colOff>
      <xdr:row>9</xdr:row>
      <xdr:rowOff>300038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2D92BC5-B2F8-425D-AAA0-6F135BC38768}"/>
            </a:ext>
          </a:extLst>
        </xdr:cNvPr>
        <xdr:cNvSpPr txBox="1"/>
      </xdr:nvSpPr>
      <xdr:spPr>
        <a:xfrm>
          <a:off x="285750" y="2371725"/>
          <a:ext cx="8279607" cy="214313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11906</xdr:colOff>
      <xdr:row>13</xdr:row>
      <xdr:rowOff>73819</xdr:rowOff>
    </xdr:from>
    <xdr:to>
      <xdr:col>31</xdr:col>
      <xdr:colOff>0</xdr:colOff>
      <xdr:row>13</xdr:row>
      <xdr:rowOff>300038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C40123-98A6-4492-97AF-1CCC371741F2}"/>
            </a:ext>
          </a:extLst>
        </xdr:cNvPr>
        <xdr:cNvSpPr txBox="1"/>
      </xdr:nvSpPr>
      <xdr:spPr>
        <a:xfrm>
          <a:off x="278606" y="3426619"/>
          <a:ext cx="8017669" cy="226219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11906</xdr:colOff>
      <xdr:row>17</xdr:row>
      <xdr:rowOff>61914</xdr:rowOff>
    </xdr:from>
    <xdr:to>
      <xdr:col>31</xdr:col>
      <xdr:colOff>250032</xdr:colOff>
      <xdr:row>17</xdr:row>
      <xdr:rowOff>288132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4BD130D-14D7-48A7-87EA-31E3E822F383}"/>
            </a:ext>
          </a:extLst>
        </xdr:cNvPr>
        <xdr:cNvSpPr txBox="1"/>
      </xdr:nvSpPr>
      <xdr:spPr>
        <a:xfrm>
          <a:off x="278606" y="4386264"/>
          <a:ext cx="8267701" cy="226218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11906</xdr:colOff>
      <xdr:row>21</xdr:row>
      <xdr:rowOff>64296</xdr:rowOff>
    </xdr:from>
    <xdr:to>
      <xdr:col>31</xdr:col>
      <xdr:colOff>250032</xdr:colOff>
      <xdr:row>21</xdr:row>
      <xdr:rowOff>290514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06FCD68-0ACC-443A-A7E7-DAE688933E2C}"/>
            </a:ext>
          </a:extLst>
        </xdr:cNvPr>
        <xdr:cNvSpPr txBox="1"/>
      </xdr:nvSpPr>
      <xdr:spPr>
        <a:xfrm>
          <a:off x="278606" y="5360196"/>
          <a:ext cx="8267701" cy="226218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40480</xdr:colOff>
      <xdr:row>25</xdr:row>
      <xdr:rowOff>73819</xdr:rowOff>
    </xdr:from>
    <xdr:to>
      <xdr:col>30</xdr:col>
      <xdr:colOff>247650</xdr:colOff>
      <xdr:row>25</xdr:row>
      <xdr:rowOff>276225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1B0A297-D6EB-4FBB-96A6-4FB2D439DC65}"/>
            </a:ext>
          </a:extLst>
        </xdr:cNvPr>
        <xdr:cNvSpPr txBox="1"/>
      </xdr:nvSpPr>
      <xdr:spPr>
        <a:xfrm>
          <a:off x="307180" y="6341269"/>
          <a:ext cx="7970045" cy="202406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28575</xdr:colOff>
      <xdr:row>6</xdr:row>
      <xdr:rowOff>73819</xdr:rowOff>
    </xdr:from>
    <xdr:to>
      <xdr:col>10</xdr:col>
      <xdr:colOff>259823</xdr:colOff>
      <xdr:row>6</xdr:row>
      <xdr:rowOff>285750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C249B27-6F2B-4277-8929-9F879BE176D8}"/>
            </a:ext>
          </a:extLst>
        </xdr:cNvPr>
        <xdr:cNvSpPr txBox="1"/>
      </xdr:nvSpPr>
      <xdr:spPr>
        <a:xfrm>
          <a:off x="1638300" y="1654969"/>
          <a:ext cx="1317098" cy="211931"/>
        </a:xfrm>
        <a:prstGeom prst="rect">
          <a:avLst/>
        </a:prstGeom>
        <a:solidFill>
          <a:srgbClr val="FF000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第三幹部科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19050</xdr:colOff>
      <xdr:row>6</xdr:row>
      <xdr:rowOff>73818</xdr:rowOff>
    </xdr:from>
    <xdr:to>
      <xdr:col>18</xdr:col>
      <xdr:colOff>2647</xdr:colOff>
      <xdr:row>6</xdr:row>
      <xdr:rowOff>295275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8A65D92-AD7D-40C9-979E-710C4441DDF5}"/>
            </a:ext>
          </a:extLst>
        </xdr:cNvPr>
        <xdr:cNvSpPr txBox="1"/>
      </xdr:nvSpPr>
      <xdr:spPr>
        <a:xfrm>
          <a:off x="3514725" y="1654968"/>
          <a:ext cx="1317097" cy="221457"/>
        </a:xfrm>
        <a:prstGeom prst="rect">
          <a:avLst/>
        </a:prstGeom>
        <a:solidFill>
          <a:srgbClr val="0070C0">
            <a:alpha val="3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第二幹部科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9526</xdr:colOff>
      <xdr:row>6</xdr:row>
      <xdr:rowOff>83343</xdr:rowOff>
    </xdr:from>
    <xdr:to>
      <xdr:col>24</xdr:col>
      <xdr:colOff>259824</xdr:colOff>
      <xdr:row>6</xdr:row>
      <xdr:rowOff>304800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1D6F6EB-4DA5-49D7-AF7B-508448F7CFEB}"/>
            </a:ext>
          </a:extLst>
        </xdr:cNvPr>
        <xdr:cNvSpPr txBox="1"/>
      </xdr:nvSpPr>
      <xdr:spPr>
        <a:xfrm>
          <a:off x="5372101" y="1664493"/>
          <a:ext cx="1317098" cy="221457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第一幹部科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57150</xdr:colOff>
      <xdr:row>5</xdr:row>
      <xdr:rowOff>45244</xdr:rowOff>
    </xdr:from>
    <xdr:to>
      <xdr:col>31</xdr:col>
      <xdr:colOff>38100</xdr:colOff>
      <xdr:row>5</xdr:row>
      <xdr:rowOff>283370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0502798-03D1-4E42-AA77-2CCC7DDBD6F0}"/>
            </a:ext>
          </a:extLst>
        </xdr:cNvPr>
        <xdr:cNvSpPr txBox="1"/>
      </xdr:nvSpPr>
      <xdr:spPr>
        <a:xfrm>
          <a:off x="323850" y="1264444"/>
          <a:ext cx="8010525" cy="238126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24</xdr:col>
      <xdr:colOff>19050</xdr:colOff>
      <xdr:row>36</xdr:row>
      <xdr:rowOff>57150</xdr:rowOff>
    </xdr:from>
    <xdr:to>
      <xdr:col>28</xdr:col>
      <xdr:colOff>1059</xdr:colOff>
      <xdr:row>36</xdr:row>
      <xdr:rowOff>304800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C09369E-BFAE-42DD-B22F-17B0B3A19022}"/>
            </a:ext>
          </a:extLst>
        </xdr:cNvPr>
        <xdr:cNvSpPr txBox="1"/>
      </xdr:nvSpPr>
      <xdr:spPr>
        <a:xfrm>
          <a:off x="6448425" y="9448800"/>
          <a:ext cx="1048809" cy="247650"/>
        </a:xfrm>
        <a:prstGeom prst="rect">
          <a:avLst/>
        </a:prstGeom>
        <a:solidFill>
          <a:srgbClr val="FF000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新人再教育課程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257175</xdr:colOff>
      <xdr:row>40</xdr:row>
      <xdr:rowOff>66675</xdr:rowOff>
    </xdr:from>
    <xdr:to>
      <xdr:col>4</xdr:col>
      <xdr:colOff>247650</xdr:colOff>
      <xdr:row>40</xdr:row>
      <xdr:rowOff>314325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C22C46D-64CF-46EC-9705-F140DB84F58F}"/>
            </a:ext>
          </a:extLst>
        </xdr:cNvPr>
        <xdr:cNvSpPr txBox="1"/>
      </xdr:nvSpPr>
      <xdr:spPr>
        <a:xfrm>
          <a:off x="257175" y="10525125"/>
          <a:ext cx="1057275" cy="247650"/>
        </a:xfrm>
        <a:prstGeom prst="rect">
          <a:avLst/>
        </a:prstGeom>
        <a:solidFill>
          <a:srgbClr val="FF000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新人再教育課程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12</xdr:col>
      <xdr:colOff>38099</xdr:colOff>
      <xdr:row>43</xdr:row>
      <xdr:rowOff>114301</xdr:rowOff>
    </xdr:from>
    <xdr:to>
      <xdr:col>31</xdr:col>
      <xdr:colOff>228600</xdr:colOff>
      <xdr:row>43</xdr:row>
      <xdr:rowOff>304801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7954055-9C5D-4F1F-8EB0-B31420A0D985}"/>
            </a:ext>
          </a:extLst>
        </xdr:cNvPr>
        <xdr:cNvSpPr txBox="1"/>
      </xdr:nvSpPr>
      <xdr:spPr>
        <a:xfrm>
          <a:off x="3267074" y="11277601"/>
          <a:ext cx="5257801" cy="190500"/>
        </a:xfrm>
        <a:prstGeom prst="rect">
          <a:avLst/>
        </a:prstGeom>
        <a:solidFill>
          <a:srgbClr val="FFFF0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救急科救急課程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47</xdr:row>
      <xdr:rowOff>95249</xdr:rowOff>
    </xdr:from>
    <xdr:to>
      <xdr:col>28</xdr:col>
      <xdr:colOff>219075</xdr:colOff>
      <xdr:row>47</xdr:row>
      <xdr:rowOff>304800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CC64306-15B3-445D-B7C2-F5E9D44687B9}"/>
            </a:ext>
          </a:extLst>
        </xdr:cNvPr>
        <xdr:cNvSpPr txBox="1"/>
      </xdr:nvSpPr>
      <xdr:spPr>
        <a:xfrm>
          <a:off x="266700" y="12230099"/>
          <a:ext cx="7448550" cy="209551"/>
        </a:xfrm>
        <a:prstGeom prst="rect">
          <a:avLst/>
        </a:prstGeom>
        <a:solidFill>
          <a:srgbClr val="FFFF0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救急科救急課程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10</xdr:col>
      <xdr:colOff>19050</xdr:colOff>
      <xdr:row>10</xdr:row>
      <xdr:rowOff>25399</xdr:rowOff>
    </xdr:from>
    <xdr:to>
      <xdr:col>11</xdr:col>
      <xdr:colOff>26987</xdr:colOff>
      <xdr:row>11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EB2A273-C872-47DB-AAB9-2D8FEA736791}"/>
            </a:ext>
          </a:extLst>
        </xdr:cNvPr>
        <xdr:cNvSpPr txBox="1"/>
      </xdr:nvSpPr>
      <xdr:spPr>
        <a:xfrm>
          <a:off x="2714625" y="2673349"/>
          <a:ext cx="274637" cy="336551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機間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17</xdr:col>
      <xdr:colOff>9525</xdr:colOff>
      <xdr:row>10</xdr:row>
      <xdr:rowOff>7936</xdr:rowOff>
    </xdr:from>
    <xdr:to>
      <xdr:col>18</xdr:col>
      <xdr:colOff>9525</xdr:colOff>
      <xdr:row>10</xdr:row>
      <xdr:rowOff>352425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50D7A6A-314C-4BF8-A50E-20142D3BF8E3}"/>
            </a:ext>
          </a:extLst>
        </xdr:cNvPr>
        <xdr:cNvSpPr txBox="1"/>
      </xdr:nvSpPr>
      <xdr:spPr>
        <a:xfrm>
          <a:off x="4572000" y="2655886"/>
          <a:ext cx="266700" cy="344489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機間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4</xdr:col>
      <xdr:colOff>9524</xdr:colOff>
      <xdr:row>31</xdr:row>
      <xdr:rowOff>19050</xdr:rowOff>
    </xdr:from>
    <xdr:to>
      <xdr:col>5</xdr:col>
      <xdr:colOff>19049</xdr:colOff>
      <xdr:row>32</xdr:row>
      <xdr:rowOff>19052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9A1D97E-CB81-4EB9-B1BB-EB1E5D07EB3D}"/>
            </a:ext>
          </a:extLst>
        </xdr:cNvPr>
        <xdr:cNvSpPr txBox="1"/>
      </xdr:nvSpPr>
      <xdr:spPr>
        <a:xfrm>
          <a:off x="1076324" y="7981950"/>
          <a:ext cx="276225" cy="361952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基礎</a:t>
          </a:r>
          <a:endParaRPr kumimoji="1" lang="en-US" altLang="ja-JP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7</xdr:col>
      <xdr:colOff>9526</xdr:colOff>
      <xdr:row>36</xdr:row>
      <xdr:rowOff>0</xdr:rowOff>
    </xdr:from>
    <xdr:to>
      <xdr:col>8</xdr:col>
      <xdr:colOff>9526</xdr:colOff>
      <xdr:row>36</xdr:row>
      <xdr:rowOff>357188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46E8BEA-CC34-4D5A-8B98-63A942A37AB5}"/>
            </a:ext>
          </a:extLst>
        </xdr:cNvPr>
        <xdr:cNvSpPr txBox="1"/>
      </xdr:nvSpPr>
      <xdr:spPr>
        <a:xfrm>
          <a:off x="1905001" y="9391650"/>
          <a:ext cx="266700" cy="357188"/>
        </a:xfrm>
        <a:prstGeom prst="rect">
          <a:avLst/>
        </a:prstGeom>
        <a:solidFill>
          <a:srgbClr val="FFFF00">
            <a:alpha val="8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規律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15</xdr:col>
      <xdr:colOff>1</xdr:colOff>
      <xdr:row>36</xdr:row>
      <xdr:rowOff>0</xdr:rowOff>
    </xdr:from>
    <xdr:to>
      <xdr:col>16</xdr:col>
      <xdr:colOff>0</xdr:colOff>
      <xdr:row>36</xdr:row>
      <xdr:rowOff>357188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BE77169-4508-48DD-A873-F1B972EC4246}"/>
            </a:ext>
          </a:extLst>
        </xdr:cNvPr>
        <xdr:cNvSpPr txBox="1"/>
      </xdr:nvSpPr>
      <xdr:spPr>
        <a:xfrm>
          <a:off x="4029076" y="9391650"/>
          <a:ext cx="266699" cy="357188"/>
        </a:xfrm>
        <a:prstGeom prst="rect">
          <a:avLst/>
        </a:prstGeom>
        <a:solidFill>
          <a:srgbClr val="FFFF00">
            <a:alpha val="8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規律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24</xdr:col>
      <xdr:colOff>247650</xdr:colOff>
      <xdr:row>31</xdr:row>
      <xdr:rowOff>9525</xdr:rowOff>
    </xdr:from>
    <xdr:to>
      <xdr:col>25</xdr:col>
      <xdr:colOff>255587</xdr:colOff>
      <xdr:row>32</xdr:row>
      <xdr:rowOff>9525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C3A6580-F259-43D9-B165-767CEF712E71}"/>
            </a:ext>
          </a:extLst>
        </xdr:cNvPr>
        <xdr:cNvSpPr txBox="1"/>
      </xdr:nvSpPr>
      <xdr:spPr>
        <a:xfrm>
          <a:off x="6677025" y="7972425"/>
          <a:ext cx="274637" cy="361950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分指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19051</xdr:colOff>
      <xdr:row>51</xdr:row>
      <xdr:rowOff>104775</xdr:rowOff>
    </xdr:from>
    <xdr:to>
      <xdr:col>5</xdr:col>
      <xdr:colOff>266701</xdr:colOff>
      <xdr:row>51</xdr:row>
      <xdr:rowOff>304800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1E0947A-9739-47FD-98CB-EA287CDAF5D0}"/>
            </a:ext>
          </a:extLst>
        </xdr:cNvPr>
        <xdr:cNvSpPr txBox="1"/>
      </xdr:nvSpPr>
      <xdr:spPr>
        <a:xfrm>
          <a:off x="285751" y="13211175"/>
          <a:ext cx="1314450" cy="200025"/>
        </a:xfrm>
        <a:prstGeom prst="rect">
          <a:avLst/>
        </a:prstGeom>
        <a:solidFill>
          <a:srgbClr val="FFFF0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救急科救急課程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9525</xdr:colOff>
      <xdr:row>51</xdr:row>
      <xdr:rowOff>123826</xdr:rowOff>
    </xdr:from>
    <xdr:to>
      <xdr:col>16</xdr:col>
      <xdr:colOff>257175</xdr:colOff>
      <xdr:row>51</xdr:row>
      <xdr:rowOff>295276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EC5DECA-F590-4B31-A966-49E1C38FB7B3}"/>
            </a:ext>
          </a:extLst>
        </xdr:cNvPr>
        <xdr:cNvSpPr txBox="1"/>
      </xdr:nvSpPr>
      <xdr:spPr>
        <a:xfrm>
          <a:off x="2171700" y="13230226"/>
          <a:ext cx="2381250" cy="171450"/>
        </a:xfrm>
        <a:prstGeom prst="rect">
          <a:avLst/>
        </a:prstGeom>
        <a:solidFill>
          <a:srgbClr val="92D05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機関科機関課程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95250</xdr:rowOff>
    </xdr:from>
    <xdr:to>
      <xdr:col>31</xdr:col>
      <xdr:colOff>250032</xdr:colOff>
      <xdr:row>8</xdr:row>
      <xdr:rowOff>309563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1B3EB9-96AE-48E8-8E93-63E7A45091B8}"/>
            </a:ext>
          </a:extLst>
        </xdr:cNvPr>
        <xdr:cNvSpPr txBox="1"/>
      </xdr:nvSpPr>
      <xdr:spPr>
        <a:xfrm>
          <a:off x="266700" y="1866900"/>
          <a:ext cx="8279607" cy="214313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11906</xdr:colOff>
      <xdr:row>12</xdr:row>
      <xdr:rowOff>83344</xdr:rowOff>
    </xdr:from>
    <xdr:to>
      <xdr:col>31</xdr:col>
      <xdr:colOff>0</xdr:colOff>
      <xdr:row>12</xdr:row>
      <xdr:rowOff>309563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DEEAB87-55D9-4805-BDA4-CF48A4C28745}"/>
            </a:ext>
          </a:extLst>
        </xdr:cNvPr>
        <xdr:cNvSpPr txBox="1"/>
      </xdr:nvSpPr>
      <xdr:spPr>
        <a:xfrm>
          <a:off x="278606" y="2921794"/>
          <a:ext cx="8017669" cy="226219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11906</xdr:colOff>
      <xdr:row>16</xdr:row>
      <xdr:rowOff>71439</xdr:rowOff>
    </xdr:from>
    <xdr:to>
      <xdr:col>31</xdr:col>
      <xdr:colOff>250032</xdr:colOff>
      <xdr:row>16</xdr:row>
      <xdr:rowOff>297657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C3EC75-14F8-4DED-860A-929A68288B5F}"/>
            </a:ext>
          </a:extLst>
        </xdr:cNvPr>
        <xdr:cNvSpPr txBox="1"/>
      </xdr:nvSpPr>
      <xdr:spPr>
        <a:xfrm>
          <a:off x="278606" y="3881439"/>
          <a:ext cx="8267701" cy="226218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11906</xdr:colOff>
      <xdr:row>20</xdr:row>
      <xdr:rowOff>83346</xdr:rowOff>
    </xdr:from>
    <xdr:to>
      <xdr:col>31</xdr:col>
      <xdr:colOff>250032</xdr:colOff>
      <xdr:row>20</xdr:row>
      <xdr:rowOff>309564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CBF64D1-BCB9-4F24-9032-3251F15CDDB3}"/>
            </a:ext>
          </a:extLst>
        </xdr:cNvPr>
        <xdr:cNvSpPr txBox="1"/>
      </xdr:nvSpPr>
      <xdr:spPr>
        <a:xfrm>
          <a:off x="278606" y="4864896"/>
          <a:ext cx="8267701" cy="226218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11905</xdr:colOff>
      <xdr:row>24</xdr:row>
      <xdr:rowOff>83343</xdr:rowOff>
    </xdr:from>
    <xdr:to>
      <xdr:col>30</xdr:col>
      <xdr:colOff>261936</xdr:colOff>
      <xdr:row>24</xdr:row>
      <xdr:rowOff>309562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69C2333-46B5-462F-AC14-E2E48B12B01D}"/>
            </a:ext>
          </a:extLst>
        </xdr:cNvPr>
        <xdr:cNvSpPr txBox="1"/>
      </xdr:nvSpPr>
      <xdr:spPr>
        <a:xfrm>
          <a:off x="278605" y="5836443"/>
          <a:ext cx="8012906" cy="226219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19050</xdr:colOff>
      <xdr:row>5</xdr:row>
      <xdr:rowOff>83344</xdr:rowOff>
    </xdr:from>
    <xdr:to>
      <xdr:col>13</xdr:col>
      <xdr:colOff>2648</xdr:colOff>
      <xdr:row>5</xdr:row>
      <xdr:rowOff>295275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1D0111D-6242-4FFF-B517-3FBF474F756F}"/>
            </a:ext>
          </a:extLst>
        </xdr:cNvPr>
        <xdr:cNvSpPr txBox="1"/>
      </xdr:nvSpPr>
      <xdr:spPr>
        <a:xfrm>
          <a:off x="2181225" y="1150144"/>
          <a:ext cx="1317098" cy="211931"/>
        </a:xfrm>
        <a:prstGeom prst="rect">
          <a:avLst/>
        </a:prstGeom>
        <a:solidFill>
          <a:srgbClr val="FF000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第三幹部科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15</xdr:col>
      <xdr:colOff>19050</xdr:colOff>
      <xdr:row>5</xdr:row>
      <xdr:rowOff>83343</xdr:rowOff>
    </xdr:from>
    <xdr:to>
      <xdr:col>20</xdr:col>
      <xdr:colOff>2647</xdr:colOff>
      <xdr:row>5</xdr:row>
      <xdr:rowOff>304800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2BCDF05-9228-44FC-A5F9-6113F73C639E}"/>
            </a:ext>
          </a:extLst>
        </xdr:cNvPr>
        <xdr:cNvSpPr txBox="1"/>
      </xdr:nvSpPr>
      <xdr:spPr>
        <a:xfrm>
          <a:off x="4048125" y="1150143"/>
          <a:ext cx="1317097" cy="221457"/>
        </a:xfrm>
        <a:prstGeom prst="rect">
          <a:avLst/>
        </a:prstGeom>
        <a:solidFill>
          <a:srgbClr val="0070C0">
            <a:alpha val="3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第二幹部科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19051</xdr:colOff>
      <xdr:row>5</xdr:row>
      <xdr:rowOff>83343</xdr:rowOff>
    </xdr:from>
    <xdr:to>
      <xdr:col>27</xdr:col>
      <xdr:colOff>2649</xdr:colOff>
      <xdr:row>5</xdr:row>
      <xdr:rowOff>304800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EC03D83-71E7-4916-AD7F-8F99ABEE4E9B}"/>
            </a:ext>
          </a:extLst>
        </xdr:cNvPr>
        <xdr:cNvSpPr txBox="1"/>
      </xdr:nvSpPr>
      <xdr:spPr>
        <a:xfrm>
          <a:off x="5915026" y="1150143"/>
          <a:ext cx="1317098" cy="221457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第一幹部科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19049</xdr:colOff>
      <xdr:row>28</xdr:row>
      <xdr:rowOff>71439</xdr:rowOff>
    </xdr:from>
    <xdr:to>
      <xdr:col>8</xdr:col>
      <xdr:colOff>9525</xdr:colOff>
      <xdr:row>28</xdr:row>
      <xdr:rowOff>304800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40BFDE0-4BCF-46E5-82E9-639F2513FAD1}"/>
            </a:ext>
          </a:extLst>
        </xdr:cNvPr>
        <xdr:cNvSpPr txBox="1"/>
      </xdr:nvSpPr>
      <xdr:spPr>
        <a:xfrm>
          <a:off x="285749" y="6796089"/>
          <a:ext cx="1885951" cy="233361"/>
        </a:xfrm>
        <a:prstGeom prst="rect">
          <a:avLst/>
        </a:prstGeom>
        <a:solidFill>
          <a:srgbClr val="00B0F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機関科はしご車課程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19049</xdr:colOff>
      <xdr:row>29</xdr:row>
      <xdr:rowOff>76200</xdr:rowOff>
    </xdr:from>
    <xdr:to>
      <xdr:col>24</xdr:col>
      <xdr:colOff>0</xdr:colOff>
      <xdr:row>29</xdr:row>
      <xdr:rowOff>314325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74758ED-4436-459B-8328-B6ED7D2EECE4}"/>
            </a:ext>
          </a:extLst>
        </xdr:cNvPr>
        <xdr:cNvSpPr txBox="1"/>
      </xdr:nvSpPr>
      <xdr:spPr>
        <a:xfrm>
          <a:off x="2181224" y="7162800"/>
          <a:ext cx="4248151" cy="238125"/>
        </a:xfrm>
        <a:prstGeom prst="rect">
          <a:avLst/>
        </a:prstGeom>
        <a:solidFill>
          <a:srgbClr val="C00000">
            <a:alpha val="70000"/>
          </a:srgbClr>
        </a:solidFill>
        <a:ln w="19050" cmpd="sng">
          <a:solidFill>
            <a:sysClr val="windowText" lastClr="000000"/>
          </a:solidFill>
          <a:prstDash val="solid"/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警防科警防課程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24</xdr:col>
      <xdr:colOff>9525</xdr:colOff>
      <xdr:row>28</xdr:row>
      <xdr:rowOff>76200</xdr:rowOff>
    </xdr:from>
    <xdr:to>
      <xdr:col>32</xdr:col>
      <xdr:colOff>1</xdr:colOff>
      <xdr:row>28</xdr:row>
      <xdr:rowOff>314325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7B80EC2-0C89-496D-8EBA-A5B6F0FFD4D4}"/>
            </a:ext>
          </a:extLst>
        </xdr:cNvPr>
        <xdr:cNvSpPr txBox="1"/>
      </xdr:nvSpPr>
      <xdr:spPr>
        <a:xfrm>
          <a:off x="6438900" y="6800850"/>
          <a:ext cx="2124076" cy="238125"/>
        </a:xfrm>
        <a:prstGeom prst="rect">
          <a:avLst/>
        </a:prstGeom>
        <a:solidFill>
          <a:srgbClr val="F79646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救助科救助課程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33</xdr:row>
      <xdr:rowOff>66674</xdr:rowOff>
    </xdr:from>
    <xdr:to>
      <xdr:col>22</xdr:col>
      <xdr:colOff>0</xdr:colOff>
      <xdr:row>33</xdr:row>
      <xdr:rowOff>314325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31DAE01-9510-4EE6-AE91-341322F93E82}"/>
            </a:ext>
          </a:extLst>
        </xdr:cNvPr>
        <xdr:cNvSpPr txBox="1"/>
      </xdr:nvSpPr>
      <xdr:spPr>
        <a:xfrm>
          <a:off x="266700" y="8220074"/>
          <a:ext cx="5629275" cy="247651"/>
        </a:xfrm>
        <a:prstGeom prst="rect">
          <a:avLst/>
        </a:prstGeom>
        <a:solidFill>
          <a:srgbClr val="F79646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救助科救助課程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1</xdr:colOff>
      <xdr:row>34</xdr:row>
      <xdr:rowOff>85725</xdr:rowOff>
    </xdr:from>
    <xdr:to>
      <xdr:col>23</xdr:col>
      <xdr:colOff>0</xdr:colOff>
      <xdr:row>34</xdr:row>
      <xdr:rowOff>321733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DCC7894-1507-4B9F-A2BD-933F3C66D4AD}"/>
            </a:ext>
          </a:extLst>
        </xdr:cNvPr>
        <xdr:cNvSpPr txBox="1"/>
      </xdr:nvSpPr>
      <xdr:spPr>
        <a:xfrm>
          <a:off x="1609726" y="8601075"/>
          <a:ext cx="4552949" cy="236008"/>
        </a:xfrm>
        <a:prstGeom prst="rect">
          <a:avLst/>
        </a:prstGeom>
        <a:solidFill>
          <a:srgbClr val="7030A0">
            <a:alpha val="2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予防科火災調査課程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19050</xdr:colOff>
      <xdr:row>4</xdr:row>
      <xdr:rowOff>83344</xdr:rowOff>
    </xdr:from>
    <xdr:to>
      <xdr:col>31</xdr:col>
      <xdr:colOff>0</xdr:colOff>
      <xdr:row>4</xdr:row>
      <xdr:rowOff>321470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A098286-0F3C-4A0A-B5DE-A7EA8B331F05}"/>
            </a:ext>
          </a:extLst>
        </xdr:cNvPr>
        <xdr:cNvSpPr txBox="1"/>
      </xdr:nvSpPr>
      <xdr:spPr>
        <a:xfrm>
          <a:off x="285750" y="788194"/>
          <a:ext cx="8010525" cy="238126"/>
        </a:xfrm>
        <a:prstGeom prst="rect">
          <a:avLst/>
        </a:prstGeom>
        <a:solidFill>
          <a:srgbClr val="00B050">
            <a:alpha val="40000"/>
          </a:srgbClr>
        </a:solidFill>
        <a:ln w="22225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初　任　科（基礎課程）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25</xdr:col>
      <xdr:colOff>19049</xdr:colOff>
      <xdr:row>33</xdr:row>
      <xdr:rowOff>66676</xdr:rowOff>
    </xdr:from>
    <xdr:to>
      <xdr:col>31</xdr:col>
      <xdr:colOff>0</xdr:colOff>
      <xdr:row>33</xdr:row>
      <xdr:rowOff>304800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C9EFFF9-F8A9-4F53-B52B-2D72ADC3CE2D}"/>
            </a:ext>
          </a:extLst>
        </xdr:cNvPr>
        <xdr:cNvSpPr txBox="1"/>
      </xdr:nvSpPr>
      <xdr:spPr>
        <a:xfrm>
          <a:off x="6715124" y="8220076"/>
          <a:ext cx="1581151" cy="238124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予防科予防査察課程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19050</xdr:colOff>
      <xdr:row>38</xdr:row>
      <xdr:rowOff>63500</xdr:rowOff>
    </xdr:from>
    <xdr:to>
      <xdr:col>13</xdr:col>
      <xdr:colOff>1</xdr:colOff>
      <xdr:row>38</xdr:row>
      <xdr:rowOff>304801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2DB68BA-635D-470F-8083-68429A55BF13}"/>
            </a:ext>
          </a:extLst>
        </xdr:cNvPr>
        <xdr:cNvSpPr txBox="1"/>
      </xdr:nvSpPr>
      <xdr:spPr>
        <a:xfrm>
          <a:off x="285750" y="9645650"/>
          <a:ext cx="3209926" cy="241301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予防科予防査察課程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26</xdr:col>
      <xdr:colOff>19050</xdr:colOff>
      <xdr:row>34</xdr:row>
      <xdr:rowOff>66675</xdr:rowOff>
    </xdr:from>
    <xdr:to>
      <xdr:col>30</xdr:col>
      <xdr:colOff>1059</xdr:colOff>
      <xdr:row>34</xdr:row>
      <xdr:rowOff>314325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1FFE37E-039C-488E-AC28-9010B4F751A6}"/>
            </a:ext>
          </a:extLst>
        </xdr:cNvPr>
        <xdr:cNvSpPr txBox="1"/>
      </xdr:nvSpPr>
      <xdr:spPr>
        <a:xfrm>
          <a:off x="6981825" y="8582025"/>
          <a:ext cx="1048809" cy="247650"/>
        </a:xfrm>
        <a:prstGeom prst="rect">
          <a:avLst/>
        </a:prstGeom>
        <a:solidFill>
          <a:srgbClr val="FF000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新人再教育課程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9525</xdr:colOff>
      <xdr:row>39</xdr:row>
      <xdr:rowOff>57150</xdr:rowOff>
    </xdr:from>
    <xdr:to>
      <xdr:col>5</xdr:col>
      <xdr:colOff>266700</xdr:colOff>
      <xdr:row>39</xdr:row>
      <xdr:rowOff>304800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F117329-80D8-4C06-8E77-2AC9ABBCA2CC}"/>
            </a:ext>
          </a:extLst>
        </xdr:cNvPr>
        <xdr:cNvSpPr txBox="1"/>
      </xdr:nvSpPr>
      <xdr:spPr>
        <a:xfrm>
          <a:off x="542925" y="10001250"/>
          <a:ext cx="1057275" cy="247650"/>
        </a:xfrm>
        <a:prstGeom prst="rect">
          <a:avLst/>
        </a:prstGeom>
        <a:solidFill>
          <a:srgbClr val="FF0000">
            <a:alpha val="5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新人再教育課程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11</xdr:col>
      <xdr:colOff>9525</xdr:colOff>
      <xdr:row>39</xdr:row>
      <xdr:rowOff>66675</xdr:rowOff>
    </xdr:from>
    <xdr:to>
      <xdr:col>20</xdr:col>
      <xdr:colOff>0</xdr:colOff>
      <xdr:row>39</xdr:row>
      <xdr:rowOff>308767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03FAD70-E47E-4CDC-8070-CB8BA922DDC1}"/>
            </a:ext>
          </a:extLst>
        </xdr:cNvPr>
        <xdr:cNvSpPr txBox="1"/>
      </xdr:nvSpPr>
      <xdr:spPr>
        <a:xfrm>
          <a:off x="2971800" y="10010775"/>
          <a:ext cx="2390775" cy="242092"/>
        </a:xfrm>
        <a:prstGeom prst="rect">
          <a:avLst/>
        </a:prstGeom>
        <a:solidFill>
          <a:srgbClr val="9BBB59">
            <a:lumMod val="50000"/>
            <a:alpha val="3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機関科機関課程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</xdr:col>
      <xdr:colOff>19049</xdr:colOff>
      <xdr:row>42</xdr:row>
      <xdr:rowOff>68036</xdr:rowOff>
    </xdr:from>
    <xdr:to>
      <xdr:col>31</xdr:col>
      <xdr:colOff>257174</xdr:colOff>
      <xdr:row>42</xdr:row>
      <xdr:rowOff>326572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F3AF252-14B1-4D0B-80AC-8AF17D7B3CC3}"/>
            </a:ext>
          </a:extLst>
        </xdr:cNvPr>
        <xdr:cNvSpPr txBox="1"/>
      </xdr:nvSpPr>
      <xdr:spPr>
        <a:xfrm>
          <a:off x="1914524" y="10716986"/>
          <a:ext cx="6638925" cy="258536"/>
        </a:xfrm>
        <a:prstGeom prst="rect">
          <a:avLst/>
        </a:prstGeom>
        <a:solidFill>
          <a:srgbClr val="FFFF0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救急科救急課程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268059</xdr:colOff>
      <xdr:row>46</xdr:row>
      <xdr:rowOff>62591</xdr:rowOff>
    </xdr:from>
    <xdr:to>
      <xdr:col>29</xdr:col>
      <xdr:colOff>272142</xdr:colOff>
      <xdr:row>46</xdr:row>
      <xdr:rowOff>326570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E71B95A-616E-4FEA-9B75-8763D0BEE6B8}"/>
            </a:ext>
          </a:extLst>
        </xdr:cNvPr>
        <xdr:cNvSpPr txBox="1"/>
      </xdr:nvSpPr>
      <xdr:spPr>
        <a:xfrm>
          <a:off x="268059" y="11683091"/>
          <a:ext cx="7757433" cy="263979"/>
        </a:xfrm>
        <a:prstGeom prst="rect">
          <a:avLst/>
        </a:prstGeom>
        <a:solidFill>
          <a:srgbClr val="FFFF0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救急科救急課程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9526</xdr:colOff>
      <xdr:row>51</xdr:row>
      <xdr:rowOff>47625</xdr:rowOff>
    </xdr:from>
    <xdr:to>
      <xdr:col>7</xdr:col>
      <xdr:colOff>0</xdr:colOff>
      <xdr:row>51</xdr:row>
      <xdr:rowOff>321469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3D9D124-7307-44E1-873D-B2B606A54FAB}"/>
            </a:ext>
          </a:extLst>
        </xdr:cNvPr>
        <xdr:cNvSpPr txBox="1"/>
      </xdr:nvSpPr>
      <xdr:spPr>
        <a:xfrm>
          <a:off x="542926" y="12992100"/>
          <a:ext cx="1352549" cy="273844"/>
        </a:xfrm>
        <a:prstGeom prst="rect">
          <a:avLst/>
        </a:prstGeom>
        <a:solidFill>
          <a:srgbClr val="7030A0">
            <a:alpha val="34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団員指導科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訓練指導員課程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40820</xdr:colOff>
      <xdr:row>50</xdr:row>
      <xdr:rowOff>68035</xdr:rowOff>
    </xdr:from>
    <xdr:to>
      <xdr:col>16</xdr:col>
      <xdr:colOff>258535</xdr:colOff>
      <xdr:row>50</xdr:row>
      <xdr:rowOff>326571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9E3E177-EB5A-499F-B79A-29A577F8FF1B}"/>
            </a:ext>
          </a:extLst>
        </xdr:cNvPr>
        <xdr:cNvSpPr txBox="1"/>
      </xdr:nvSpPr>
      <xdr:spPr>
        <a:xfrm>
          <a:off x="840920" y="12650560"/>
          <a:ext cx="3713390" cy="258536"/>
        </a:xfrm>
        <a:prstGeom prst="rect">
          <a:avLst/>
        </a:prstGeom>
        <a:solidFill>
          <a:sysClr val="windowText" lastClr="000000">
            <a:lumMod val="50000"/>
            <a:lumOff val="50000"/>
            <a:alpha val="50000"/>
          </a:sys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警防科特殊災害課程（隊員コース）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12</xdr:col>
      <xdr:colOff>0</xdr:colOff>
      <xdr:row>9</xdr:row>
      <xdr:rowOff>15874</xdr:rowOff>
    </xdr:from>
    <xdr:to>
      <xdr:col>13</xdr:col>
      <xdr:colOff>7937</xdr:colOff>
      <xdr:row>9</xdr:row>
      <xdr:rowOff>352425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E109625-E444-4D21-9E39-CC7DBDB15E97}"/>
            </a:ext>
          </a:extLst>
        </xdr:cNvPr>
        <xdr:cNvSpPr txBox="1"/>
      </xdr:nvSpPr>
      <xdr:spPr>
        <a:xfrm>
          <a:off x="3228975" y="2149474"/>
          <a:ext cx="274637" cy="336551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機関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20</xdr:col>
      <xdr:colOff>0</xdr:colOff>
      <xdr:row>9</xdr:row>
      <xdr:rowOff>352425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54E06B80-76CB-40CF-8F79-08D9BEE32F5F}"/>
            </a:ext>
          </a:extLst>
        </xdr:cNvPr>
        <xdr:cNvSpPr txBox="1"/>
      </xdr:nvSpPr>
      <xdr:spPr>
        <a:xfrm>
          <a:off x="5095875" y="2152650"/>
          <a:ext cx="266700" cy="333375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機関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5</xdr:col>
      <xdr:colOff>276224</xdr:colOff>
      <xdr:row>30</xdr:row>
      <xdr:rowOff>0</xdr:rowOff>
    </xdr:from>
    <xdr:to>
      <xdr:col>6</xdr:col>
      <xdr:colOff>276224</xdr:colOff>
      <xdr:row>31</xdr:row>
      <xdr:rowOff>2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A7FA09A-619F-47FF-8193-AA06938BB2F5}"/>
            </a:ext>
          </a:extLst>
        </xdr:cNvPr>
        <xdr:cNvSpPr txBox="1"/>
      </xdr:nvSpPr>
      <xdr:spPr>
        <a:xfrm>
          <a:off x="1609724" y="7448550"/>
          <a:ext cx="276225" cy="361952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基礎</a:t>
          </a:r>
          <a:endParaRPr kumimoji="1" lang="en-US" altLang="ja-JP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27</xdr:col>
      <xdr:colOff>1</xdr:colOff>
      <xdr:row>30</xdr:row>
      <xdr:rowOff>0</xdr:rowOff>
    </xdr:from>
    <xdr:to>
      <xdr:col>28</xdr:col>
      <xdr:colOff>7938</xdr:colOff>
      <xdr:row>31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2DFD085-0B6F-4140-BF58-B9C78BE85DA0}"/>
            </a:ext>
          </a:extLst>
        </xdr:cNvPr>
        <xdr:cNvSpPr txBox="1"/>
      </xdr:nvSpPr>
      <xdr:spPr>
        <a:xfrm>
          <a:off x="7229476" y="7448550"/>
          <a:ext cx="274637" cy="361950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分団</a:t>
          </a:r>
          <a:endParaRPr kumimoji="1" lang="en-US" altLang="ja-JP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17</xdr:col>
      <xdr:colOff>1</xdr:colOff>
      <xdr:row>35</xdr:row>
      <xdr:rowOff>0</xdr:rowOff>
    </xdr:from>
    <xdr:to>
      <xdr:col>18</xdr:col>
      <xdr:colOff>1</xdr:colOff>
      <xdr:row>35</xdr:row>
      <xdr:rowOff>357188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5C8529E-089F-4344-85A8-073DD356B58B}"/>
            </a:ext>
          </a:extLst>
        </xdr:cNvPr>
        <xdr:cNvSpPr txBox="1"/>
      </xdr:nvSpPr>
      <xdr:spPr>
        <a:xfrm>
          <a:off x="4562476" y="8877300"/>
          <a:ext cx="266700" cy="357188"/>
        </a:xfrm>
        <a:prstGeom prst="rect">
          <a:avLst/>
        </a:prstGeom>
        <a:solidFill>
          <a:srgbClr val="FFFF00">
            <a:alpha val="8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規律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24</xdr:col>
      <xdr:colOff>1</xdr:colOff>
      <xdr:row>35</xdr:row>
      <xdr:rowOff>0</xdr:rowOff>
    </xdr:from>
    <xdr:to>
      <xdr:col>25</xdr:col>
      <xdr:colOff>0</xdr:colOff>
      <xdr:row>35</xdr:row>
      <xdr:rowOff>357188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425875CC-AB3B-4CE8-B76F-B7944A2C8D3D}"/>
            </a:ext>
          </a:extLst>
        </xdr:cNvPr>
        <xdr:cNvSpPr txBox="1"/>
      </xdr:nvSpPr>
      <xdr:spPr>
        <a:xfrm>
          <a:off x="6429376" y="8877300"/>
          <a:ext cx="266699" cy="357188"/>
        </a:xfrm>
        <a:prstGeom prst="rect">
          <a:avLst/>
        </a:prstGeom>
        <a:solidFill>
          <a:srgbClr val="FFFF00">
            <a:alpha val="8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lIns="0" tIns="36000" rIns="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団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規律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</xdr:colOff>
      <xdr:row>50</xdr:row>
      <xdr:rowOff>68036</xdr:rowOff>
    </xdr:from>
    <xdr:to>
      <xdr:col>2</xdr:col>
      <xdr:colOff>231321</xdr:colOff>
      <xdr:row>50</xdr:row>
      <xdr:rowOff>326571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BA5E2DF-F7D8-4170-95E0-1E7E6BE47026}"/>
            </a:ext>
          </a:extLst>
        </xdr:cNvPr>
        <xdr:cNvSpPr txBox="1"/>
      </xdr:nvSpPr>
      <xdr:spPr>
        <a:xfrm>
          <a:off x="266701" y="12650561"/>
          <a:ext cx="498020" cy="258535"/>
        </a:xfrm>
        <a:prstGeom prst="rect">
          <a:avLst/>
        </a:prstGeom>
        <a:solidFill>
          <a:srgbClr val="FFFF00">
            <a:alpha val="60000"/>
          </a:srgbClr>
        </a:solidFill>
        <a:ln w="19050" cmpd="sng">
          <a:solidFill>
            <a:sysClr val="windowText" lastClr="000000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救急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課程　</a:t>
          </a: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C0B1-733F-43F6-AF65-2761ED505B03}">
  <sheetPr>
    <tabColor rgb="FFFF0000"/>
  </sheetPr>
  <dimension ref="A1:AG33"/>
  <sheetViews>
    <sheetView tabSelected="1" zoomScaleNormal="100" workbookViewId="0">
      <selection activeCell="AI12" sqref="AI12"/>
    </sheetView>
  </sheetViews>
  <sheetFormatPr defaultColWidth="2.625" defaultRowHeight="28.5" customHeight="1"/>
  <cols>
    <col min="1" max="1" width="3.5" style="20" customWidth="1"/>
    <col min="2" max="5" width="3.5" style="21" customWidth="1"/>
    <col min="6" max="6" width="3.625" style="21" customWidth="1"/>
    <col min="7" max="7" width="3.75" style="21" customWidth="1"/>
    <col min="8" max="32" width="3.5" style="21" customWidth="1"/>
    <col min="33" max="16384" width="2.625" style="21"/>
  </cols>
  <sheetData>
    <row r="1" spans="1:33" ht="28.5" customHeight="1">
      <c r="AC1" s="308" t="s">
        <v>55</v>
      </c>
      <c r="AD1" s="308"/>
      <c r="AE1" s="308"/>
      <c r="AF1" s="308"/>
    </row>
    <row r="2" spans="1:33" ht="36.75" customHeight="1">
      <c r="A2" s="309" t="s">
        <v>92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22"/>
    </row>
    <row r="3" spans="1:33" ht="3.75" customHeight="1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2"/>
      <c r="AG3" s="22"/>
    </row>
    <row r="4" spans="1:33" ht="13.5" customHeight="1">
      <c r="A4" s="310" t="s">
        <v>25</v>
      </c>
      <c r="B4" s="78">
        <v>1</v>
      </c>
      <c r="C4" s="80">
        <v>2</v>
      </c>
      <c r="D4" s="81">
        <v>3</v>
      </c>
      <c r="E4" s="81">
        <v>4</v>
      </c>
      <c r="F4" s="79">
        <v>5</v>
      </c>
      <c r="G4" s="79">
        <v>6</v>
      </c>
      <c r="H4" s="79">
        <v>7</v>
      </c>
      <c r="I4" s="79">
        <v>8</v>
      </c>
      <c r="J4" s="79">
        <v>9</v>
      </c>
      <c r="K4" s="81">
        <v>10</v>
      </c>
      <c r="L4" s="81">
        <v>11</v>
      </c>
      <c r="M4" s="79">
        <v>12</v>
      </c>
      <c r="N4" s="79">
        <v>13</v>
      </c>
      <c r="O4" s="79">
        <v>14</v>
      </c>
      <c r="P4" s="79">
        <v>15</v>
      </c>
      <c r="Q4" s="79">
        <v>16</v>
      </c>
      <c r="R4" s="81">
        <v>17</v>
      </c>
      <c r="S4" s="81">
        <v>18</v>
      </c>
      <c r="T4" s="79">
        <v>19</v>
      </c>
      <c r="U4" s="79">
        <v>20</v>
      </c>
      <c r="V4" s="79">
        <v>21</v>
      </c>
      <c r="W4" s="71">
        <v>22</v>
      </c>
      <c r="X4" s="79">
        <v>23</v>
      </c>
      <c r="Y4" s="81">
        <v>24</v>
      </c>
      <c r="Z4" s="81">
        <v>25</v>
      </c>
      <c r="AA4" s="79">
        <v>26</v>
      </c>
      <c r="AB4" s="79">
        <v>27</v>
      </c>
      <c r="AC4" s="79">
        <v>28</v>
      </c>
      <c r="AD4" s="79">
        <v>29</v>
      </c>
      <c r="AE4" s="80">
        <v>30</v>
      </c>
      <c r="AF4" s="106">
        <v>31</v>
      </c>
      <c r="AG4" s="31"/>
    </row>
    <row r="5" spans="1:33" ht="13.5" customHeight="1">
      <c r="A5" s="311"/>
      <c r="B5" s="54" t="s">
        <v>23</v>
      </c>
      <c r="C5" s="57" t="s">
        <v>18</v>
      </c>
      <c r="D5" s="56" t="s">
        <v>14</v>
      </c>
      <c r="E5" s="55" t="s">
        <v>8</v>
      </c>
      <c r="F5" s="54" t="s">
        <v>9</v>
      </c>
      <c r="G5" s="57" t="s">
        <v>10</v>
      </c>
      <c r="H5" s="54" t="s">
        <v>11</v>
      </c>
      <c r="I5" s="57" t="s">
        <v>12</v>
      </c>
      <c r="J5" s="54" t="s">
        <v>13</v>
      </c>
      <c r="K5" s="55" t="s">
        <v>14</v>
      </c>
      <c r="L5" s="56" t="s">
        <v>8</v>
      </c>
      <c r="M5" s="57" t="s">
        <v>9</v>
      </c>
      <c r="N5" s="54" t="s">
        <v>10</v>
      </c>
      <c r="O5" s="57" t="s">
        <v>11</v>
      </c>
      <c r="P5" s="54" t="s">
        <v>12</v>
      </c>
      <c r="Q5" s="57" t="s">
        <v>13</v>
      </c>
      <c r="R5" s="56" t="s">
        <v>14</v>
      </c>
      <c r="S5" s="55" t="s">
        <v>8</v>
      </c>
      <c r="T5" s="54" t="s">
        <v>9</v>
      </c>
      <c r="U5" s="57" t="s">
        <v>10</v>
      </c>
      <c r="V5" s="54" t="s">
        <v>11</v>
      </c>
      <c r="W5" s="57" t="s">
        <v>12</v>
      </c>
      <c r="X5" s="54" t="s">
        <v>13</v>
      </c>
      <c r="Y5" s="55" t="s">
        <v>14</v>
      </c>
      <c r="Z5" s="56" t="s">
        <v>8</v>
      </c>
      <c r="AA5" s="57" t="s">
        <v>9</v>
      </c>
      <c r="AB5" s="54" t="s">
        <v>10</v>
      </c>
      <c r="AC5" s="57" t="s">
        <v>11</v>
      </c>
      <c r="AD5" s="54" t="s">
        <v>12</v>
      </c>
      <c r="AE5" s="57" t="s">
        <v>13</v>
      </c>
      <c r="AF5" s="56" t="s">
        <v>14</v>
      </c>
      <c r="AG5" s="31"/>
    </row>
    <row r="6" spans="1:33" s="111" customFormat="1" ht="28.5" customHeight="1">
      <c r="A6" s="311"/>
      <c r="B6" s="83"/>
      <c r="C6" s="107"/>
      <c r="D6" s="86"/>
      <c r="E6" s="86"/>
      <c r="F6" s="84"/>
      <c r="G6" s="84"/>
      <c r="H6" s="108"/>
      <c r="I6" s="84"/>
      <c r="J6" s="84"/>
      <c r="K6" s="86"/>
      <c r="L6" s="86"/>
      <c r="M6" s="84"/>
      <c r="N6" s="108"/>
      <c r="O6" s="108"/>
      <c r="P6" s="84"/>
      <c r="Q6" s="84"/>
      <c r="R6" s="86"/>
      <c r="S6" s="86"/>
      <c r="T6" s="84"/>
      <c r="U6" s="84"/>
      <c r="V6" s="108"/>
      <c r="W6" s="109"/>
      <c r="X6" s="84"/>
      <c r="Y6" s="86"/>
      <c r="Z6" s="86"/>
      <c r="AA6" s="84"/>
      <c r="AB6" s="84"/>
      <c r="AC6" s="108"/>
      <c r="AD6" s="84"/>
      <c r="AE6" s="85"/>
      <c r="AF6" s="110"/>
      <c r="AG6" s="31"/>
    </row>
    <row r="7" spans="1:33" s="111" customFormat="1" ht="28.5" customHeight="1">
      <c r="A7" s="311"/>
      <c r="B7" s="112"/>
      <c r="C7" s="113"/>
      <c r="D7" s="64"/>
      <c r="E7" s="64"/>
      <c r="F7" s="101"/>
      <c r="G7" s="101"/>
      <c r="H7" s="114"/>
      <c r="I7" s="101"/>
      <c r="J7" s="101"/>
      <c r="K7" s="64"/>
      <c r="L7" s="64"/>
      <c r="M7" s="101"/>
      <c r="N7" s="114"/>
      <c r="O7" s="114"/>
      <c r="P7" s="101"/>
      <c r="Q7" s="101"/>
      <c r="R7" s="64"/>
      <c r="S7" s="64"/>
      <c r="T7" s="101"/>
      <c r="U7" s="101"/>
      <c r="V7" s="114"/>
      <c r="W7" s="115"/>
      <c r="X7" s="101"/>
      <c r="Y7" s="64"/>
      <c r="Z7" s="64"/>
      <c r="AA7" s="101"/>
      <c r="AB7" s="101"/>
      <c r="AC7" s="114"/>
      <c r="AD7" s="101"/>
      <c r="AE7" s="116"/>
      <c r="AF7" s="117"/>
      <c r="AG7" s="31"/>
    </row>
    <row r="8" spans="1:33" ht="28.5" customHeight="1" thickBot="1">
      <c r="A8" s="312"/>
      <c r="B8" s="88"/>
      <c r="C8" s="118"/>
      <c r="D8" s="62"/>
      <c r="E8" s="62"/>
      <c r="F8" s="63"/>
      <c r="G8" s="63"/>
      <c r="H8" s="68"/>
      <c r="I8" s="63"/>
      <c r="J8" s="63"/>
      <c r="K8" s="62"/>
      <c r="L8" s="62"/>
      <c r="M8" s="63"/>
      <c r="N8" s="68"/>
      <c r="O8" s="68"/>
      <c r="P8" s="63"/>
      <c r="Q8" s="63"/>
      <c r="R8" s="62"/>
      <c r="S8" s="62"/>
      <c r="T8" s="63"/>
      <c r="U8" s="63"/>
      <c r="V8" s="68"/>
      <c r="W8" s="119"/>
      <c r="X8" s="63"/>
      <c r="Y8" s="62"/>
      <c r="Z8" s="62"/>
      <c r="AA8" s="63"/>
      <c r="AB8" s="63"/>
      <c r="AC8" s="68"/>
      <c r="AD8" s="63"/>
      <c r="AE8" s="120"/>
      <c r="AF8" s="69"/>
      <c r="AG8" s="31"/>
    </row>
    <row r="9" spans="1:33" ht="13.5" customHeight="1">
      <c r="A9" s="310" t="s">
        <v>26</v>
      </c>
      <c r="B9" s="90">
        <v>1</v>
      </c>
      <c r="C9" s="79">
        <v>2</v>
      </c>
      <c r="D9" s="81">
        <v>3</v>
      </c>
      <c r="E9" s="79">
        <v>4</v>
      </c>
      <c r="F9" s="79">
        <v>5</v>
      </c>
      <c r="G9" s="79">
        <v>6</v>
      </c>
      <c r="H9" s="81">
        <v>7</v>
      </c>
      <c r="I9" s="81">
        <v>8</v>
      </c>
      <c r="J9" s="79">
        <v>9</v>
      </c>
      <c r="K9" s="79">
        <v>10</v>
      </c>
      <c r="L9" s="79">
        <v>11</v>
      </c>
      <c r="M9" s="79">
        <v>12</v>
      </c>
      <c r="N9" s="79">
        <v>13</v>
      </c>
      <c r="O9" s="81">
        <v>14</v>
      </c>
      <c r="P9" s="81">
        <v>15</v>
      </c>
      <c r="Q9" s="79">
        <v>16</v>
      </c>
      <c r="R9" s="79">
        <v>17</v>
      </c>
      <c r="S9" s="79">
        <v>18</v>
      </c>
      <c r="T9" s="79">
        <v>19</v>
      </c>
      <c r="U9" s="79">
        <v>20</v>
      </c>
      <c r="V9" s="81">
        <v>21</v>
      </c>
      <c r="W9" s="81">
        <v>22</v>
      </c>
      <c r="X9" s="81">
        <v>23</v>
      </c>
      <c r="Y9" s="79">
        <v>24</v>
      </c>
      <c r="Z9" s="79">
        <v>25</v>
      </c>
      <c r="AA9" s="79">
        <v>26</v>
      </c>
      <c r="AB9" s="79">
        <v>27</v>
      </c>
      <c r="AC9" s="81">
        <v>28</v>
      </c>
      <c r="AD9" s="81">
        <v>29</v>
      </c>
      <c r="AE9" s="79">
        <v>30</v>
      </c>
      <c r="AF9" s="99"/>
      <c r="AG9" s="31"/>
    </row>
    <row r="10" spans="1:33" ht="13.5" customHeight="1">
      <c r="A10" s="311"/>
      <c r="B10" s="56" t="s">
        <v>50</v>
      </c>
      <c r="C10" s="57" t="s">
        <v>51</v>
      </c>
      <c r="D10" s="56" t="s">
        <v>10</v>
      </c>
      <c r="E10" s="57" t="s">
        <v>11</v>
      </c>
      <c r="F10" s="54" t="s">
        <v>12</v>
      </c>
      <c r="G10" s="57" t="s">
        <v>13</v>
      </c>
      <c r="H10" s="56" t="s">
        <v>14</v>
      </c>
      <c r="I10" s="55" t="s">
        <v>8</v>
      </c>
      <c r="J10" s="54" t="s">
        <v>9</v>
      </c>
      <c r="K10" s="57" t="s">
        <v>10</v>
      </c>
      <c r="L10" s="54" t="s">
        <v>11</v>
      </c>
      <c r="M10" s="57" t="s">
        <v>12</v>
      </c>
      <c r="N10" s="54" t="s">
        <v>13</v>
      </c>
      <c r="O10" s="55" t="s">
        <v>14</v>
      </c>
      <c r="P10" s="56" t="s">
        <v>8</v>
      </c>
      <c r="Q10" s="57" t="s">
        <v>9</v>
      </c>
      <c r="R10" s="54" t="s">
        <v>10</v>
      </c>
      <c r="S10" s="57" t="s">
        <v>11</v>
      </c>
      <c r="T10" s="54" t="s">
        <v>12</v>
      </c>
      <c r="U10" s="57" t="s">
        <v>13</v>
      </c>
      <c r="V10" s="56" t="s">
        <v>14</v>
      </c>
      <c r="W10" s="55" t="s">
        <v>8</v>
      </c>
      <c r="X10" s="56" t="s">
        <v>9</v>
      </c>
      <c r="Y10" s="57" t="s">
        <v>10</v>
      </c>
      <c r="Z10" s="54" t="s">
        <v>11</v>
      </c>
      <c r="AA10" s="57" t="s">
        <v>12</v>
      </c>
      <c r="AB10" s="54" t="s">
        <v>13</v>
      </c>
      <c r="AC10" s="55" t="s">
        <v>14</v>
      </c>
      <c r="AD10" s="56" t="s">
        <v>8</v>
      </c>
      <c r="AE10" s="57" t="s">
        <v>9</v>
      </c>
      <c r="AF10" s="100"/>
      <c r="AG10" s="31"/>
    </row>
    <row r="11" spans="1:33" ht="28.5" customHeight="1">
      <c r="A11" s="311"/>
      <c r="B11" s="93"/>
      <c r="C11" s="108"/>
      <c r="D11" s="86"/>
      <c r="E11" s="84"/>
      <c r="F11" s="84"/>
      <c r="G11" s="84"/>
      <c r="H11" s="86"/>
      <c r="I11" s="86"/>
      <c r="J11" s="84"/>
      <c r="K11" s="84"/>
      <c r="L11" s="84"/>
      <c r="M11" s="84"/>
      <c r="N11" s="84"/>
      <c r="O11" s="86"/>
      <c r="P11" s="86"/>
      <c r="Q11" s="84"/>
      <c r="R11" s="84"/>
      <c r="S11" s="84"/>
      <c r="T11" s="84"/>
      <c r="U11" s="84"/>
      <c r="V11" s="86"/>
      <c r="W11" s="86"/>
      <c r="X11" s="86"/>
      <c r="Y11" s="108"/>
      <c r="Z11" s="84"/>
      <c r="AA11" s="84"/>
      <c r="AB11" s="84"/>
      <c r="AC11" s="86"/>
      <c r="AD11" s="86"/>
      <c r="AE11" s="84"/>
      <c r="AF11" s="100"/>
      <c r="AG11" s="31"/>
    </row>
    <row r="12" spans="1:33" ht="28.5" customHeight="1">
      <c r="A12" s="311"/>
      <c r="B12" s="121"/>
      <c r="C12" s="84"/>
      <c r="D12" s="86"/>
      <c r="E12" s="84"/>
      <c r="F12" s="84"/>
      <c r="G12" s="84"/>
      <c r="H12" s="86"/>
      <c r="I12" s="86"/>
      <c r="J12" s="84"/>
      <c r="K12" s="84"/>
      <c r="L12" s="84"/>
      <c r="M12" s="84"/>
      <c r="N12" s="84"/>
      <c r="O12" s="86"/>
      <c r="P12" s="86"/>
      <c r="Q12" s="84"/>
      <c r="R12" s="84"/>
      <c r="S12" s="84"/>
      <c r="T12" s="84"/>
      <c r="U12" s="84"/>
      <c r="V12" s="86"/>
      <c r="W12" s="86"/>
      <c r="X12" s="86"/>
      <c r="Y12" s="84"/>
      <c r="Z12" s="84"/>
      <c r="AA12" s="84"/>
      <c r="AB12" s="84"/>
      <c r="AC12" s="86"/>
      <c r="AD12" s="86"/>
      <c r="AE12" s="84"/>
      <c r="AF12" s="100"/>
      <c r="AG12" s="31"/>
    </row>
    <row r="13" spans="1:33" ht="28.5" customHeight="1" thickBot="1">
      <c r="A13" s="312"/>
      <c r="B13" s="122"/>
      <c r="C13" s="123"/>
      <c r="D13" s="124"/>
      <c r="E13" s="123"/>
      <c r="F13" s="123"/>
      <c r="G13" s="123"/>
      <c r="H13" s="124"/>
      <c r="I13" s="124"/>
      <c r="J13" s="123"/>
      <c r="K13" s="123"/>
      <c r="L13" s="123"/>
      <c r="M13" s="123"/>
      <c r="N13" s="123"/>
      <c r="O13" s="124"/>
      <c r="P13" s="124"/>
      <c r="Q13" s="123"/>
      <c r="R13" s="123"/>
      <c r="S13" s="123"/>
      <c r="T13" s="123"/>
      <c r="U13" s="123"/>
      <c r="V13" s="124"/>
      <c r="W13" s="124"/>
      <c r="X13" s="124"/>
      <c r="Y13" s="123"/>
      <c r="Z13" s="123"/>
      <c r="AA13" s="123"/>
      <c r="AB13" s="123"/>
      <c r="AC13" s="124"/>
      <c r="AD13" s="124"/>
      <c r="AE13" s="123"/>
      <c r="AF13" s="125"/>
      <c r="AG13" s="31"/>
    </row>
    <row r="14" spans="1:33" ht="13.5" customHeight="1">
      <c r="A14" s="310" t="s">
        <v>27</v>
      </c>
      <c r="B14" s="78">
        <v>1</v>
      </c>
      <c r="C14" s="79">
        <v>2</v>
      </c>
      <c r="D14" s="79">
        <v>3</v>
      </c>
      <c r="E14" s="79">
        <v>4</v>
      </c>
      <c r="F14" s="81">
        <v>5</v>
      </c>
      <c r="G14" s="81">
        <v>6</v>
      </c>
      <c r="H14" s="79">
        <v>7</v>
      </c>
      <c r="I14" s="79">
        <v>8</v>
      </c>
      <c r="J14" s="79">
        <v>9</v>
      </c>
      <c r="K14" s="79">
        <v>10</v>
      </c>
      <c r="L14" s="79">
        <v>11</v>
      </c>
      <c r="M14" s="81">
        <v>12</v>
      </c>
      <c r="N14" s="81">
        <v>13</v>
      </c>
      <c r="O14" s="79">
        <v>14</v>
      </c>
      <c r="P14" s="79">
        <v>15</v>
      </c>
      <c r="Q14" s="79">
        <v>16</v>
      </c>
      <c r="R14" s="79">
        <v>17</v>
      </c>
      <c r="S14" s="79">
        <v>18</v>
      </c>
      <c r="T14" s="81">
        <v>19</v>
      </c>
      <c r="U14" s="81">
        <v>20</v>
      </c>
      <c r="V14" s="79">
        <v>21</v>
      </c>
      <c r="W14" s="79">
        <v>22</v>
      </c>
      <c r="X14" s="79">
        <v>23</v>
      </c>
      <c r="Y14" s="79">
        <v>24</v>
      </c>
      <c r="Z14" s="79">
        <v>25</v>
      </c>
      <c r="AA14" s="81">
        <v>26</v>
      </c>
      <c r="AB14" s="81">
        <v>27</v>
      </c>
      <c r="AC14" s="81">
        <v>28</v>
      </c>
      <c r="AD14" s="81">
        <v>29</v>
      </c>
      <c r="AE14" s="81">
        <v>30</v>
      </c>
      <c r="AF14" s="106">
        <v>31</v>
      </c>
      <c r="AG14" s="31"/>
    </row>
    <row r="15" spans="1:33" ht="13.5" customHeight="1">
      <c r="A15" s="311"/>
      <c r="B15" s="54" t="s">
        <v>17</v>
      </c>
      <c r="C15" s="57" t="s">
        <v>30</v>
      </c>
      <c r="D15" s="54" t="s">
        <v>12</v>
      </c>
      <c r="E15" s="57" t="s">
        <v>13</v>
      </c>
      <c r="F15" s="56" t="s">
        <v>14</v>
      </c>
      <c r="G15" s="55" t="s">
        <v>8</v>
      </c>
      <c r="H15" s="54" t="s">
        <v>9</v>
      </c>
      <c r="I15" s="57" t="s">
        <v>10</v>
      </c>
      <c r="J15" s="54" t="s">
        <v>11</v>
      </c>
      <c r="K15" s="57" t="s">
        <v>12</v>
      </c>
      <c r="L15" s="54" t="s">
        <v>13</v>
      </c>
      <c r="M15" s="55" t="s">
        <v>14</v>
      </c>
      <c r="N15" s="56" t="s">
        <v>8</v>
      </c>
      <c r="O15" s="57" t="s">
        <v>9</v>
      </c>
      <c r="P15" s="54" t="s">
        <v>10</v>
      </c>
      <c r="Q15" s="57" t="s">
        <v>11</v>
      </c>
      <c r="R15" s="54" t="s">
        <v>12</v>
      </c>
      <c r="S15" s="57" t="s">
        <v>13</v>
      </c>
      <c r="T15" s="56" t="s">
        <v>14</v>
      </c>
      <c r="U15" s="55" t="s">
        <v>8</v>
      </c>
      <c r="V15" s="54" t="s">
        <v>9</v>
      </c>
      <c r="W15" s="57" t="s">
        <v>10</v>
      </c>
      <c r="X15" s="54" t="s">
        <v>11</v>
      </c>
      <c r="Y15" s="57" t="s">
        <v>12</v>
      </c>
      <c r="Z15" s="54" t="s">
        <v>13</v>
      </c>
      <c r="AA15" s="55" t="s">
        <v>14</v>
      </c>
      <c r="AB15" s="56" t="s">
        <v>8</v>
      </c>
      <c r="AC15" s="55" t="s">
        <v>9</v>
      </c>
      <c r="AD15" s="56" t="s">
        <v>10</v>
      </c>
      <c r="AE15" s="55" t="s">
        <v>11</v>
      </c>
      <c r="AF15" s="56" t="s">
        <v>12</v>
      </c>
      <c r="AG15" s="31"/>
    </row>
    <row r="16" spans="1:33" ht="28.5" customHeight="1">
      <c r="A16" s="311"/>
      <c r="B16" s="126"/>
      <c r="C16" s="84"/>
      <c r="D16" s="84"/>
      <c r="E16" s="84"/>
      <c r="F16" s="86"/>
      <c r="G16" s="86"/>
      <c r="H16" s="84"/>
      <c r="I16" s="108"/>
      <c r="J16" s="84"/>
      <c r="K16" s="84"/>
      <c r="L16" s="84"/>
      <c r="M16" s="86"/>
      <c r="N16" s="86"/>
      <c r="O16" s="84"/>
      <c r="P16" s="108"/>
      <c r="Q16" s="84"/>
      <c r="R16" s="127"/>
      <c r="S16" s="127"/>
      <c r="T16" s="128"/>
      <c r="U16" s="128"/>
      <c r="V16" s="127"/>
      <c r="W16" s="84"/>
      <c r="X16" s="84"/>
      <c r="Y16" s="84"/>
      <c r="Z16" s="84"/>
      <c r="AA16" s="86"/>
      <c r="AB16" s="86"/>
      <c r="AC16" s="129"/>
      <c r="AD16" s="129"/>
      <c r="AE16" s="86"/>
      <c r="AF16" s="110"/>
      <c r="AG16" s="31"/>
    </row>
    <row r="17" spans="1:33" ht="28.5" customHeight="1" thickBot="1">
      <c r="A17" s="312"/>
      <c r="B17" s="88"/>
      <c r="C17" s="63"/>
      <c r="D17" s="63"/>
      <c r="E17" s="63"/>
      <c r="F17" s="62"/>
      <c r="G17" s="62"/>
      <c r="H17" s="63"/>
      <c r="I17" s="63"/>
      <c r="J17" s="63"/>
      <c r="K17" s="63"/>
      <c r="L17" s="63"/>
      <c r="M17" s="62"/>
      <c r="N17" s="62"/>
      <c r="O17" s="63"/>
      <c r="P17" s="63"/>
      <c r="Q17" s="63"/>
      <c r="R17" s="63"/>
      <c r="S17" s="63"/>
      <c r="T17" s="62"/>
      <c r="U17" s="62"/>
      <c r="V17" s="63"/>
      <c r="W17" s="63"/>
      <c r="X17" s="63"/>
      <c r="Y17" s="63"/>
      <c r="Z17" s="63"/>
      <c r="AA17" s="62"/>
      <c r="AB17" s="62"/>
      <c r="AC17" s="130"/>
      <c r="AD17" s="130"/>
      <c r="AE17" s="62"/>
      <c r="AF17" s="69" t="s">
        <v>28</v>
      </c>
      <c r="AG17" s="31"/>
    </row>
    <row r="18" spans="1:33" ht="13.5" customHeight="1">
      <c r="A18" s="310" t="s">
        <v>29</v>
      </c>
      <c r="B18" s="90">
        <v>1</v>
      </c>
      <c r="C18" s="81">
        <v>2</v>
      </c>
      <c r="D18" s="81">
        <v>3</v>
      </c>
      <c r="E18" s="79">
        <v>4</v>
      </c>
      <c r="F18" s="79">
        <v>5</v>
      </c>
      <c r="G18" s="79">
        <v>6</v>
      </c>
      <c r="H18" s="79">
        <v>7</v>
      </c>
      <c r="I18" s="79">
        <v>8</v>
      </c>
      <c r="J18" s="81">
        <v>9</v>
      </c>
      <c r="K18" s="81">
        <v>10</v>
      </c>
      <c r="L18" s="81">
        <v>11</v>
      </c>
      <c r="M18" s="79">
        <v>12</v>
      </c>
      <c r="N18" s="79">
        <v>13</v>
      </c>
      <c r="O18" s="79">
        <v>14</v>
      </c>
      <c r="P18" s="79">
        <v>15</v>
      </c>
      <c r="Q18" s="81">
        <v>16</v>
      </c>
      <c r="R18" s="81">
        <v>17</v>
      </c>
      <c r="S18" s="79">
        <v>18</v>
      </c>
      <c r="T18" s="79">
        <v>19</v>
      </c>
      <c r="U18" s="79">
        <v>20</v>
      </c>
      <c r="V18" s="79">
        <v>21</v>
      </c>
      <c r="W18" s="79">
        <v>22</v>
      </c>
      <c r="X18" s="81">
        <v>23</v>
      </c>
      <c r="Y18" s="81">
        <v>24</v>
      </c>
      <c r="Z18" s="79">
        <v>25</v>
      </c>
      <c r="AA18" s="79">
        <v>26</v>
      </c>
      <c r="AB18" s="79">
        <v>27</v>
      </c>
      <c r="AC18" s="79">
        <v>28</v>
      </c>
      <c r="AD18" s="79">
        <v>29</v>
      </c>
      <c r="AE18" s="81">
        <v>30</v>
      </c>
      <c r="AF18" s="106">
        <v>31</v>
      </c>
      <c r="AG18" s="31"/>
    </row>
    <row r="19" spans="1:33" ht="13.5" customHeight="1">
      <c r="A19" s="311"/>
      <c r="B19" s="56" t="s">
        <v>18</v>
      </c>
      <c r="C19" s="55" t="s">
        <v>48</v>
      </c>
      <c r="D19" s="56" t="s">
        <v>8</v>
      </c>
      <c r="E19" s="57" t="s">
        <v>9</v>
      </c>
      <c r="F19" s="54" t="s">
        <v>10</v>
      </c>
      <c r="G19" s="57" t="s">
        <v>11</v>
      </c>
      <c r="H19" s="54" t="s">
        <v>12</v>
      </c>
      <c r="I19" s="57" t="s">
        <v>13</v>
      </c>
      <c r="J19" s="56" t="s">
        <v>14</v>
      </c>
      <c r="K19" s="55" t="s">
        <v>8</v>
      </c>
      <c r="L19" s="56" t="s">
        <v>9</v>
      </c>
      <c r="M19" s="57" t="s">
        <v>10</v>
      </c>
      <c r="N19" s="54" t="s">
        <v>11</v>
      </c>
      <c r="O19" s="57" t="s">
        <v>12</v>
      </c>
      <c r="P19" s="54" t="s">
        <v>13</v>
      </c>
      <c r="Q19" s="55" t="s">
        <v>14</v>
      </c>
      <c r="R19" s="56" t="s">
        <v>8</v>
      </c>
      <c r="S19" s="57" t="s">
        <v>9</v>
      </c>
      <c r="T19" s="54" t="s">
        <v>10</v>
      </c>
      <c r="U19" s="57" t="s">
        <v>11</v>
      </c>
      <c r="V19" s="54" t="s">
        <v>12</v>
      </c>
      <c r="W19" s="57" t="s">
        <v>13</v>
      </c>
      <c r="X19" s="56" t="s">
        <v>14</v>
      </c>
      <c r="Y19" s="55" t="s">
        <v>8</v>
      </c>
      <c r="Z19" s="54" t="s">
        <v>9</v>
      </c>
      <c r="AA19" s="57" t="s">
        <v>10</v>
      </c>
      <c r="AB19" s="54" t="s">
        <v>11</v>
      </c>
      <c r="AC19" s="57" t="s">
        <v>12</v>
      </c>
      <c r="AD19" s="54" t="s">
        <v>13</v>
      </c>
      <c r="AE19" s="55" t="s">
        <v>14</v>
      </c>
      <c r="AF19" s="56" t="s">
        <v>8</v>
      </c>
      <c r="AG19" s="31"/>
    </row>
    <row r="20" spans="1:33" ht="28.5" customHeight="1">
      <c r="A20" s="311"/>
      <c r="B20" s="93"/>
      <c r="C20" s="86"/>
      <c r="D20" s="86"/>
      <c r="E20" s="131"/>
      <c r="F20" s="84"/>
      <c r="G20" s="84"/>
      <c r="H20" s="84"/>
      <c r="I20" s="84"/>
      <c r="J20" s="129"/>
      <c r="K20" s="86"/>
      <c r="L20" s="86"/>
      <c r="M20" s="108"/>
      <c r="N20" s="84"/>
      <c r="O20" s="84"/>
      <c r="P20" s="84"/>
      <c r="Q20" s="86"/>
      <c r="R20" s="86"/>
      <c r="S20" s="84"/>
      <c r="T20" s="84"/>
      <c r="U20" s="84"/>
      <c r="V20" s="84"/>
      <c r="W20" s="84"/>
      <c r="X20" s="86"/>
      <c r="Y20" s="86"/>
      <c r="Z20" s="84"/>
      <c r="AA20" s="84"/>
      <c r="AB20" s="84"/>
      <c r="AC20" s="84"/>
      <c r="AD20" s="84"/>
      <c r="AE20" s="86"/>
      <c r="AF20" s="110"/>
      <c r="AG20" s="31"/>
    </row>
    <row r="21" spans="1:33" ht="21" customHeight="1" thickBot="1">
      <c r="A21" s="312"/>
      <c r="B21" s="132"/>
      <c r="C21" s="62"/>
      <c r="D21" s="62"/>
      <c r="E21" s="133"/>
      <c r="F21" s="63"/>
      <c r="G21" s="63"/>
      <c r="H21" s="63"/>
      <c r="I21" s="63"/>
      <c r="J21" s="130"/>
      <c r="K21" s="62"/>
      <c r="L21" s="62"/>
      <c r="M21" s="63"/>
      <c r="N21" s="63"/>
      <c r="O21" s="63"/>
      <c r="P21" s="63"/>
      <c r="Q21" s="62"/>
      <c r="R21" s="62"/>
      <c r="S21" s="63"/>
      <c r="T21" s="63"/>
      <c r="U21" s="63"/>
      <c r="V21" s="63"/>
      <c r="W21" s="63"/>
      <c r="X21" s="62"/>
      <c r="Y21" s="62"/>
      <c r="Z21" s="63"/>
      <c r="AA21" s="63"/>
      <c r="AB21" s="63"/>
      <c r="AC21" s="63"/>
      <c r="AD21" s="63"/>
      <c r="AE21" s="62"/>
      <c r="AF21" s="69"/>
      <c r="AG21" s="31"/>
    </row>
    <row r="22" spans="1:33" ht="13.5" customHeight="1">
      <c r="A22" s="310" t="s">
        <v>31</v>
      </c>
      <c r="B22" s="78">
        <v>1</v>
      </c>
      <c r="C22" s="79">
        <v>2</v>
      </c>
      <c r="D22" s="79">
        <v>3</v>
      </c>
      <c r="E22" s="79">
        <v>4</v>
      </c>
      <c r="F22" s="79">
        <v>5</v>
      </c>
      <c r="G22" s="81">
        <v>6</v>
      </c>
      <c r="H22" s="81">
        <v>7</v>
      </c>
      <c r="I22" s="79">
        <v>8</v>
      </c>
      <c r="J22" s="79">
        <v>9</v>
      </c>
      <c r="K22" s="79">
        <v>10</v>
      </c>
      <c r="L22" s="81">
        <v>11</v>
      </c>
      <c r="M22" s="79">
        <v>12</v>
      </c>
      <c r="N22" s="81">
        <v>13</v>
      </c>
      <c r="O22" s="81">
        <v>14</v>
      </c>
      <c r="P22" s="79">
        <v>15</v>
      </c>
      <c r="Q22" s="79">
        <v>16</v>
      </c>
      <c r="R22" s="79">
        <v>17</v>
      </c>
      <c r="S22" s="79">
        <v>18</v>
      </c>
      <c r="T22" s="79">
        <v>19</v>
      </c>
      <c r="U22" s="81">
        <v>20</v>
      </c>
      <c r="V22" s="81">
        <v>21</v>
      </c>
      <c r="W22" s="79">
        <v>22</v>
      </c>
      <c r="X22" s="81">
        <v>23</v>
      </c>
      <c r="Y22" s="79">
        <v>24</v>
      </c>
      <c r="Z22" s="79">
        <v>25</v>
      </c>
      <c r="AA22" s="79">
        <v>26</v>
      </c>
      <c r="AB22" s="81">
        <v>27</v>
      </c>
      <c r="AC22" s="81">
        <v>28</v>
      </c>
      <c r="AD22" s="134"/>
      <c r="AE22" s="134"/>
      <c r="AF22" s="99"/>
      <c r="AG22" s="31"/>
    </row>
    <row r="23" spans="1:33" ht="13.5" customHeight="1">
      <c r="A23" s="311"/>
      <c r="B23" s="54" t="s">
        <v>49</v>
      </c>
      <c r="C23" s="57" t="s">
        <v>17</v>
      </c>
      <c r="D23" s="54" t="s">
        <v>11</v>
      </c>
      <c r="E23" s="57" t="s">
        <v>12</v>
      </c>
      <c r="F23" s="54" t="s">
        <v>13</v>
      </c>
      <c r="G23" s="55" t="s">
        <v>14</v>
      </c>
      <c r="H23" s="56" t="s">
        <v>8</v>
      </c>
      <c r="I23" s="57" t="s">
        <v>9</v>
      </c>
      <c r="J23" s="54" t="s">
        <v>10</v>
      </c>
      <c r="K23" s="57" t="s">
        <v>11</v>
      </c>
      <c r="L23" s="56" t="s">
        <v>12</v>
      </c>
      <c r="M23" s="57" t="s">
        <v>13</v>
      </c>
      <c r="N23" s="56" t="s">
        <v>14</v>
      </c>
      <c r="O23" s="55" t="s">
        <v>8</v>
      </c>
      <c r="P23" s="54" t="s">
        <v>9</v>
      </c>
      <c r="Q23" s="57" t="s">
        <v>10</v>
      </c>
      <c r="R23" s="54" t="s">
        <v>11</v>
      </c>
      <c r="S23" s="57" t="s">
        <v>12</v>
      </c>
      <c r="T23" s="54" t="s">
        <v>13</v>
      </c>
      <c r="U23" s="55" t="s">
        <v>14</v>
      </c>
      <c r="V23" s="56" t="s">
        <v>8</v>
      </c>
      <c r="W23" s="57" t="s">
        <v>9</v>
      </c>
      <c r="X23" s="56" t="s">
        <v>10</v>
      </c>
      <c r="Y23" s="57" t="s">
        <v>11</v>
      </c>
      <c r="Z23" s="54" t="s">
        <v>12</v>
      </c>
      <c r="AA23" s="57" t="s">
        <v>13</v>
      </c>
      <c r="AB23" s="56" t="s">
        <v>14</v>
      </c>
      <c r="AC23" s="55" t="s">
        <v>8</v>
      </c>
      <c r="AD23" s="135"/>
      <c r="AE23" s="135"/>
      <c r="AF23" s="100"/>
      <c r="AG23" s="31"/>
    </row>
    <row r="24" spans="1:33" ht="28.5" customHeight="1">
      <c r="A24" s="311"/>
      <c r="B24" s="136"/>
      <c r="C24" s="84"/>
      <c r="D24" s="84"/>
      <c r="E24" s="84"/>
      <c r="F24" s="84"/>
      <c r="G24" s="86"/>
      <c r="H24" s="86"/>
      <c r="I24" s="84"/>
      <c r="J24" s="84"/>
      <c r="K24" s="84"/>
      <c r="L24" s="86"/>
      <c r="M24" s="84"/>
      <c r="N24" s="86"/>
      <c r="O24" s="86"/>
      <c r="P24" s="84"/>
      <c r="Q24" s="84"/>
      <c r="R24" s="84"/>
      <c r="S24" s="84"/>
      <c r="T24" s="84"/>
      <c r="U24" s="86"/>
      <c r="V24" s="86"/>
      <c r="W24" s="84"/>
      <c r="X24" s="86"/>
      <c r="Y24" s="84"/>
      <c r="Z24" s="84"/>
      <c r="AA24" s="84"/>
      <c r="AB24" s="86"/>
      <c r="AC24" s="86"/>
      <c r="AD24" s="135"/>
      <c r="AE24" s="135"/>
      <c r="AF24" s="137"/>
      <c r="AG24" s="31"/>
    </row>
    <row r="25" spans="1:33" ht="21" customHeight="1" thickBot="1">
      <c r="A25" s="312"/>
      <c r="B25" s="88"/>
      <c r="C25" s="63"/>
      <c r="D25" s="63"/>
      <c r="E25" s="63"/>
      <c r="F25" s="63"/>
      <c r="G25" s="62"/>
      <c r="H25" s="62"/>
      <c r="I25" s="63"/>
      <c r="J25" s="63"/>
      <c r="K25" s="63"/>
      <c r="L25" s="62"/>
      <c r="M25" s="63"/>
      <c r="N25" s="62"/>
      <c r="O25" s="62"/>
      <c r="P25" s="63"/>
      <c r="Q25" s="63"/>
      <c r="R25" s="63"/>
      <c r="S25" s="63"/>
      <c r="T25" s="63"/>
      <c r="U25" s="62"/>
      <c r="V25" s="62"/>
      <c r="W25" s="63"/>
      <c r="X25" s="62"/>
      <c r="Y25" s="63"/>
      <c r="Z25" s="63"/>
      <c r="AA25" s="63"/>
      <c r="AB25" s="62"/>
      <c r="AC25" s="62"/>
      <c r="AD25" s="138"/>
      <c r="AE25" s="138"/>
      <c r="AF25" s="139"/>
      <c r="AG25" s="31"/>
    </row>
    <row r="26" spans="1:33" ht="13.5" customHeight="1">
      <c r="A26" s="310" t="s">
        <v>32</v>
      </c>
      <c r="B26" s="78">
        <v>1</v>
      </c>
      <c r="C26" s="79">
        <v>2</v>
      </c>
      <c r="D26" s="79">
        <v>3</v>
      </c>
      <c r="E26" s="79">
        <v>4</v>
      </c>
      <c r="F26" s="79">
        <v>5</v>
      </c>
      <c r="G26" s="81">
        <v>6</v>
      </c>
      <c r="H26" s="81">
        <v>7</v>
      </c>
      <c r="I26" s="79">
        <v>8</v>
      </c>
      <c r="J26" s="79">
        <v>9</v>
      </c>
      <c r="K26" s="79">
        <v>10</v>
      </c>
      <c r="L26" s="79">
        <v>11</v>
      </c>
      <c r="M26" s="79">
        <v>12</v>
      </c>
      <c r="N26" s="81">
        <v>13</v>
      </c>
      <c r="O26" s="81">
        <v>14</v>
      </c>
      <c r="P26" s="79">
        <v>15</v>
      </c>
      <c r="Q26" s="79">
        <v>16</v>
      </c>
      <c r="R26" s="79">
        <v>17</v>
      </c>
      <c r="S26" s="79">
        <v>18</v>
      </c>
      <c r="T26" s="79">
        <v>19</v>
      </c>
      <c r="U26" s="81">
        <v>20</v>
      </c>
      <c r="V26" s="81">
        <v>21</v>
      </c>
      <c r="W26" s="79">
        <v>22</v>
      </c>
      <c r="X26" s="79">
        <v>23</v>
      </c>
      <c r="Y26" s="79">
        <v>24</v>
      </c>
      <c r="Z26" s="79">
        <v>25</v>
      </c>
      <c r="AA26" s="79">
        <v>26</v>
      </c>
      <c r="AB26" s="81">
        <v>27</v>
      </c>
      <c r="AC26" s="81">
        <v>28</v>
      </c>
      <c r="AD26" s="52">
        <v>29</v>
      </c>
      <c r="AE26" s="79">
        <v>30</v>
      </c>
      <c r="AF26" s="91">
        <v>31</v>
      </c>
      <c r="AG26" s="31"/>
    </row>
    <row r="27" spans="1:33" ht="13.5" customHeight="1">
      <c r="A27" s="311"/>
      <c r="B27" s="54" t="s">
        <v>51</v>
      </c>
      <c r="C27" s="57" t="s">
        <v>17</v>
      </c>
      <c r="D27" s="54" t="s">
        <v>11</v>
      </c>
      <c r="E27" s="57" t="s">
        <v>12</v>
      </c>
      <c r="F27" s="54" t="s">
        <v>13</v>
      </c>
      <c r="G27" s="55" t="s">
        <v>14</v>
      </c>
      <c r="H27" s="56" t="s">
        <v>8</v>
      </c>
      <c r="I27" s="57" t="s">
        <v>9</v>
      </c>
      <c r="J27" s="54" t="s">
        <v>10</v>
      </c>
      <c r="K27" s="57" t="s">
        <v>11</v>
      </c>
      <c r="L27" s="54" t="s">
        <v>12</v>
      </c>
      <c r="M27" s="57" t="s">
        <v>13</v>
      </c>
      <c r="N27" s="56" t="s">
        <v>14</v>
      </c>
      <c r="O27" s="55" t="s">
        <v>8</v>
      </c>
      <c r="P27" s="54" t="s">
        <v>9</v>
      </c>
      <c r="Q27" s="57" t="s">
        <v>10</v>
      </c>
      <c r="R27" s="54" t="s">
        <v>11</v>
      </c>
      <c r="S27" s="57" t="s">
        <v>12</v>
      </c>
      <c r="T27" s="54" t="s">
        <v>13</v>
      </c>
      <c r="U27" s="55" t="s">
        <v>14</v>
      </c>
      <c r="V27" s="56" t="s">
        <v>8</v>
      </c>
      <c r="W27" s="57" t="s">
        <v>9</v>
      </c>
      <c r="X27" s="54" t="s">
        <v>10</v>
      </c>
      <c r="Y27" s="57" t="s">
        <v>11</v>
      </c>
      <c r="Z27" s="54" t="s">
        <v>12</v>
      </c>
      <c r="AA27" s="57" t="s">
        <v>13</v>
      </c>
      <c r="AB27" s="56" t="s">
        <v>14</v>
      </c>
      <c r="AC27" s="55" t="s">
        <v>8</v>
      </c>
      <c r="AD27" s="54" t="s">
        <v>9</v>
      </c>
      <c r="AE27" s="57" t="s">
        <v>10</v>
      </c>
      <c r="AF27" s="54" t="s">
        <v>11</v>
      </c>
      <c r="AG27" s="31"/>
    </row>
    <row r="28" spans="1:33" ht="28.5" customHeight="1">
      <c r="A28" s="311"/>
      <c r="B28" s="140"/>
      <c r="C28" s="57"/>
      <c r="D28" s="84"/>
      <c r="E28" s="57"/>
      <c r="F28" s="57"/>
      <c r="G28" s="55"/>
      <c r="H28" s="55"/>
      <c r="I28" s="57"/>
      <c r="J28" s="57"/>
      <c r="K28" s="84"/>
      <c r="L28" s="37"/>
      <c r="M28" s="37"/>
      <c r="N28" s="141"/>
      <c r="O28" s="38"/>
      <c r="P28" s="37"/>
      <c r="Q28" s="84"/>
      <c r="R28" s="84"/>
      <c r="S28" s="142"/>
      <c r="T28" s="84"/>
      <c r="U28" s="86"/>
      <c r="V28" s="86"/>
      <c r="W28" s="84"/>
      <c r="X28" s="84"/>
      <c r="Y28" s="84"/>
      <c r="Z28" s="84"/>
      <c r="AA28" s="143"/>
      <c r="AB28" s="86"/>
      <c r="AC28" s="86"/>
      <c r="AD28" s="84"/>
      <c r="AE28" s="143"/>
      <c r="AF28" s="94"/>
      <c r="AG28" s="31"/>
    </row>
    <row r="29" spans="1:33" ht="28.5" customHeight="1" thickBot="1">
      <c r="A29" s="312"/>
      <c r="B29" s="144"/>
      <c r="C29" s="63"/>
      <c r="D29" s="63"/>
      <c r="E29" s="63"/>
      <c r="F29" s="63"/>
      <c r="G29" s="62"/>
      <c r="H29" s="62"/>
      <c r="I29" s="68"/>
      <c r="J29" s="63"/>
      <c r="K29" s="63"/>
      <c r="L29" s="63"/>
      <c r="M29" s="63"/>
      <c r="N29" s="62"/>
      <c r="O29" s="62"/>
      <c r="P29" s="63"/>
      <c r="Q29" s="63"/>
      <c r="R29" s="63"/>
      <c r="S29" s="63"/>
      <c r="T29" s="63"/>
      <c r="U29" s="62"/>
      <c r="V29" s="62"/>
      <c r="W29" s="63"/>
      <c r="X29" s="63"/>
      <c r="Y29" s="63"/>
      <c r="Z29" s="63"/>
      <c r="AA29" s="63"/>
      <c r="AB29" s="62"/>
      <c r="AC29" s="62"/>
      <c r="AD29" s="63"/>
      <c r="AE29" s="63"/>
      <c r="AF29" s="89"/>
      <c r="AG29" s="31"/>
    </row>
    <row r="30" spans="1:33" ht="10.5" customHeight="1">
      <c r="K30" s="111"/>
      <c r="L30" s="111"/>
      <c r="M30" s="111"/>
      <c r="N30" s="111"/>
      <c r="O30" s="111"/>
      <c r="P30" s="111"/>
      <c r="AG30" s="22"/>
    </row>
    <row r="31" spans="1:33" ht="18" customHeight="1">
      <c r="A31" s="145"/>
      <c r="B31" s="21" t="s">
        <v>94</v>
      </c>
      <c r="L31" s="145"/>
      <c r="M31" s="145"/>
      <c r="N31" s="145"/>
      <c r="O31" s="145"/>
      <c r="P31" s="145"/>
      <c r="Q31" s="145"/>
      <c r="R31" s="145"/>
      <c r="U31" s="145"/>
      <c r="V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31"/>
    </row>
    <row r="32" spans="1:33" ht="5.25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</row>
    <row r="33" spans="1:33" ht="28.5" customHeight="1">
      <c r="A33" s="14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</row>
  </sheetData>
  <mergeCells count="8">
    <mergeCell ref="AC1:AF1"/>
    <mergeCell ref="A2:AF2"/>
    <mergeCell ref="A22:A25"/>
    <mergeCell ref="A26:A29"/>
    <mergeCell ref="A4:A8"/>
    <mergeCell ref="A9:A13"/>
    <mergeCell ref="A14:A17"/>
    <mergeCell ref="A18:A21"/>
  </mergeCells>
  <phoneticPr fontId="3"/>
  <pageMargins left="1.1023622047244095" right="0.31496062992125984" top="0.74803149606299213" bottom="0.74803149606299213" header="0.31496062992125984" footer="0.31496062992125984"/>
  <pageSetup paperSize="9" scale="72" orientation="portrait" r:id="rId1"/>
  <colBreaks count="1" manualBreakCount="1"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3BD5-3D6A-46BB-8059-F7BE4782EC12}">
  <dimension ref="A1:AP57"/>
  <sheetViews>
    <sheetView zoomScaleNormal="100" workbookViewId="0">
      <selection activeCell="AP7" sqref="AP7"/>
    </sheetView>
  </sheetViews>
  <sheetFormatPr defaultColWidth="2.625" defaultRowHeight="28.5" customHeight="1"/>
  <cols>
    <col min="1" max="1" width="3.5" style="20" customWidth="1"/>
    <col min="2" max="5" width="3.5" style="21" customWidth="1"/>
    <col min="6" max="6" width="3.625" style="21" customWidth="1"/>
    <col min="7" max="7" width="3.75" style="21" customWidth="1"/>
    <col min="8" max="32" width="3.5" style="21" customWidth="1"/>
    <col min="33" max="16384" width="2.625" style="21"/>
  </cols>
  <sheetData>
    <row r="1" spans="1:33" ht="28.5" customHeight="1">
      <c r="AC1" s="308" t="s">
        <v>56</v>
      </c>
      <c r="AD1" s="308"/>
      <c r="AE1" s="308"/>
      <c r="AF1" s="308"/>
    </row>
    <row r="2" spans="1:33" ht="36.75" customHeight="1">
      <c r="A2" s="314" t="s">
        <v>111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22"/>
    </row>
    <row r="3" spans="1:33" ht="3.75" customHeight="1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2"/>
      <c r="AG3" s="22"/>
    </row>
    <row r="4" spans="1:33" ht="13.5" customHeight="1">
      <c r="A4" s="310" t="s">
        <v>7</v>
      </c>
      <c r="B4" s="25">
        <v>1</v>
      </c>
      <c r="C4" s="26">
        <v>2</v>
      </c>
      <c r="D4" s="26">
        <v>3</v>
      </c>
      <c r="E4" s="27">
        <v>4</v>
      </c>
      <c r="F4" s="27">
        <v>5</v>
      </c>
      <c r="G4" s="26">
        <v>6</v>
      </c>
      <c r="H4" s="26">
        <v>7</v>
      </c>
      <c r="I4" s="26">
        <v>8</v>
      </c>
      <c r="J4" s="26">
        <v>9</v>
      </c>
      <c r="K4" s="28">
        <v>10</v>
      </c>
      <c r="L4" s="29">
        <v>11</v>
      </c>
      <c r="M4" s="29">
        <v>12</v>
      </c>
      <c r="N4" s="26">
        <v>13</v>
      </c>
      <c r="O4" s="26">
        <v>14</v>
      </c>
      <c r="P4" s="26">
        <v>15</v>
      </c>
      <c r="Q4" s="26">
        <v>16</v>
      </c>
      <c r="R4" s="28">
        <v>17</v>
      </c>
      <c r="S4" s="29">
        <v>18</v>
      </c>
      <c r="T4" s="29">
        <v>19</v>
      </c>
      <c r="U4" s="26">
        <v>20</v>
      </c>
      <c r="V4" s="26">
        <v>21</v>
      </c>
      <c r="W4" s="26">
        <v>22</v>
      </c>
      <c r="X4" s="26">
        <v>23</v>
      </c>
      <c r="Y4" s="26">
        <v>24</v>
      </c>
      <c r="Z4" s="29">
        <v>25</v>
      </c>
      <c r="AA4" s="29">
        <v>26</v>
      </c>
      <c r="AB4" s="26">
        <v>27</v>
      </c>
      <c r="AC4" s="26">
        <v>28</v>
      </c>
      <c r="AD4" s="29">
        <v>29</v>
      </c>
      <c r="AE4" s="26">
        <v>30</v>
      </c>
      <c r="AF4" s="30"/>
      <c r="AG4" s="31"/>
    </row>
    <row r="5" spans="1:33" ht="13.5" customHeight="1">
      <c r="A5" s="311"/>
      <c r="B5" s="32" t="s">
        <v>23</v>
      </c>
      <c r="C5" s="33" t="s">
        <v>18</v>
      </c>
      <c r="D5" s="32" t="s">
        <v>108</v>
      </c>
      <c r="E5" s="34" t="s">
        <v>109</v>
      </c>
      <c r="F5" s="35" t="s">
        <v>110</v>
      </c>
      <c r="G5" s="32" t="s">
        <v>10</v>
      </c>
      <c r="H5" s="33" t="s">
        <v>11</v>
      </c>
      <c r="I5" s="32" t="s">
        <v>12</v>
      </c>
      <c r="J5" s="33" t="s">
        <v>13</v>
      </c>
      <c r="K5" s="33"/>
      <c r="L5" s="35" t="s">
        <v>14</v>
      </c>
      <c r="M5" s="34" t="s">
        <v>8</v>
      </c>
      <c r="N5" s="32" t="s">
        <v>9</v>
      </c>
      <c r="O5" s="33" t="s">
        <v>10</v>
      </c>
      <c r="P5" s="32" t="s">
        <v>11</v>
      </c>
      <c r="Q5" s="33" t="s">
        <v>12</v>
      </c>
      <c r="R5" s="32" t="s">
        <v>13</v>
      </c>
      <c r="S5" s="34" t="s">
        <v>14</v>
      </c>
      <c r="T5" s="35" t="s">
        <v>8</v>
      </c>
      <c r="U5" s="33" t="s">
        <v>9</v>
      </c>
      <c r="V5" s="32" t="s">
        <v>10</v>
      </c>
      <c r="W5" s="33" t="s">
        <v>11</v>
      </c>
      <c r="X5" s="32" t="s">
        <v>12</v>
      </c>
      <c r="Y5" s="33" t="s">
        <v>13</v>
      </c>
      <c r="Z5" s="35" t="s">
        <v>14</v>
      </c>
      <c r="AA5" s="34" t="s">
        <v>8</v>
      </c>
      <c r="AB5" s="32" t="s">
        <v>9</v>
      </c>
      <c r="AC5" s="33" t="s">
        <v>10</v>
      </c>
      <c r="AD5" s="35" t="s">
        <v>11</v>
      </c>
      <c r="AE5" s="33" t="s">
        <v>12</v>
      </c>
      <c r="AF5" s="36"/>
      <c r="AG5" s="31"/>
    </row>
    <row r="6" spans="1:33" ht="28.5" customHeight="1">
      <c r="A6" s="311"/>
      <c r="B6" s="32"/>
      <c r="C6" s="33"/>
      <c r="D6" s="37"/>
      <c r="E6" s="38"/>
      <c r="F6" s="38"/>
      <c r="G6" s="37"/>
      <c r="H6" s="33"/>
      <c r="I6" s="33"/>
      <c r="J6" s="33"/>
      <c r="K6" s="39"/>
      <c r="L6" s="38"/>
      <c r="M6" s="38"/>
      <c r="N6" s="37"/>
      <c r="O6" s="37"/>
      <c r="P6" s="37"/>
      <c r="Q6" s="37"/>
      <c r="R6" s="39"/>
      <c r="S6" s="38"/>
      <c r="T6" s="38"/>
      <c r="U6" s="37"/>
      <c r="V6" s="37"/>
      <c r="W6" s="37"/>
      <c r="X6" s="37"/>
      <c r="Y6" s="37"/>
      <c r="Z6" s="38"/>
      <c r="AA6" s="38"/>
      <c r="AB6" s="37"/>
      <c r="AC6" s="37"/>
      <c r="AD6" s="38"/>
      <c r="AE6" s="40"/>
      <c r="AF6" s="41"/>
      <c r="AG6" s="31"/>
    </row>
    <row r="7" spans="1:33" ht="28.5" customHeight="1" thickBot="1">
      <c r="A7" s="312"/>
      <c r="B7" s="42"/>
      <c r="C7" s="43"/>
      <c r="D7" s="44"/>
      <c r="E7" s="45"/>
      <c r="F7" s="45"/>
      <c r="G7" s="44"/>
      <c r="H7" s="43"/>
      <c r="I7" s="43"/>
      <c r="J7" s="43"/>
      <c r="K7" s="46"/>
      <c r="L7" s="45"/>
      <c r="M7" s="45"/>
      <c r="N7" s="44"/>
      <c r="O7" s="43"/>
      <c r="P7" s="43"/>
      <c r="Q7" s="43"/>
      <c r="R7" s="46"/>
      <c r="S7" s="45"/>
      <c r="T7" s="45"/>
      <c r="U7" s="44"/>
      <c r="V7" s="43"/>
      <c r="W7" s="43"/>
      <c r="X7" s="43"/>
      <c r="Y7" s="44"/>
      <c r="Z7" s="45"/>
      <c r="AA7" s="45"/>
      <c r="AB7" s="44"/>
      <c r="AC7" s="44"/>
      <c r="AD7" s="47"/>
      <c r="AE7" s="43"/>
      <c r="AF7" s="48"/>
      <c r="AG7" s="31"/>
    </row>
    <row r="8" spans="1:33" ht="13.5" customHeight="1">
      <c r="A8" s="310" t="s">
        <v>16</v>
      </c>
      <c r="B8" s="49">
        <v>1</v>
      </c>
      <c r="C8" s="50">
        <v>2</v>
      </c>
      <c r="D8" s="51">
        <v>3</v>
      </c>
      <c r="E8" s="51">
        <v>4</v>
      </c>
      <c r="F8" s="51">
        <v>5</v>
      </c>
      <c r="G8" s="51">
        <v>6</v>
      </c>
      <c r="H8" s="52">
        <v>7</v>
      </c>
      <c r="I8" s="52">
        <v>8</v>
      </c>
      <c r="J8" s="51">
        <v>9</v>
      </c>
      <c r="K8" s="51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1">
        <v>16</v>
      </c>
      <c r="R8" s="51">
        <v>17</v>
      </c>
      <c r="S8" s="52">
        <v>18</v>
      </c>
      <c r="T8" s="52">
        <v>19</v>
      </c>
      <c r="U8" s="52">
        <v>20</v>
      </c>
      <c r="V8" s="52">
        <v>21</v>
      </c>
      <c r="W8" s="52">
        <v>22</v>
      </c>
      <c r="X8" s="51">
        <v>23</v>
      </c>
      <c r="Y8" s="51">
        <v>24</v>
      </c>
      <c r="Z8" s="52">
        <v>25</v>
      </c>
      <c r="AA8" s="52">
        <v>26</v>
      </c>
      <c r="AB8" s="52">
        <v>27</v>
      </c>
      <c r="AC8" s="52">
        <v>28</v>
      </c>
      <c r="AD8" s="52">
        <v>29</v>
      </c>
      <c r="AE8" s="51">
        <v>30</v>
      </c>
      <c r="AF8" s="53">
        <v>31</v>
      </c>
      <c r="AG8" s="31"/>
    </row>
    <row r="9" spans="1:33" ht="13.5" customHeight="1">
      <c r="A9" s="311"/>
      <c r="B9" s="54" t="s">
        <v>18</v>
      </c>
      <c r="C9" s="55" t="s">
        <v>48</v>
      </c>
      <c r="D9" s="56" t="s">
        <v>8</v>
      </c>
      <c r="E9" s="55" t="s">
        <v>9</v>
      </c>
      <c r="F9" s="56" t="s">
        <v>10</v>
      </c>
      <c r="G9" s="55" t="s">
        <v>11</v>
      </c>
      <c r="H9" s="54" t="s">
        <v>12</v>
      </c>
      <c r="I9" s="57" t="s">
        <v>13</v>
      </c>
      <c r="J9" s="56" t="s">
        <v>14</v>
      </c>
      <c r="K9" s="55" t="s">
        <v>8</v>
      </c>
      <c r="L9" s="54" t="s">
        <v>9</v>
      </c>
      <c r="M9" s="57" t="s">
        <v>10</v>
      </c>
      <c r="N9" s="54" t="s">
        <v>11</v>
      </c>
      <c r="O9" s="57" t="s">
        <v>12</v>
      </c>
      <c r="P9" s="54" t="s">
        <v>13</v>
      </c>
      <c r="Q9" s="55" t="s">
        <v>14</v>
      </c>
      <c r="R9" s="56" t="s">
        <v>8</v>
      </c>
      <c r="S9" s="57" t="s">
        <v>9</v>
      </c>
      <c r="T9" s="54" t="s">
        <v>10</v>
      </c>
      <c r="U9" s="57" t="s">
        <v>11</v>
      </c>
      <c r="V9" s="54" t="s">
        <v>12</v>
      </c>
      <c r="W9" s="57" t="s">
        <v>13</v>
      </c>
      <c r="X9" s="56" t="s">
        <v>14</v>
      </c>
      <c r="Y9" s="55" t="s">
        <v>8</v>
      </c>
      <c r="Z9" s="54" t="s">
        <v>9</v>
      </c>
      <c r="AA9" s="57" t="s">
        <v>10</v>
      </c>
      <c r="AB9" s="54" t="s">
        <v>11</v>
      </c>
      <c r="AC9" s="57" t="s">
        <v>12</v>
      </c>
      <c r="AD9" s="54" t="s">
        <v>13</v>
      </c>
      <c r="AE9" s="55" t="s">
        <v>14</v>
      </c>
      <c r="AF9" s="56" t="s">
        <v>8</v>
      </c>
      <c r="AG9" s="31"/>
    </row>
    <row r="10" spans="1:33" ht="28.5" customHeight="1">
      <c r="A10" s="311"/>
      <c r="B10" s="58"/>
      <c r="C10" s="38"/>
      <c r="D10" s="38"/>
      <c r="E10" s="38"/>
      <c r="F10" s="38"/>
      <c r="G10" s="38"/>
      <c r="H10" s="37"/>
      <c r="I10" s="37"/>
      <c r="J10" s="38"/>
      <c r="K10" s="38"/>
      <c r="L10" s="37"/>
      <c r="M10" s="37"/>
      <c r="N10" s="37"/>
      <c r="O10" s="37"/>
      <c r="P10" s="37"/>
      <c r="Q10" s="38"/>
      <c r="R10" s="38"/>
      <c r="S10" s="37"/>
      <c r="T10" s="37"/>
      <c r="U10" s="37"/>
      <c r="V10" s="37"/>
      <c r="W10" s="37"/>
      <c r="X10" s="38"/>
      <c r="Y10" s="38"/>
      <c r="Z10" s="37"/>
      <c r="AA10" s="37"/>
      <c r="AB10" s="37"/>
      <c r="AC10" s="37"/>
      <c r="AD10" s="37"/>
      <c r="AE10" s="38"/>
      <c r="AF10" s="59"/>
      <c r="AG10" s="31"/>
    </row>
    <row r="11" spans="1:33" ht="28.5" customHeight="1" thickBot="1">
      <c r="A11" s="312"/>
      <c r="B11" s="60"/>
      <c r="C11" s="61"/>
      <c r="D11" s="62"/>
      <c r="E11" s="62"/>
      <c r="F11" s="62"/>
      <c r="G11" s="62"/>
      <c r="H11" s="63"/>
      <c r="I11" s="63"/>
      <c r="J11" s="64"/>
      <c r="K11" s="65"/>
      <c r="L11" s="66"/>
      <c r="M11" s="66"/>
      <c r="N11" s="66"/>
      <c r="O11" s="66"/>
      <c r="P11" s="63"/>
      <c r="Q11" s="62"/>
      <c r="R11" s="65"/>
      <c r="S11" s="66"/>
      <c r="T11" s="66"/>
      <c r="U11" s="66"/>
      <c r="V11" s="66"/>
      <c r="W11" s="63"/>
      <c r="X11" s="62"/>
      <c r="Y11" s="67"/>
      <c r="Z11" s="68"/>
      <c r="AA11" s="63"/>
      <c r="AB11" s="63"/>
      <c r="AC11" s="63"/>
      <c r="AD11" s="63"/>
      <c r="AE11" s="62"/>
      <c r="AF11" s="69"/>
      <c r="AG11" s="31"/>
    </row>
    <row r="12" spans="1:33" ht="13.5" customHeight="1">
      <c r="A12" s="310" t="s">
        <v>19</v>
      </c>
      <c r="B12" s="70">
        <v>1</v>
      </c>
      <c r="C12" s="71">
        <v>2</v>
      </c>
      <c r="D12" s="71">
        <v>3</v>
      </c>
      <c r="E12" s="71">
        <v>4</v>
      </c>
      <c r="F12" s="71">
        <v>5</v>
      </c>
      <c r="G12" s="72">
        <v>6</v>
      </c>
      <c r="H12" s="72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2">
        <v>13</v>
      </c>
      <c r="O12" s="72">
        <v>14</v>
      </c>
      <c r="P12" s="71">
        <v>15</v>
      </c>
      <c r="Q12" s="71">
        <v>16</v>
      </c>
      <c r="R12" s="71">
        <v>17</v>
      </c>
      <c r="S12" s="71">
        <v>18</v>
      </c>
      <c r="T12" s="72">
        <v>19</v>
      </c>
      <c r="U12" s="72">
        <v>20</v>
      </c>
      <c r="V12" s="72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B12" s="72">
        <v>27</v>
      </c>
      <c r="AC12" s="72">
        <v>28</v>
      </c>
      <c r="AD12" s="71">
        <v>29</v>
      </c>
      <c r="AE12" s="71">
        <v>30</v>
      </c>
      <c r="AF12" s="73"/>
      <c r="AG12" s="31"/>
    </row>
    <row r="13" spans="1:33" ht="13.5" customHeight="1">
      <c r="A13" s="311"/>
      <c r="B13" s="54" t="s">
        <v>49</v>
      </c>
      <c r="C13" s="57" t="s">
        <v>17</v>
      </c>
      <c r="D13" s="54" t="s">
        <v>11</v>
      </c>
      <c r="E13" s="57" t="s">
        <v>12</v>
      </c>
      <c r="F13" s="54" t="s">
        <v>13</v>
      </c>
      <c r="G13" s="55" t="s">
        <v>14</v>
      </c>
      <c r="H13" s="56" t="s">
        <v>8</v>
      </c>
      <c r="I13" s="57" t="s">
        <v>9</v>
      </c>
      <c r="J13" s="54" t="s">
        <v>10</v>
      </c>
      <c r="K13" s="57" t="s">
        <v>11</v>
      </c>
      <c r="L13" s="54" t="s">
        <v>12</v>
      </c>
      <c r="M13" s="57" t="s">
        <v>13</v>
      </c>
      <c r="N13" s="56" t="s">
        <v>14</v>
      </c>
      <c r="O13" s="55" t="s">
        <v>8</v>
      </c>
      <c r="P13" s="54" t="s">
        <v>9</v>
      </c>
      <c r="Q13" s="57" t="s">
        <v>10</v>
      </c>
      <c r="R13" s="54" t="s">
        <v>11</v>
      </c>
      <c r="S13" s="57" t="s">
        <v>12</v>
      </c>
      <c r="T13" s="56" t="s">
        <v>13</v>
      </c>
      <c r="U13" s="55" t="s">
        <v>14</v>
      </c>
      <c r="V13" s="56" t="s">
        <v>8</v>
      </c>
      <c r="W13" s="57" t="s">
        <v>9</v>
      </c>
      <c r="X13" s="54" t="s">
        <v>10</v>
      </c>
      <c r="Y13" s="57" t="s">
        <v>11</v>
      </c>
      <c r="Z13" s="54" t="s">
        <v>12</v>
      </c>
      <c r="AA13" s="57" t="s">
        <v>13</v>
      </c>
      <c r="AB13" s="56" t="s">
        <v>14</v>
      </c>
      <c r="AC13" s="55" t="s">
        <v>8</v>
      </c>
      <c r="AD13" s="54" t="s">
        <v>9</v>
      </c>
      <c r="AE13" s="57" t="s">
        <v>10</v>
      </c>
      <c r="AF13" s="74"/>
      <c r="AG13" s="31"/>
    </row>
    <row r="14" spans="1:33" ht="28.5" customHeight="1">
      <c r="A14" s="311"/>
      <c r="B14" s="58"/>
      <c r="C14" s="37"/>
      <c r="D14" s="37"/>
      <c r="E14" s="37"/>
      <c r="F14" s="37"/>
      <c r="G14" s="38"/>
      <c r="H14" s="38"/>
      <c r="I14" s="37"/>
      <c r="J14" s="37"/>
      <c r="K14" s="37"/>
      <c r="L14" s="37"/>
      <c r="M14" s="37"/>
      <c r="N14" s="38"/>
      <c r="O14" s="38"/>
      <c r="P14" s="37"/>
      <c r="Q14" s="37"/>
      <c r="R14" s="37"/>
      <c r="S14" s="37"/>
      <c r="T14" s="38"/>
      <c r="U14" s="38"/>
      <c r="V14" s="38"/>
      <c r="W14" s="37"/>
      <c r="X14" s="37"/>
      <c r="Y14" s="37"/>
      <c r="Z14" s="37"/>
      <c r="AA14" s="37"/>
      <c r="AB14" s="38"/>
      <c r="AC14" s="38"/>
      <c r="AD14" s="37"/>
      <c r="AE14" s="37"/>
      <c r="AF14" s="74"/>
      <c r="AG14" s="31"/>
    </row>
    <row r="15" spans="1:33" ht="21" customHeight="1" thickBot="1">
      <c r="A15" s="312"/>
      <c r="B15" s="60"/>
      <c r="C15" s="75"/>
      <c r="D15" s="75"/>
      <c r="E15" s="75"/>
      <c r="F15" s="75"/>
      <c r="G15" s="61"/>
      <c r="H15" s="61"/>
      <c r="I15" s="75"/>
      <c r="J15" s="75"/>
      <c r="K15" s="75"/>
      <c r="L15" s="75"/>
      <c r="M15" s="75"/>
      <c r="N15" s="61"/>
      <c r="O15" s="61"/>
      <c r="P15" s="76"/>
      <c r="Q15" s="75"/>
      <c r="R15" s="75"/>
      <c r="S15" s="75"/>
      <c r="T15" s="61"/>
      <c r="U15" s="61"/>
      <c r="V15" s="61"/>
      <c r="W15" s="75"/>
      <c r="X15" s="75"/>
      <c r="Y15" s="63"/>
      <c r="Z15" s="75"/>
      <c r="AA15" s="75"/>
      <c r="AB15" s="61"/>
      <c r="AC15" s="61"/>
      <c r="AD15" s="75"/>
      <c r="AE15" s="75"/>
      <c r="AF15" s="77"/>
      <c r="AG15" s="31"/>
    </row>
    <row r="16" spans="1:33" ht="13.5" customHeight="1">
      <c r="A16" s="310" t="s">
        <v>20</v>
      </c>
      <c r="B16" s="78">
        <v>1</v>
      </c>
      <c r="C16" s="79">
        <v>2</v>
      </c>
      <c r="D16" s="80">
        <v>3</v>
      </c>
      <c r="E16" s="81">
        <v>4</v>
      </c>
      <c r="F16" s="81">
        <v>5</v>
      </c>
      <c r="G16" s="79">
        <v>6</v>
      </c>
      <c r="H16" s="79">
        <v>7</v>
      </c>
      <c r="I16" s="79">
        <v>8</v>
      </c>
      <c r="J16" s="79">
        <v>9</v>
      </c>
      <c r="K16" s="79">
        <v>10</v>
      </c>
      <c r="L16" s="81">
        <v>11</v>
      </c>
      <c r="M16" s="81">
        <v>12</v>
      </c>
      <c r="N16" s="79">
        <v>13</v>
      </c>
      <c r="O16" s="79">
        <v>14</v>
      </c>
      <c r="P16" s="79">
        <v>15</v>
      </c>
      <c r="Q16" s="79">
        <v>16</v>
      </c>
      <c r="R16" s="79">
        <v>17</v>
      </c>
      <c r="S16" s="81">
        <v>18</v>
      </c>
      <c r="T16" s="81">
        <v>19</v>
      </c>
      <c r="U16" s="79">
        <v>20</v>
      </c>
      <c r="V16" s="79">
        <v>21</v>
      </c>
      <c r="W16" s="79">
        <v>22</v>
      </c>
      <c r="X16" s="81">
        <v>23</v>
      </c>
      <c r="Y16" s="81">
        <v>24</v>
      </c>
      <c r="Z16" s="81">
        <v>25</v>
      </c>
      <c r="AA16" s="81">
        <v>26</v>
      </c>
      <c r="AB16" s="79">
        <v>27</v>
      </c>
      <c r="AC16" s="79">
        <v>28</v>
      </c>
      <c r="AD16" s="79">
        <v>29</v>
      </c>
      <c r="AE16" s="79">
        <v>30</v>
      </c>
      <c r="AF16" s="82">
        <v>31</v>
      </c>
      <c r="AG16" s="31"/>
    </row>
    <row r="17" spans="1:42" ht="13.5" customHeight="1">
      <c r="A17" s="311"/>
      <c r="B17" s="54" t="s">
        <v>30</v>
      </c>
      <c r="C17" s="57" t="s">
        <v>15</v>
      </c>
      <c r="D17" s="54" t="s">
        <v>13</v>
      </c>
      <c r="E17" s="55" t="s">
        <v>14</v>
      </c>
      <c r="F17" s="56" t="s">
        <v>8</v>
      </c>
      <c r="G17" s="57" t="s">
        <v>9</v>
      </c>
      <c r="H17" s="54" t="s">
        <v>10</v>
      </c>
      <c r="I17" s="57" t="s">
        <v>11</v>
      </c>
      <c r="J17" s="54" t="s">
        <v>12</v>
      </c>
      <c r="K17" s="57" t="s">
        <v>13</v>
      </c>
      <c r="L17" s="56" t="s">
        <v>14</v>
      </c>
      <c r="M17" s="55" t="s">
        <v>8</v>
      </c>
      <c r="N17" s="54" t="s">
        <v>9</v>
      </c>
      <c r="O17" s="57" t="s">
        <v>10</v>
      </c>
      <c r="P17" s="54" t="s">
        <v>11</v>
      </c>
      <c r="Q17" s="57" t="s">
        <v>12</v>
      </c>
      <c r="R17" s="54" t="s">
        <v>13</v>
      </c>
      <c r="S17" s="55" t="s">
        <v>14</v>
      </c>
      <c r="T17" s="56" t="s">
        <v>8</v>
      </c>
      <c r="U17" s="57" t="s">
        <v>9</v>
      </c>
      <c r="V17" s="54" t="s">
        <v>10</v>
      </c>
      <c r="W17" s="57" t="s">
        <v>11</v>
      </c>
      <c r="X17" s="56" t="s">
        <v>12</v>
      </c>
      <c r="Y17" s="55" t="s">
        <v>13</v>
      </c>
      <c r="Z17" s="56" t="s">
        <v>14</v>
      </c>
      <c r="AA17" s="55" t="s">
        <v>8</v>
      </c>
      <c r="AB17" s="54" t="s">
        <v>9</v>
      </c>
      <c r="AC17" s="57" t="s">
        <v>10</v>
      </c>
      <c r="AD17" s="54" t="s">
        <v>11</v>
      </c>
      <c r="AE17" s="57" t="s">
        <v>12</v>
      </c>
      <c r="AF17" s="54" t="s">
        <v>13</v>
      </c>
      <c r="AG17" s="31"/>
    </row>
    <row r="18" spans="1:42" ht="28.5" customHeight="1">
      <c r="A18" s="311"/>
      <c r="B18" s="83"/>
      <c r="C18" s="84"/>
      <c r="D18" s="85"/>
      <c r="E18" s="86"/>
      <c r="F18" s="86"/>
      <c r="G18" s="84"/>
      <c r="H18" s="84"/>
      <c r="I18" s="84"/>
      <c r="J18" s="84"/>
      <c r="K18" s="84"/>
      <c r="L18" s="86"/>
      <c r="M18" s="86"/>
      <c r="N18" s="84"/>
      <c r="O18" s="84"/>
      <c r="P18" s="84"/>
      <c r="Q18" s="84"/>
      <c r="R18" s="84"/>
      <c r="S18" s="86"/>
      <c r="T18" s="86"/>
      <c r="U18" s="84"/>
      <c r="V18" s="84"/>
      <c r="W18" s="84"/>
      <c r="X18" s="86"/>
      <c r="Y18" s="86"/>
      <c r="Z18" s="86"/>
      <c r="AA18" s="86"/>
      <c r="AB18" s="84"/>
      <c r="AC18" s="84"/>
      <c r="AD18" s="84"/>
      <c r="AE18" s="84"/>
      <c r="AF18" s="87"/>
      <c r="AG18" s="31"/>
    </row>
    <row r="19" spans="1:42" ht="21" customHeight="1" thickBot="1">
      <c r="A19" s="312"/>
      <c r="B19" s="88"/>
      <c r="C19" s="63"/>
      <c r="D19" s="63"/>
      <c r="E19" s="62"/>
      <c r="F19" s="62"/>
      <c r="G19" s="63"/>
      <c r="H19" s="63"/>
      <c r="I19" s="75"/>
      <c r="J19" s="63"/>
      <c r="K19" s="63"/>
      <c r="L19" s="62"/>
      <c r="M19" s="62"/>
      <c r="N19" s="63"/>
      <c r="O19" s="63"/>
      <c r="P19" s="63"/>
      <c r="Q19" s="63"/>
      <c r="R19" s="63"/>
      <c r="S19" s="62"/>
      <c r="T19" s="62"/>
      <c r="U19" s="63"/>
      <c r="V19" s="63"/>
      <c r="W19" s="63"/>
      <c r="X19" s="62"/>
      <c r="Y19" s="62"/>
      <c r="Z19" s="62"/>
      <c r="AA19" s="62"/>
      <c r="AB19" s="63"/>
      <c r="AC19" s="63"/>
      <c r="AD19" s="63"/>
      <c r="AE19" s="63"/>
      <c r="AF19" s="89"/>
      <c r="AG19" s="31"/>
      <c r="AL19" s="21" t="s">
        <v>21</v>
      </c>
    </row>
    <row r="20" spans="1:42" ht="13.5" customHeight="1">
      <c r="A20" s="310" t="s">
        <v>22</v>
      </c>
      <c r="B20" s="90">
        <v>1</v>
      </c>
      <c r="C20" s="81">
        <v>2</v>
      </c>
      <c r="D20" s="79">
        <v>3</v>
      </c>
      <c r="E20" s="79">
        <v>4</v>
      </c>
      <c r="F20" s="79">
        <v>5</v>
      </c>
      <c r="G20" s="79">
        <v>6</v>
      </c>
      <c r="H20" s="80">
        <v>7</v>
      </c>
      <c r="I20" s="81">
        <v>8</v>
      </c>
      <c r="J20" s="81">
        <v>9</v>
      </c>
      <c r="K20" s="81">
        <v>10</v>
      </c>
      <c r="L20" s="79">
        <v>11</v>
      </c>
      <c r="M20" s="79">
        <v>12</v>
      </c>
      <c r="N20" s="79">
        <v>13</v>
      </c>
      <c r="O20" s="79">
        <v>14</v>
      </c>
      <c r="P20" s="81">
        <v>15</v>
      </c>
      <c r="Q20" s="81">
        <v>16</v>
      </c>
      <c r="R20" s="79">
        <v>17</v>
      </c>
      <c r="S20" s="79">
        <v>18</v>
      </c>
      <c r="T20" s="79">
        <v>19</v>
      </c>
      <c r="U20" s="79">
        <v>20</v>
      </c>
      <c r="V20" s="79">
        <v>21</v>
      </c>
      <c r="W20" s="81">
        <v>22</v>
      </c>
      <c r="X20" s="81">
        <v>23</v>
      </c>
      <c r="Y20" s="79">
        <v>24</v>
      </c>
      <c r="Z20" s="79">
        <v>25</v>
      </c>
      <c r="AA20" s="79">
        <v>26</v>
      </c>
      <c r="AB20" s="79">
        <v>27</v>
      </c>
      <c r="AC20" s="79">
        <v>28</v>
      </c>
      <c r="AD20" s="81">
        <v>29</v>
      </c>
      <c r="AE20" s="81">
        <v>30</v>
      </c>
      <c r="AF20" s="91">
        <v>31</v>
      </c>
      <c r="AG20" s="31"/>
      <c r="AP20" s="92"/>
    </row>
    <row r="21" spans="1:42" ht="13.5" customHeight="1">
      <c r="A21" s="311"/>
      <c r="B21" s="56" t="s">
        <v>48</v>
      </c>
      <c r="C21" s="55" t="s">
        <v>50</v>
      </c>
      <c r="D21" s="54" t="s">
        <v>9</v>
      </c>
      <c r="E21" s="57" t="s">
        <v>10</v>
      </c>
      <c r="F21" s="54" t="s">
        <v>11</v>
      </c>
      <c r="G21" s="57" t="s">
        <v>12</v>
      </c>
      <c r="H21" s="54" t="s">
        <v>13</v>
      </c>
      <c r="I21" s="55" t="s">
        <v>14</v>
      </c>
      <c r="J21" s="56" t="s">
        <v>8</v>
      </c>
      <c r="K21" s="55" t="s">
        <v>9</v>
      </c>
      <c r="L21" s="54" t="s">
        <v>10</v>
      </c>
      <c r="M21" s="57" t="s">
        <v>11</v>
      </c>
      <c r="N21" s="54" t="s">
        <v>12</v>
      </c>
      <c r="O21" s="57" t="s">
        <v>13</v>
      </c>
      <c r="P21" s="56" t="s">
        <v>14</v>
      </c>
      <c r="Q21" s="55" t="s">
        <v>8</v>
      </c>
      <c r="R21" s="54" t="s">
        <v>9</v>
      </c>
      <c r="S21" s="57" t="s">
        <v>10</v>
      </c>
      <c r="T21" s="54" t="s">
        <v>11</v>
      </c>
      <c r="U21" s="57" t="s">
        <v>12</v>
      </c>
      <c r="V21" s="54" t="s">
        <v>13</v>
      </c>
      <c r="W21" s="55" t="s">
        <v>14</v>
      </c>
      <c r="X21" s="56" t="s">
        <v>8</v>
      </c>
      <c r="Y21" s="57" t="s">
        <v>9</v>
      </c>
      <c r="Z21" s="54" t="s">
        <v>10</v>
      </c>
      <c r="AA21" s="57" t="s">
        <v>11</v>
      </c>
      <c r="AB21" s="54" t="s">
        <v>12</v>
      </c>
      <c r="AC21" s="57" t="s">
        <v>13</v>
      </c>
      <c r="AD21" s="56" t="s">
        <v>14</v>
      </c>
      <c r="AE21" s="55" t="s">
        <v>8</v>
      </c>
      <c r="AF21" s="54" t="s">
        <v>9</v>
      </c>
      <c r="AG21" s="31"/>
    </row>
    <row r="22" spans="1:42" ht="28.5" customHeight="1">
      <c r="A22" s="311"/>
      <c r="B22" s="93"/>
      <c r="C22" s="86"/>
      <c r="D22" s="84"/>
      <c r="E22" s="84"/>
      <c r="F22" s="84"/>
      <c r="G22" s="84"/>
      <c r="H22" s="85"/>
      <c r="I22" s="86"/>
      <c r="J22" s="86"/>
      <c r="K22" s="86"/>
      <c r="L22" s="84"/>
      <c r="M22" s="84"/>
      <c r="N22" s="84"/>
      <c r="O22" s="84"/>
      <c r="P22" s="86"/>
      <c r="Q22" s="86"/>
      <c r="R22" s="84"/>
      <c r="S22" s="84"/>
      <c r="T22" s="84"/>
      <c r="U22" s="84"/>
      <c r="V22" s="84"/>
      <c r="W22" s="86"/>
      <c r="X22" s="86"/>
      <c r="Y22" s="84"/>
      <c r="Z22" s="84"/>
      <c r="AA22" s="84"/>
      <c r="AB22" s="84"/>
      <c r="AC22" s="84"/>
      <c r="AD22" s="86"/>
      <c r="AE22" s="86"/>
      <c r="AF22" s="94"/>
      <c r="AG22" s="31"/>
    </row>
    <row r="23" spans="1:42" ht="21" customHeight="1" thickBot="1">
      <c r="A23" s="312"/>
      <c r="B23" s="95"/>
      <c r="C23" s="96"/>
      <c r="D23" s="97"/>
      <c r="E23" s="97"/>
      <c r="F23" s="75"/>
      <c r="G23" s="97"/>
      <c r="H23" s="97"/>
      <c r="I23" s="96"/>
      <c r="J23" s="96"/>
      <c r="K23" s="96"/>
      <c r="L23" s="97"/>
      <c r="M23" s="97"/>
      <c r="N23" s="97"/>
      <c r="O23" s="63"/>
      <c r="P23" s="96"/>
      <c r="Q23" s="96"/>
      <c r="R23" s="97"/>
      <c r="S23" s="97"/>
      <c r="T23" s="97"/>
      <c r="U23" s="97"/>
      <c r="V23" s="63"/>
      <c r="W23" s="96"/>
      <c r="X23" s="96"/>
      <c r="Y23" s="97"/>
      <c r="Z23" s="97"/>
      <c r="AA23" s="97"/>
      <c r="AB23" s="97"/>
      <c r="AC23" s="97"/>
      <c r="AD23" s="96"/>
      <c r="AE23" s="96"/>
      <c r="AF23" s="98"/>
      <c r="AG23" s="31"/>
    </row>
    <row r="24" spans="1:42" ht="13.5" customHeight="1">
      <c r="A24" s="310" t="s">
        <v>24</v>
      </c>
      <c r="B24" s="78">
        <v>1</v>
      </c>
      <c r="C24" s="79">
        <v>2</v>
      </c>
      <c r="D24" s="79">
        <v>3</v>
      </c>
      <c r="E24" s="79">
        <v>4</v>
      </c>
      <c r="F24" s="81">
        <v>5</v>
      </c>
      <c r="G24" s="81">
        <v>6</v>
      </c>
      <c r="H24" s="79">
        <v>7</v>
      </c>
      <c r="I24" s="79">
        <v>8</v>
      </c>
      <c r="J24" s="79">
        <v>9</v>
      </c>
      <c r="K24" s="79">
        <v>10</v>
      </c>
      <c r="L24" s="79">
        <v>11</v>
      </c>
      <c r="M24" s="81">
        <v>12</v>
      </c>
      <c r="N24" s="81">
        <v>13</v>
      </c>
      <c r="O24" s="79">
        <v>14</v>
      </c>
      <c r="P24" s="79">
        <v>15</v>
      </c>
      <c r="Q24" s="79">
        <v>16</v>
      </c>
      <c r="R24" s="79">
        <v>17</v>
      </c>
      <c r="S24" s="79">
        <v>18</v>
      </c>
      <c r="T24" s="81">
        <v>19</v>
      </c>
      <c r="U24" s="81">
        <v>20</v>
      </c>
      <c r="V24" s="81">
        <v>21</v>
      </c>
      <c r="W24" s="81">
        <v>22</v>
      </c>
      <c r="X24" s="79">
        <v>23</v>
      </c>
      <c r="Y24" s="79">
        <v>24</v>
      </c>
      <c r="Z24" s="79">
        <v>25</v>
      </c>
      <c r="AA24" s="81">
        <v>26</v>
      </c>
      <c r="AB24" s="81">
        <v>27</v>
      </c>
      <c r="AC24" s="79">
        <v>28</v>
      </c>
      <c r="AD24" s="79">
        <v>29</v>
      </c>
      <c r="AE24" s="79">
        <v>30</v>
      </c>
      <c r="AF24" s="99"/>
      <c r="AG24" s="31"/>
    </row>
    <row r="25" spans="1:42" ht="13.5" customHeight="1">
      <c r="A25" s="311"/>
      <c r="B25" s="54" t="s">
        <v>17</v>
      </c>
      <c r="C25" s="57" t="s">
        <v>30</v>
      </c>
      <c r="D25" s="54" t="s">
        <v>12</v>
      </c>
      <c r="E25" s="57" t="s">
        <v>13</v>
      </c>
      <c r="F25" s="56" t="s">
        <v>14</v>
      </c>
      <c r="G25" s="55" t="s">
        <v>8</v>
      </c>
      <c r="H25" s="54" t="s">
        <v>9</v>
      </c>
      <c r="I25" s="57" t="s">
        <v>10</v>
      </c>
      <c r="J25" s="54" t="s">
        <v>11</v>
      </c>
      <c r="K25" s="57" t="s">
        <v>12</v>
      </c>
      <c r="L25" s="54" t="s">
        <v>13</v>
      </c>
      <c r="M25" s="55" t="s">
        <v>14</v>
      </c>
      <c r="N25" s="56" t="s">
        <v>8</v>
      </c>
      <c r="O25" s="57" t="s">
        <v>9</v>
      </c>
      <c r="P25" s="54" t="s">
        <v>10</v>
      </c>
      <c r="Q25" s="57" t="s">
        <v>11</v>
      </c>
      <c r="R25" s="54" t="s">
        <v>12</v>
      </c>
      <c r="S25" s="57" t="s">
        <v>13</v>
      </c>
      <c r="T25" s="56" t="s">
        <v>14</v>
      </c>
      <c r="U25" s="55" t="s">
        <v>8</v>
      </c>
      <c r="V25" s="56" t="s">
        <v>9</v>
      </c>
      <c r="W25" s="55" t="s">
        <v>10</v>
      </c>
      <c r="X25" s="54" t="s">
        <v>11</v>
      </c>
      <c r="Y25" s="57" t="s">
        <v>12</v>
      </c>
      <c r="Z25" s="54" t="s">
        <v>13</v>
      </c>
      <c r="AA25" s="55" t="s">
        <v>14</v>
      </c>
      <c r="AB25" s="56" t="s">
        <v>8</v>
      </c>
      <c r="AC25" s="57" t="s">
        <v>9</v>
      </c>
      <c r="AD25" s="54" t="s">
        <v>10</v>
      </c>
      <c r="AE25" s="57" t="s">
        <v>11</v>
      </c>
      <c r="AF25" s="100"/>
      <c r="AG25" s="31"/>
    </row>
    <row r="26" spans="1:42" ht="28.5" customHeight="1">
      <c r="A26" s="311"/>
      <c r="B26" s="83"/>
      <c r="C26" s="84"/>
      <c r="D26" s="84"/>
      <c r="E26" s="84"/>
      <c r="F26" s="86"/>
      <c r="G26" s="86"/>
      <c r="H26" s="84"/>
      <c r="I26" s="84"/>
      <c r="J26" s="84"/>
      <c r="K26" s="84"/>
      <c r="L26" s="84"/>
      <c r="M26" s="86"/>
      <c r="N26" s="86"/>
      <c r="O26" s="84"/>
      <c r="P26" s="84"/>
      <c r="Q26" s="84"/>
      <c r="R26" s="84"/>
      <c r="S26" s="84"/>
      <c r="T26" s="86"/>
      <c r="U26" s="86"/>
      <c r="V26" s="86"/>
      <c r="W26" s="86"/>
      <c r="X26" s="84"/>
      <c r="Y26" s="84"/>
      <c r="Z26" s="84"/>
      <c r="AA26" s="86"/>
      <c r="AB26" s="86"/>
      <c r="AC26" s="84"/>
      <c r="AD26" s="84"/>
      <c r="AE26" s="101"/>
      <c r="AF26" s="100"/>
      <c r="AG26" s="31"/>
    </row>
    <row r="27" spans="1:42" s="105" customFormat="1" ht="21" customHeight="1" thickBot="1">
      <c r="A27" s="312"/>
      <c r="B27" s="102"/>
      <c r="C27" s="75"/>
      <c r="D27" s="97"/>
      <c r="E27" s="63"/>
      <c r="F27" s="96"/>
      <c r="G27" s="96"/>
      <c r="H27" s="97"/>
      <c r="I27" s="97"/>
      <c r="J27" s="75"/>
      <c r="K27" s="97"/>
      <c r="L27" s="63"/>
      <c r="M27" s="96"/>
      <c r="N27" s="96"/>
      <c r="O27" s="97"/>
      <c r="P27" s="97"/>
      <c r="Q27" s="75"/>
      <c r="R27" s="97"/>
      <c r="S27" s="97"/>
      <c r="T27" s="62"/>
      <c r="U27" s="96"/>
      <c r="V27" s="96"/>
      <c r="W27" s="96"/>
      <c r="X27" s="97"/>
      <c r="Y27" s="97"/>
      <c r="Z27" s="63"/>
      <c r="AA27" s="96"/>
      <c r="AB27" s="96"/>
      <c r="AC27" s="97"/>
      <c r="AD27" s="97"/>
      <c r="AE27" s="75"/>
      <c r="AF27" s="103"/>
      <c r="AG27" s="104"/>
    </row>
    <row r="28" spans="1:42" ht="13.5" customHeight="1">
      <c r="A28" s="310" t="s">
        <v>25</v>
      </c>
      <c r="B28" s="78">
        <v>1</v>
      </c>
      <c r="C28" s="80">
        <v>2</v>
      </c>
      <c r="D28" s="81">
        <v>3</v>
      </c>
      <c r="E28" s="81">
        <v>4</v>
      </c>
      <c r="F28" s="79">
        <v>5</v>
      </c>
      <c r="G28" s="79">
        <v>6</v>
      </c>
      <c r="H28" s="79">
        <v>7</v>
      </c>
      <c r="I28" s="79">
        <v>8</v>
      </c>
      <c r="J28" s="79">
        <v>9</v>
      </c>
      <c r="K28" s="81">
        <v>10</v>
      </c>
      <c r="L28" s="81">
        <v>11</v>
      </c>
      <c r="M28" s="79">
        <v>12</v>
      </c>
      <c r="N28" s="79">
        <v>13</v>
      </c>
      <c r="O28" s="79">
        <v>14</v>
      </c>
      <c r="P28" s="79">
        <v>15</v>
      </c>
      <c r="Q28" s="79">
        <v>16</v>
      </c>
      <c r="R28" s="81">
        <v>17</v>
      </c>
      <c r="S28" s="81">
        <v>18</v>
      </c>
      <c r="T28" s="79">
        <v>19</v>
      </c>
      <c r="U28" s="79">
        <v>20</v>
      </c>
      <c r="V28" s="79">
        <v>21</v>
      </c>
      <c r="W28" s="71">
        <v>22</v>
      </c>
      <c r="X28" s="79">
        <v>23</v>
      </c>
      <c r="Y28" s="81">
        <v>24</v>
      </c>
      <c r="Z28" s="81">
        <v>25</v>
      </c>
      <c r="AA28" s="79">
        <v>26</v>
      </c>
      <c r="AB28" s="79">
        <v>27</v>
      </c>
      <c r="AC28" s="79">
        <v>28</v>
      </c>
      <c r="AD28" s="79">
        <v>29</v>
      </c>
      <c r="AE28" s="80">
        <v>30</v>
      </c>
      <c r="AF28" s="106">
        <v>31</v>
      </c>
      <c r="AG28" s="31"/>
    </row>
    <row r="29" spans="1:42" ht="13.5" customHeight="1">
      <c r="A29" s="311"/>
      <c r="B29" s="54" t="s">
        <v>23</v>
      </c>
      <c r="C29" s="57" t="s">
        <v>18</v>
      </c>
      <c r="D29" s="56" t="s">
        <v>14</v>
      </c>
      <c r="E29" s="55" t="s">
        <v>8</v>
      </c>
      <c r="F29" s="54" t="s">
        <v>9</v>
      </c>
      <c r="G29" s="57" t="s">
        <v>10</v>
      </c>
      <c r="H29" s="54" t="s">
        <v>11</v>
      </c>
      <c r="I29" s="57" t="s">
        <v>12</v>
      </c>
      <c r="J29" s="54" t="s">
        <v>13</v>
      </c>
      <c r="K29" s="55" t="s">
        <v>14</v>
      </c>
      <c r="L29" s="56" t="s">
        <v>8</v>
      </c>
      <c r="M29" s="57" t="s">
        <v>9</v>
      </c>
      <c r="N29" s="54" t="s">
        <v>10</v>
      </c>
      <c r="O29" s="57" t="s">
        <v>11</v>
      </c>
      <c r="P29" s="54" t="s">
        <v>12</v>
      </c>
      <c r="Q29" s="57" t="s">
        <v>13</v>
      </c>
      <c r="R29" s="56" t="s">
        <v>14</v>
      </c>
      <c r="S29" s="55" t="s">
        <v>8</v>
      </c>
      <c r="T29" s="54" t="s">
        <v>9</v>
      </c>
      <c r="U29" s="57" t="s">
        <v>10</v>
      </c>
      <c r="V29" s="54" t="s">
        <v>11</v>
      </c>
      <c r="W29" s="57" t="s">
        <v>12</v>
      </c>
      <c r="X29" s="54" t="s">
        <v>13</v>
      </c>
      <c r="Y29" s="55" t="s">
        <v>14</v>
      </c>
      <c r="Z29" s="56" t="s">
        <v>8</v>
      </c>
      <c r="AA29" s="57" t="s">
        <v>9</v>
      </c>
      <c r="AB29" s="54" t="s">
        <v>10</v>
      </c>
      <c r="AC29" s="57" t="s">
        <v>11</v>
      </c>
      <c r="AD29" s="54" t="s">
        <v>12</v>
      </c>
      <c r="AE29" s="57" t="s">
        <v>13</v>
      </c>
      <c r="AF29" s="56" t="s">
        <v>14</v>
      </c>
      <c r="AG29" s="31"/>
    </row>
    <row r="30" spans="1:42" s="111" customFormat="1" ht="28.5" customHeight="1">
      <c r="A30" s="311"/>
      <c r="B30" s="83"/>
      <c r="C30" s="107"/>
      <c r="D30" s="86"/>
      <c r="E30" s="86"/>
      <c r="F30" s="84"/>
      <c r="G30" s="84"/>
      <c r="H30" s="108"/>
      <c r="I30" s="84"/>
      <c r="J30" s="84"/>
      <c r="K30" s="86"/>
      <c r="L30" s="86"/>
      <c r="M30" s="84"/>
      <c r="N30" s="108"/>
      <c r="O30" s="108"/>
      <c r="P30" s="84"/>
      <c r="Q30" s="84"/>
      <c r="R30" s="86"/>
      <c r="S30" s="86"/>
      <c r="T30" s="84"/>
      <c r="U30" s="84"/>
      <c r="V30" s="108"/>
      <c r="W30" s="109"/>
      <c r="X30" s="84"/>
      <c r="Y30" s="86"/>
      <c r="Z30" s="86"/>
      <c r="AA30" s="84"/>
      <c r="AB30" s="84"/>
      <c r="AC30" s="108"/>
      <c r="AD30" s="84"/>
      <c r="AE30" s="85"/>
      <c r="AF30" s="110"/>
      <c r="AG30" s="31"/>
    </row>
    <row r="31" spans="1:42" s="111" customFormat="1" ht="28.5" customHeight="1">
      <c r="A31" s="311"/>
      <c r="B31" s="112"/>
      <c r="C31" s="113"/>
      <c r="D31" s="64"/>
      <c r="E31" s="64"/>
      <c r="F31" s="101"/>
      <c r="G31" s="101"/>
      <c r="H31" s="114"/>
      <c r="I31" s="101"/>
      <c r="J31" s="101"/>
      <c r="K31" s="64"/>
      <c r="L31" s="64"/>
      <c r="M31" s="101"/>
      <c r="N31" s="114"/>
      <c r="O31" s="114"/>
      <c r="P31" s="101"/>
      <c r="Q31" s="101"/>
      <c r="R31" s="64"/>
      <c r="S31" s="64"/>
      <c r="T31" s="101"/>
      <c r="U31" s="101"/>
      <c r="V31" s="114"/>
      <c r="W31" s="115"/>
      <c r="X31" s="101"/>
      <c r="Y31" s="64"/>
      <c r="Z31" s="64"/>
      <c r="AA31" s="101"/>
      <c r="AB31" s="101"/>
      <c r="AC31" s="114"/>
      <c r="AD31" s="101"/>
      <c r="AE31" s="116"/>
      <c r="AF31" s="117"/>
      <c r="AG31" s="31"/>
    </row>
    <row r="32" spans="1:42" ht="28.5" customHeight="1" thickBot="1">
      <c r="A32" s="312"/>
      <c r="B32" s="88"/>
      <c r="C32" s="118"/>
      <c r="D32" s="62"/>
      <c r="E32" s="62"/>
      <c r="F32" s="63"/>
      <c r="G32" s="63"/>
      <c r="H32" s="68"/>
      <c r="I32" s="63"/>
      <c r="J32" s="63"/>
      <c r="K32" s="62"/>
      <c r="L32" s="62"/>
      <c r="M32" s="63"/>
      <c r="N32" s="68"/>
      <c r="O32" s="68"/>
      <c r="P32" s="63"/>
      <c r="Q32" s="63"/>
      <c r="R32" s="62"/>
      <c r="S32" s="62"/>
      <c r="T32" s="63"/>
      <c r="U32" s="63"/>
      <c r="V32" s="68"/>
      <c r="W32" s="119"/>
      <c r="X32" s="63"/>
      <c r="Y32" s="62"/>
      <c r="Z32" s="62"/>
      <c r="AA32" s="63"/>
      <c r="AB32" s="63"/>
      <c r="AC32" s="68"/>
      <c r="AD32" s="63"/>
      <c r="AE32" s="120"/>
      <c r="AF32" s="69"/>
      <c r="AG32" s="31"/>
    </row>
    <row r="33" spans="1:33" ht="13.5" customHeight="1">
      <c r="A33" s="310" t="s">
        <v>26</v>
      </c>
      <c r="B33" s="90">
        <v>1</v>
      </c>
      <c r="C33" s="79">
        <v>2</v>
      </c>
      <c r="D33" s="81">
        <v>3</v>
      </c>
      <c r="E33" s="79">
        <v>4</v>
      </c>
      <c r="F33" s="79">
        <v>5</v>
      </c>
      <c r="G33" s="79">
        <v>6</v>
      </c>
      <c r="H33" s="81">
        <v>7</v>
      </c>
      <c r="I33" s="81">
        <v>8</v>
      </c>
      <c r="J33" s="79">
        <v>9</v>
      </c>
      <c r="K33" s="79">
        <v>10</v>
      </c>
      <c r="L33" s="79">
        <v>11</v>
      </c>
      <c r="M33" s="79">
        <v>12</v>
      </c>
      <c r="N33" s="79">
        <v>13</v>
      </c>
      <c r="O33" s="81">
        <v>14</v>
      </c>
      <c r="P33" s="81">
        <v>15</v>
      </c>
      <c r="Q33" s="79">
        <v>16</v>
      </c>
      <c r="R33" s="79">
        <v>17</v>
      </c>
      <c r="S33" s="79">
        <v>18</v>
      </c>
      <c r="T33" s="79">
        <v>19</v>
      </c>
      <c r="U33" s="79">
        <v>20</v>
      </c>
      <c r="V33" s="81">
        <v>21</v>
      </c>
      <c r="W33" s="81">
        <v>22</v>
      </c>
      <c r="X33" s="81">
        <v>23</v>
      </c>
      <c r="Y33" s="79">
        <v>24</v>
      </c>
      <c r="Z33" s="79">
        <v>25</v>
      </c>
      <c r="AA33" s="79">
        <v>26</v>
      </c>
      <c r="AB33" s="79">
        <v>27</v>
      </c>
      <c r="AC33" s="81">
        <v>28</v>
      </c>
      <c r="AD33" s="81">
        <v>29</v>
      </c>
      <c r="AE33" s="79">
        <v>30</v>
      </c>
      <c r="AF33" s="99"/>
      <c r="AG33" s="31"/>
    </row>
    <row r="34" spans="1:33" ht="13.5" customHeight="1">
      <c r="A34" s="311"/>
      <c r="B34" s="56" t="s">
        <v>50</v>
      </c>
      <c r="C34" s="57" t="s">
        <v>51</v>
      </c>
      <c r="D34" s="56" t="s">
        <v>10</v>
      </c>
      <c r="E34" s="57" t="s">
        <v>11</v>
      </c>
      <c r="F34" s="54" t="s">
        <v>12</v>
      </c>
      <c r="G34" s="57" t="s">
        <v>13</v>
      </c>
      <c r="H34" s="56" t="s">
        <v>14</v>
      </c>
      <c r="I34" s="55" t="s">
        <v>8</v>
      </c>
      <c r="J34" s="54" t="s">
        <v>9</v>
      </c>
      <c r="K34" s="57" t="s">
        <v>10</v>
      </c>
      <c r="L34" s="54" t="s">
        <v>11</v>
      </c>
      <c r="M34" s="57" t="s">
        <v>12</v>
      </c>
      <c r="N34" s="54" t="s">
        <v>13</v>
      </c>
      <c r="O34" s="55" t="s">
        <v>14</v>
      </c>
      <c r="P34" s="56" t="s">
        <v>8</v>
      </c>
      <c r="Q34" s="57" t="s">
        <v>9</v>
      </c>
      <c r="R34" s="54" t="s">
        <v>10</v>
      </c>
      <c r="S34" s="57" t="s">
        <v>11</v>
      </c>
      <c r="T34" s="54" t="s">
        <v>12</v>
      </c>
      <c r="U34" s="57" t="s">
        <v>13</v>
      </c>
      <c r="V34" s="56" t="s">
        <v>14</v>
      </c>
      <c r="W34" s="55" t="s">
        <v>8</v>
      </c>
      <c r="X34" s="56" t="s">
        <v>9</v>
      </c>
      <c r="Y34" s="57" t="s">
        <v>10</v>
      </c>
      <c r="Z34" s="54" t="s">
        <v>11</v>
      </c>
      <c r="AA34" s="57" t="s">
        <v>12</v>
      </c>
      <c r="AB34" s="54" t="s">
        <v>13</v>
      </c>
      <c r="AC34" s="55" t="s">
        <v>14</v>
      </c>
      <c r="AD34" s="56" t="s">
        <v>8</v>
      </c>
      <c r="AE34" s="57" t="s">
        <v>9</v>
      </c>
      <c r="AF34" s="100"/>
      <c r="AG34" s="31"/>
    </row>
    <row r="35" spans="1:33" ht="28.5" customHeight="1">
      <c r="A35" s="311"/>
      <c r="B35" s="93"/>
      <c r="C35" s="108"/>
      <c r="D35" s="86"/>
      <c r="E35" s="84"/>
      <c r="F35" s="84"/>
      <c r="G35" s="84"/>
      <c r="H35" s="86"/>
      <c r="I35" s="86"/>
      <c r="J35" s="84"/>
      <c r="K35" s="84"/>
      <c r="L35" s="84"/>
      <c r="M35" s="84"/>
      <c r="N35" s="84"/>
      <c r="O35" s="86"/>
      <c r="P35" s="86"/>
      <c r="Q35" s="84"/>
      <c r="R35" s="84"/>
      <c r="S35" s="84"/>
      <c r="T35" s="84"/>
      <c r="U35" s="84"/>
      <c r="V35" s="86"/>
      <c r="W35" s="86"/>
      <c r="X35" s="86"/>
      <c r="Y35" s="108"/>
      <c r="Z35" s="84"/>
      <c r="AA35" s="84"/>
      <c r="AB35" s="84"/>
      <c r="AC35" s="86"/>
      <c r="AD35" s="86"/>
      <c r="AE35" s="84"/>
      <c r="AF35" s="100"/>
      <c r="AG35" s="31"/>
    </row>
    <row r="36" spans="1:33" ht="28.5" customHeight="1">
      <c r="A36" s="311"/>
      <c r="B36" s="121"/>
      <c r="C36" s="84"/>
      <c r="D36" s="86"/>
      <c r="E36" s="84"/>
      <c r="F36" s="84"/>
      <c r="G36" s="84"/>
      <c r="H36" s="86"/>
      <c r="I36" s="86"/>
      <c r="J36" s="84"/>
      <c r="K36" s="84"/>
      <c r="L36" s="84"/>
      <c r="M36" s="84"/>
      <c r="N36" s="84"/>
      <c r="O36" s="86"/>
      <c r="P36" s="86"/>
      <c r="Q36" s="84"/>
      <c r="R36" s="84"/>
      <c r="S36" s="84"/>
      <c r="T36" s="84"/>
      <c r="U36" s="84"/>
      <c r="V36" s="86"/>
      <c r="W36" s="86"/>
      <c r="X36" s="86"/>
      <c r="Y36" s="84"/>
      <c r="Z36" s="84"/>
      <c r="AA36" s="84"/>
      <c r="AB36" s="84"/>
      <c r="AC36" s="86"/>
      <c r="AD36" s="86"/>
      <c r="AE36" s="84"/>
      <c r="AF36" s="100"/>
      <c r="AG36" s="31"/>
    </row>
    <row r="37" spans="1:33" ht="28.5" customHeight="1" thickBot="1">
      <c r="A37" s="312"/>
      <c r="B37" s="122"/>
      <c r="C37" s="123"/>
      <c r="D37" s="124"/>
      <c r="E37" s="123"/>
      <c r="F37" s="123"/>
      <c r="G37" s="123"/>
      <c r="H37" s="124"/>
      <c r="I37" s="124"/>
      <c r="J37" s="123"/>
      <c r="K37" s="123"/>
      <c r="L37" s="123"/>
      <c r="M37" s="123"/>
      <c r="N37" s="123"/>
      <c r="O37" s="124"/>
      <c r="P37" s="124"/>
      <c r="Q37" s="123"/>
      <c r="R37" s="123"/>
      <c r="S37" s="123"/>
      <c r="T37" s="123"/>
      <c r="U37" s="123"/>
      <c r="V37" s="124"/>
      <c r="W37" s="124"/>
      <c r="X37" s="124"/>
      <c r="Y37" s="123"/>
      <c r="Z37" s="123"/>
      <c r="AA37" s="123"/>
      <c r="AB37" s="123"/>
      <c r="AC37" s="124"/>
      <c r="AD37" s="124"/>
      <c r="AE37" s="123"/>
      <c r="AF37" s="125"/>
      <c r="AG37" s="31"/>
    </row>
    <row r="38" spans="1:33" ht="13.5" customHeight="1">
      <c r="A38" s="310" t="s">
        <v>27</v>
      </c>
      <c r="B38" s="78">
        <v>1</v>
      </c>
      <c r="C38" s="79">
        <v>2</v>
      </c>
      <c r="D38" s="79">
        <v>3</v>
      </c>
      <c r="E38" s="79">
        <v>4</v>
      </c>
      <c r="F38" s="81">
        <v>5</v>
      </c>
      <c r="G38" s="81">
        <v>6</v>
      </c>
      <c r="H38" s="79">
        <v>7</v>
      </c>
      <c r="I38" s="79">
        <v>8</v>
      </c>
      <c r="J38" s="79">
        <v>9</v>
      </c>
      <c r="K38" s="79">
        <v>10</v>
      </c>
      <c r="L38" s="79">
        <v>11</v>
      </c>
      <c r="M38" s="81">
        <v>12</v>
      </c>
      <c r="N38" s="81">
        <v>13</v>
      </c>
      <c r="O38" s="79">
        <v>14</v>
      </c>
      <c r="P38" s="79">
        <v>15</v>
      </c>
      <c r="Q38" s="79">
        <v>16</v>
      </c>
      <c r="R38" s="79">
        <v>17</v>
      </c>
      <c r="S38" s="79">
        <v>18</v>
      </c>
      <c r="T38" s="81">
        <v>19</v>
      </c>
      <c r="U38" s="81">
        <v>20</v>
      </c>
      <c r="V38" s="79">
        <v>21</v>
      </c>
      <c r="W38" s="79">
        <v>22</v>
      </c>
      <c r="X38" s="79">
        <v>23</v>
      </c>
      <c r="Y38" s="79">
        <v>24</v>
      </c>
      <c r="Z38" s="79">
        <v>25</v>
      </c>
      <c r="AA38" s="81">
        <v>26</v>
      </c>
      <c r="AB38" s="81">
        <v>27</v>
      </c>
      <c r="AC38" s="81">
        <v>28</v>
      </c>
      <c r="AD38" s="81">
        <v>29</v>
      </c>
      <c r="AE38" s="81">
        <v>30</v>
      </c>
      <c r="AF38" s="106">
        <v>31</v>
      </c>
      <c r="AG38" s="31"/>
    </row>
    <row r="39" spans="1:33" ht="13.5" customHeight="1">
      <c r="A39" s="311"/>
      <c r="B39" s="54" t="s">
        <v>17</v>
      </c>
      <c r="C39" s="57" t="s">
        <v>30</v>
      </c>
      <c r="D39" s="54" t="s">
        <v>12</v>
      </c>
      <c r="E39" s="57" t="s">
        <v>13</v>
      </c>
      <c r="F39" s="56" t="s">
        <v>14</v>
      </c>
      <c r="G39" s="55" t="s">
        <v>8</v>
      </c>
      <c r="H39" s="54" t="s">
        <v>9</v>
      </c>
      <c r="I39" s="57" t="s">
        <v>10</v>
      </c>
      <c r="J39" s="54" t="s">
        <v>11</v>
      </c>
      <c r="K39" s="57" t="s">
        <v>12</v>
      </c>
      <c r="L39" s="54" t="s">
        <v>13</v>
      </c>
      <c r="M39" s="55" t="s">
        <v>14</v>
      </c>
      <c r="N39" s="56" t="s">
        <v>8</v>
      </c>
      <c r="O39" s="57" t="s">
        <v>9</v>
      </c>
      <c r="P39" s="54" t="s">
        <v>10</v>
      </c>
      <c r="Q39" s="57" t="s">
        <v>11</v>
      </c>
      <c r="R39" s="54" t="s">
        <v>12</v>
      </c>
      <c r="S39" s="57" t="s">
        <v>13</v>
      </c>
      <c r="T39" s="56" t="s">
        <v>14</v>
      </c>
      <c r="U39" s="55" t="s">
        <v>8</v>
      </c>
      <c r="V39" s="54" t="s">
        <v>9</v>
      </c>
      <c r="W39" s="57" t="s">
        <v>10</v>
      </c>
      <c r="X39" s="54" t="s">
        <v>11</v>
      </c>
      <c r="Y39" s="57" t="s">
        <v>12</v>
      </c>
      <c r="Z39" s="54" t="s">
        <v>13</v>
      </c>
      <c r="AA39" s="55" t="s">
        <v>14</v>
      </c>
      <c r="AB39" s="56" t="s">
        <v>8</v>
      </c>
      <c r="AC39" s="55" t="s">
        <v>9</v>
      </c>
      <c r="AD39" s="56" t="s">
        <v>10</v>
      </c>
      <c r="AE39" s="55" t="s">
        <v>11</v>
      </c>
      <c r="AF39" s="56" t="s">
        <v>12</v>
      </c>
      <c r="AG39" s="31"/>
    </row>
    <row r="40" spans="1:33" ht="28.5" customHeight="1">
      <c r="A40" s="311"/>
      <c r="B40" s="126"/>
      <c r="C40" s="84"/>
      <c r="D40" s="84"/>
      <c r="E40" s="84"/>
      <c r="F40" s="86"/>
      <c r="G40" s="86"/>
      <c r="H40" s="84"/>
      <c r="I40" s="108"/>
      <c r="J40" s="84"/>
      <c r="K40" s="84"/>
      <c r="L40" s="84"/>
      <c r="M40" s="86"/>
      <c r="N40" s="86"/>
      <c r="O40" s="84"/>
      <c r="P40" s="108"/>
      <c r="Q40" s="84"/>
      <c r="R40" s="127"/>
      <c r="S40" s="127"/>
      <c r="T40" s="128"/>
      <c r="U40" s="128"/>
      <c r="V40" s="127"/>
      <c r="W40" s="84"/>
      <c r="X40" s="84"/>
      <c r="Y40" s="84"/>
      <c r="Z40" s="84"/>
      <c r="AA40" s="86"/>
      <c r="AB40" s="86"/>
      <c r="AC40" s="129"/>
      <c r="AD40" s="129"/>
      <c r="AE40" s="86"/>
      <c r="AF40" s="110"/>
      <c r="AG40" s="31"/>
    </row>
    <row r="41" spans="1:33" ht="28.5" customHeight="1" thickBot="1">
      <c r="A41" s="312"/>
      <c r="B41" s="88"/>
      <c r="C41" s="63"/>
      <c r="D41" s="63"/>
      <c r="E41" s="63"/>
      <c r="F41" s="62"/>
      <c r="G41" s="62"/>
      <c r="H41" s="63"/>
      <c r="I41" s="63"/>
      <c r="J41" s="63"/>
      <c r="K41" s="63"/>
      <c r="L41" s="63"/>
      <c r="M41" s="62"/>
      <c r="N41" s="62"/>
      <c r="O41" s="63"/>
      <c r="P41" s="63"/>
      <c r="Q41" s="63"/>
      <c r="R41" s="63"/>
      <c r="S41" s="63"/>
      <c r="T41" s="62"/>
      <c r="U41" s="62"/>
      <c r="V41" s="63"/>
      <c r="W41" s="63"/>
      <c r="X41" s="63"/>
      <c r="Y41" s="63"/>
      <c r="Z41" s="63"/>
      <c r="AA41" s="62"/>
      <c r="AB41" s="62"/>
      <c r="AC41" s="130"/>
      <c r="AD41" s="130"/>
      <c r="AE41" s="62"/>
      <c r="AF41" s="69" t="s">
        <v>28</v>
      </c>
      <c r="AG41" s="31"/>
    </row>
    <row r="42" spans="1:33" ht="13.5" customHeight="1">
      <c r="A42" s="310" t="s">
        <v>29</v>
      </c>
      <c r="B42" s="90">
        <v>1</v>
      </c>
      <c r="C42" s="81">
        <v>2</v>
      </c>
      <c r="D42" s="81">
        <v>3</v>
      </c>
      <c r="E42" s="79">
        <v>4</v>
      </c>
      <c r="F42" s="79">
        <v>5</v>
      </c>
      <c r="G42" s="79">
        <v>6</v>
      </c>
      <c r="H42" s="79">
        <v>7</v>
      </c>
      <c r="I42" s="79">
        <v>8</v>
      </c>
      <c r="J42" s="81">
        <v>9</v>
      </c>
      <c r="K42" s="81">
        <v>10</v>
      </c>
      <c r="L42" s="81">
        <v>11</v>
      </c>
      <c r="M42" s="79">
        <v>12</v>
      </c>
      <c r="N42" s="79">
        <v>13</v>
      </c>
      <c r="O42" s="79">
        <v>14</v>
      </c>
      <c r="P42" s="79">
        <v>15</v>
      </c>
      <c r="Q42" s="81">
        <v>16</v>
      </c>
      <c r="R42" s="81">
        <v>17</v>
      </c>
      <c r="S42" s="79">
        <v>18</v>
      </c>
      <c r="T42" s="79">
        <v>19</v>
      </c>
      <c r="U42" s="79">
        <v>20</v>
      </c>
      <c r="V42" s="79">
        <v>21</v>
      </c>
      <c r="W42" s="79">
        <v>22</v>
      </c>
      <c r="X42" s="81">
        <v>23</v>
      </c>
      <c r="Y42" s="81">
        <v>24</v>
      </c>
      <c r="Z42" s="79">
        <v>25</v>
      </c>
      <c r="AA42" s="79">
        <v>26</v>
      </c>
      <c r="AB42" s="79">
        <v>27</v>
      </c>
      <c r="AC42" s="79">
        <v>28</v>
      </c>
      <c r="AD42" s="79">
        <v>29</v>
      </c>
      <c r="AE42" s="81">
        <v>30</v>
      </c>
      <c r="AF42" s="106">
        <v>31</v>
      </c>
      <c r="AG42" s="31"/>
    </row>
    <row r="43" spans="1:33" ht="13.5" customHeight="1">
      <c r="A43" s="311"/>
      <c r="B43" s="56" t="s">
        <v>18</v>
      </c>
      <c r="C43" s="55" t="s">
        <v>48</v>
      </c>
      <c r="D43" s="56" t="s">
        <v>8</v>
      </c>
      <c r="E43" s="57" t="s">
        <v>9</v>
      </c>
      <c r="F43" s="54" t="s">
        <v>10</v>
      </c>
      <c r="G43" s="57" t="s">
        <v>11</v>
      </c>
      <c r="H43" s="54" t="s">
        <v>12</v>
      </c>
      <c r="I43" s="57" t="s">
        <v>13</v>
      </c>
      <c r="J43" s="56" t="s">
        <v>14</v>
      </c>
      <c r="K43" s="55" t="s">
        <v>8</v>
      </c>
      <c r="L43" s="56" t="s">
        <v>9</v>
      </c>
      <c r="M43" s="57" t="s">
        <v>10</v>
      </c>
      <c r="N43" s="54" t="s">
        <v>11</v>
      </c>
      <c r="O43" s="57" t="s">
        <v>12</v>
      </c>
      <c r="P43" s="54" t="s">
        <v>13</v>
      </c>
      <c r="Q43" s="55" t="s">
        <v>14</v>
      </c>
      <c r="R43" s="56" t="s">
        <v>8</v>
      </c>
      <c r="S43" s="57" t="s">
        <v>9</v>
      </c>
      <c r="T43" s="54" t="s">
        <v>10</v>
      </c>
      <c r="U43" s="57" t="s">
        <v>11</v>
      </c>
      <c r="V43" s="54" t="s">
        <v>12</v>
      </c>
      <c r="W43" s="57" t="s">
        <v>13</v>
      </c>
      <c r="X43" s="56" t="s">
        <v>14</v>
      </c>
      <c r="Y43" s="55" t="s">
        <v>8</v>
      </c>
      <c r="Z43" s="54" t="s">
        <v>9</v>
      </c>
      <c r="AA43" s="57" t="s">
        <v>10</v>
      </c>
      <c r="AB43" s="54" t="s">
        <v>11</v>
      </c>
      <c r="AC43" s="57" t="s">
        <v>12</v>
      </c>
      <c r="AD43" s="54" t="s">
        <v>13</v>
      </c>
      <c r="AE43" s="55" t="s">
        <v>14</v>
      </c>
      <c r="AF43" s="56" t="s">
        <v>8</v>
      </c>
      <c r="AG43" s="31"/>
    </row>
    <row r="44" spans="1:33" ht="28.5" customHeight="1">
      <c r="A44" s="311"/>
      <c r="B44" s="93"/>
      <c r="C44" s="86"/>
      <c r="D44" s="86"/>
      <c r="E44" s="131"/>
      <c r="F44" s="84"/>
      <c r="G44" s="84"/>
      <c r="H44" s="84"/>
      <c r="I44" s="84"/>
      <c r="J44" s="129"/>
      <c r="K44" s="86"/>
      <c r="L44" s="86"/>
      <c r="M44" s="108"/>
      <c r="N44" s="84"/>
      <c r="O44" s="84"/>
      <c r="P44" s="84"/>
      <c r="Q44" s="86"/>
      <c r="R44" s="86"/>
      <c r="S44" s="84"/>
      <c r="T44" s="84"/>
      <c r="U44" s="84"/>
      <c r="V44" s="84"/>
      <c r="W44" s="84"/>
      <c r="X44" s="86"/>
      <c r="Y44" s="86"/>
      <c r="Z44" s="84"/>
      <c r="AA44" s="84"/>
      <c r="AB44" s="84"/>
      <c r="AC44" s="84"/>
      <c r="AD44" s="84"/>
      <c r="AE44" s="86"/>
      <c r="AF44" s="110"/>
      <c r="AG44" s="31"/>
    </row>
    <row r="45" spans="1:33" ht="21" customHeight="1" thickBot="1">
      <c r="A45" s="312"/>
      <c r="B45" s="132"/>
      <c r="C45" s="62"/>
      <c r="D45" s="62"/>
      <c r="E45" s="133"/>
      <c r="F45" s="63"/>
      <c r="G45" s="63"/>
      <c r="H45" s="63"/>
      <c r="I45" s="63"/>
      <c r="J45" s="130"/>
      <c r="K45" s="62"/>
      <c r="L45" s="62"/>
      <c r="M45" s="63"/>
      <c r="N45" s="63"/>
      <c r="O45" s="63"/>
      <c r="P45" s="63"/>
      <c r="Q45" s="62"/>
      <c r="R45" s="62"/>
      <c r="S45" s="63"/>
      <c r="T45" s="63"/>
      <c r="U45" s="63"/>
      <c r="V45" s="63"/>
      <c r="W45" s="63"/>
      <c r="X45" s="62"/>
      <c r="Y45" s="62"/>
      <c r="Z45" s="63"/>
      <c r="AA45" s="63"/>
      <c r="AB45" s="63"/>
      <c r="AC45" s="63"/>
      <c r="AD45" s="63"/>
      <c r="AE45" s="62"/>
      <c r="AF45" s="69"/>
      <c r="AG45" s="31"/>
    </row>
    <row r="46" spans="1:33" ht="13.5" customHeight="1">
      <c r="A46" s="310" t="s">
        <v>31</v>
      </c>
      <c r="B46" s="78">
        <v>1</v>
      </c>
      <c r="C46" s="79">
        <v>2</v>
      </c>
      <c r="D46" s="79">
        <v>3</v>
      </c>
      <c r="E46" s="79">
        <v>4</v>
      </c>
      <c r="F46" s="79">
        <v>5</v>
      </c>
      <c r="G46" s="81">
        <v>6</v>
      </c>
      <c r="H46" s="81">
        <v>7</v>
      </c>
      <c r="I46" s="79">
        <v>8</v>
      </c>
      <c r="J46" s="79">
        <v>9</v>
      </c>
      <c r="K46" s="79">
        <v>10</v>
      </c>
      <c r="L46" s="81">
        <v>11</v>
      </c>
      <c r="M46" s="79">
        <v>12</v>
      </c>
      <c r="N46" s="81">
        <v>13</v>
      </c>
      <c r="O46" s="81">
        <v>14</v>
      </c>
      <c r="P46" s="79">
        <v>15</v>
      </c>
      <c r="Q46" s="79">
        <v>16</v>
      </c>
      <c r="R46" s="79">
        <v>17</v>
      </c>
      <c r="S46" s="79">
        <v>18</v>
      </c>
      <c r="T46" s="79">
        <v>19</v>
      </c>
      <c r="U46" s="81">
        <v>20</v>
      </c>
      <c r="V46" s="81">
        <v>21</v>
      </c>
      <c r="W46" s="79">
        <v>22</v>
      </c>
      <c r="X46" s="81">
        <v>23</v>
      </c>
      <c r="Y46" s="79">
        <v>24</v>
      </c>
      <c r="Z46" s="79">
        <v>25</v>
      </c>
      <c r="AA46" s="79">
        <v>26</v>
      </c>
      <c r="AB46" s="81">
        <v>27</v>
      </c>
      <c r="AC46" s="81">
        <v>28</v>
      </c>
      <c r="AD46" s="134"/>
      <c r="AE46" s="134"/>
      <c r="AF46" s="99"/>
      <c r="AG46" s="31"/>
    </row>
    <row r="47" spans="1:33" ht="13.5" customHeight="1">
      <c r="A47" s="311"/>
      <c r="B47" s="54" t="s">
        <v>49</v>
      </c>
      <c r="C47" s="57" t="s">
        <v>17</v>
      </c>
      <c r="D47" s="54" t="s">
        <v>11</v>
      </c>
      <c r="E47" s="57" t="s">
        <v>12</v>
      </c>
      <c r="F47" s="54" t="s">
        <v>13</v>
      </c>
      <c r="G47" s="55" t="s">
        <v>14</v>
      </c>
      <c r="H47" s="56" t="s">
        <v>8</v>
      </c>
      <c r="I47" s="57" t="s">
        <v>9</v>
      </c>
      <c r="J47" s="54" t="s">
        <v>10</v>
      </c>
      <c r="K47" s="57" t="s">
        <v>11</v>
      </c>
      <c r="L47" s="56" t="s">
        <v>12</v>
      </c>
      <c r="M47" s="57" t="s">
        <v>13</v>
      </c>
      <c r="N47" s="56" t="s">
        <v>14</v>
      </c>
      <c r="O47" s="55" t="s">
        <v>8</v>
      </c>
      <c r="P47" s="54" t="s">
        <v>9</v>
      </c>
      <c r="Q47" s="57" t="s">
        <v>10</v>
      </c>
      <c r="R47" s="54" t="s">
        <v>11</v>
      </c>
      <c r="S47" s="57" t="s">
        <v>12</v>
      </c>
      <c r="T47" s="54" t="s">
        <v>13</v>
      </c>
      <c r="U47" s="55" t="s">
        <v>14</v>
      </c>
      <c r="V47" s="56" t="s">
        <v>8</v>
      </c>
      <c r="W47" s="57" t="s">
        <v>9</v>
      </c>
      <c r="X47" s="56" t="s">
        <v>10</v>
      </c>
      <c r="Y47" s="57" t="s">
        <v>11</v>
      </c>
      <c r="Z47" s="54" t="s">
        <v>12</v>
      </c>
      <c r="AA47" s="57" t="s">
        <v>13</v>
      </c>
      <c r="AB47" s="56" t="s">
        <v>14</v>
      </c>
      <c r="AC47" s="55" t="s">
        <v>8</v>
      </c>
      <c r="AD47" s="135"/>
      <c r="AE47" s="135"/>
      <c r="AF47" s="100"/>
      <c r="AG47" s="31"/>
    </row>
    <row r="48" spans="1:33" ht="28.5" customHeight="1">
      <c r="A48" s="311"/>
      <c r="B48" s="136"/>
      <c r="C48" s="84"/>
      <c r="D48" s="84"/>
      <c r="E48" s="84"/>
      <c r="F48" s="84"/>
      <c r="G48" s="86"/>
      <c r="H48" s="86"/>
      <c r="I48" s="84"/>
      <c r="J48" s="84"/>
      <c r="K48" s="84"/>
      <c r="L48" s="86"/>
      <c r="M48" s="84"/>
      <c r="N48" s="86"/>
      <c r="O48" s="86"/>
      <c r="P48" s="84"/>
      <c r="Q48" s="84"/>
      <c r="R48" s="84"/>
      <c r="S48" s="84"/>
      <c r="T48" s="84"/>
      <c r="U48" s="86"/>
      <c r="V48" s="86"/>
      <c r="W48" s="84"/>
      <c r="X48" s="86"/>
      <c r="Y48" s="84"/>
      <c r="Z48" s="84"/>
      <c r="AA48" s="84"/>
      <c r="AB48" s="86"/>
      <c r="AC48" s="86"/>
      <c r="AD48" s="135"/>
      <c r="AE48" s="135"/>
      <c r="AF48" s="137"/>
      <c r="AG48" s="31"/>
    </row>
    <row r="49" spans="1:33" ht="21" customHeight="1" thickBot="1">
      <c r="A49" s="312"/>
      <c r="B49" s="88"/>
      <c r="C49" s="63"/>
      <c r="D49" s="63"/>
      <c r="E49" s="63"/>
      <c r="F49" s="63"/>
      <c r="G49" s="62"/>
      <c r="H49" s="62"/>
      <c r="I49" s="63"/>
      <c r="J49" s="63"/>
      <c r="K49" s="63"/>
      <c r="L49" s="62"/>
      <c r="M49" s="63"/>
      <c r="N49" s="62"/>
      <c r="O49" s="62"/>
      <c r="P49" s="63"/>
      <c r="Q49" s="63"/>
      <c r="R49" s="63"/>
      <c r="S49" s="63"/>
      <c r="T49" s="63"/>
      <c r="U49" s="62"/>
      <c r="V49" s="62"/>
      <c r="W49" s="63"/>
      <c r="X49" s="62"/>
      <c r="Y49" s="63"/>
      <c r="Z49" s="63"/>
      <c r="AA49" s="63"/>
      <c r="AB49" s="62"/>
      <c r="AC49" s="62"/>
      <c r="AD49" s="138"/>
      <c r="AE49" s="138"/>
      <c r="AF49" s="139"/>
      <c r="AG49" s="31"/>
    </row>
    <row r="50" spans="1:33" ht="13.5" customHeight="1">
      <c r="A50" s="310" t="s">
        <v>32</v>
      </c>
      <c r="B50" s="78">
        <v>1</v>
      </c>
      <c r="C50" s="79">
        <v>2</v>
      </c>
      <c r="D50" s="79">
        <v>3</v>
      </c>
      <c r="E50" s="79">
        <v>4</v>
      </c>
      <c r="F50" s="79">
        <v>5</v>
      </c>
      <c r="G50" s="81">
        <v>6</v>
      </c>
      <c r="H50" s="81">
        <v>7</v>
      </c>
      <c r="I50" s="79">
        <v>8</v>
      </c>
      <c r="J50" s="79">
        <v>9</v>
      </c>
      <c r="K50" s="79">
        <v>10</v>
      </c>
      <c r="L50" s="79">
        <v>11</v>
      </c>
      <c r="M50" s="79">
        <v>12</v>
      </c>
      <c r="N50" s="81">
        <v>13</v>
      </c>
      <c r="O50" s="81">
        <v>14</v>
      </c>
      <c r="P50" s="79">
        <v>15</v>
      </c>
      <c r="Q50" s="79">
        <v>16</v>
      </c>
      <c r="R50" s="79">
        <v>17</v>
      </c>
      <c r="S50" s="79">
        <v>18</v>
      </c>
      <c r="T50" s="79">
        <v>19</v>
      </c>
      <c r="U50" s="81">
        <v>20</v>
      </c>
      <c r="V50" s="81">
        <v>21</v>
      </c>
      <c r="W50" s="79">
        <v>22</v>
      </c>
      <c r="X50" s="79">
        <v>23</v>
      </c>
      <c r="Y50" s="79">
        <v>24</v>
      </c>
      <c r="Z50" s="79">
        <v>25</v>
      </c>
      <c r="AA50" s="79">
        <v>26</v>
      </c>
      <c r="AB50" s="81">
        <v>27</v>
      </c>
      <c r="AC50" s="81">
        <v>28</v>
      </c>
      <c r="AD50" s="52">
        <v>29</v>
      </c>
      <c r="AE50" s="79">
        <v>30</v>
      </c>
      <c r="AF50" s="91">
        <v>31</v>
      </c>
      <c r="AG50" s="31"/>
    </row>
    <row r="51" spans="1:33" ht="13.5" customHeight="1">
      <c r="A51" s="311"/>
      <c r="B51" s="54" t="s">
        <v>51</v>
      </c>
      <c r="C51" s="57" t="s">
        <v>17</v>
      </c>
      <c r="D51" s="54" t="s">
        <v>11</v>
      </c>
      <c r="E51" s="57" t="s">
        <v>12</v>
      </c>
      <c r="F51" s="54" t="s">
        <v>13</v>
      </c>
      <c r="G51" s="55" t="s">
        <v>14</v>
      </c>
      <c r="H51" s="56" t="s">
        <v>8</v>
      </c>
      <c r="I51" s="57" t="s">
        <v>9</v>
      </c>
      <c r="J51" s="54" t="s">
        <v>10</v>
      </c>
      <c r="K51" s="57" t="s">
        <v>11</v>
      </c>
      <c r="L51" s="54" t="s">
        <v>12</v>
      </c>
      <c r="M51" s="57" t="s">
        <v>13</v>
      </c>
      <c r="N51" s="56" t="s">
        <v>14</v>
      </c>
      <c r="O51" s="55" t="s">
        <v>8</v>
      </c>
      <c r="P51" s="54" t="s">
        <v>9</v>
      </c>
      <c r="Q51" s="57" t="s">
        <v>10</v>
      </c>
      <c r="R51" s="54" t="s">
        <v>11</v>
      </c>
      <c r="S51" s="57" t="s">
        <v>12</v>
      </c>
      <c r="T51" s="54" t="s">
        <v>13</v>
      </c>
      <c r="U51" s="55" t="s">
        <v>14</v>
      </c>
      <c r="V51" s="56" t="s">
        <v>8</v>
      </c>
      <c r="W51" s="57" t="s">
        <v>9</v>
      </c>
      <c r="X51" s="54" t="s">
        <v>10</v>
      </c>
      <c r="Y51" s="57" t="s">
        <v>11</v>
      </c>
      <c r="Z51" s="54" t="s">
        <v>12</v>
      </c>
      <c r="AA51" s="57" t="s">
        <v>13</v>
      </c>
      <c r="AB51" s="56" t="s">
        <v>14</v>
      </c>
      <c r="AC51" s="55" t="s">
        <v>8</v>
      </c>
      <c r="AD51" s="54" t="s">
        <v>9</v>
      </c>
      <c r="AE51" s="57" t="s">
        <v>10</v>
      </c>
      <c r="AF51" s="54" t="s">
        <v>11</v>
      </c>
      <c r="AG51" s="31"/>
    </row>
    <row r="52" spans="1:33" ht="28.5" customHeight="1">
      <c r="A52" s="311"/>
      <c r="B52" s="140"/>
      <c r="C52" s="57"/>
      <c r="D52" s="84"/>
      <c r="E52" s="57"/>
      <c r="F52" s="57"/>
      <c r="G52" s="55"/>
      <c r="H52" s="55"/>
      <c r="I52" s="57"/>
      <c r="J52" s="57"/>
      <c r="K52" s="84"/>
      <c r="L52" s="37"/>
      <c r="M52" s="37"/>
      <c r="N52" s="141"/>
      <c r="O52" s="38"/>
      <c r="P52" s="37"/>
      <c r="Q52" s="84"/>
      <c r="R52" s="84"/>
      <c r="S52" s="142"/>
      <c r="T52" s="84"/>
      <c r="U52" s="86"/>
      <c r="V52" s="86"/>
      <c r="W52" s="84"/>
      <c r="X52" s="84"/>
      <c r="Y52" s="84"/>
      <c r="Z52" s="84"/>
      <c r="AA52" s="143"/>
      <c r="AB52" s="86"/>
      <c r="AC52" s="86"/>
      <c r="AD52" s="84"/>
      <c r="AE52" s="143"/>
      <c r="AF52" s="94"/>
      <c r="AG52" s="31"/>
    </row>
    <row r="53" spans="1:33" ht="28.5" customHeight="1" thickBot="1">
      <c r="A53" s="312"/>
      <c r="B53" s="144"/>
      <c r="C53" s="63"/>
      <c r="D53" s="63"/>
      <c r="E53" s="63"/>
      <c r="F53" s="63"/>
      <c r="G53" s="62"/>
      <c r="H53" s="62"/>
      <c r="I53" s="68"/>
      <c r="J53" s="63"/>
      <c r="K53" s="63"/>
      <c r="L53" s="63"/>
      <c r="M53" s="63"/>
      <c r="N53" s="62"/>
      <c r="O53" s="62"/>
      <c r="P53" s="63"/>
      <c r="Q53" s="63"/>
      <c r="R53" s="63"/>
      <c r="S53" s="63"/>
      <c r="T53" s="63"/>
      <c r="U53" s="62"/>
      <c r="V53" s="62"/>
      <c r="W53" s="63"/>
      <c r="X53" s="63"/>
      <c r="Y53" s="63"/>
      <c r="Z53" s="63"/>
      <c r="AA53" s="63"/>
      <c r="AB53" s="62"/>
      <c r="AC53" s="62"/>
      <c r="AD53" s="63"/>
      <c r="AE53" s="63"/>
      <c r="AF53" s="89"/>
      <c r="AG53" s="31"/>
    </row>
    <row r="54" spans="1:33" ht="10.5" customHeight="1">
      <c r="K54" s="111"/>
      <c r="L54" s="111"/>
      <c r="M54" s="111"/>
      <c r="N54" s="111"/>
      <c r="O54" s="111"/>
      <c r="P54" s="111"/>
      <c r="AG54" s="22"/>
    </row>
    <row r="55" spans="1:33" ht="18" customHeight="1">
      <c r="A55" s="313" t="s">
        <v>93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"/>
    </row>
    <row r="56" spans="1:33" ht="5.2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</row>
    <row r="57" spans="1:33" ht="28.5" customHeight="1">
      <c r="A57" s="146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</row>
  </sheetData>
  <mergeCells count="15">
    <mergeCell ref="A55:AF55"/>
    <mergeCell ref="A16:A19"/>
    <mergeCell ref="AC1:AF1"/>
    <mergeCell ref="A2:AF2"/>
    <mergeCell ref="A4:A7"/>
    <mergeCell ref="A8:A11"/>
    <mergeCell ref="A12:A15"/>
    <mergeCell ref="A46:A49"/>
    <mergeCell ref="A50:A53"/>
    <mergeCell ref="A20:A23"/>
    <mergeCell ref="A24:A27"/>
    <mergeCell ref="A28:A32"/>
    <mergeCell ref="A33:A37"/>
    <mergeCell ref="A38:A41"/>
    <mergeCell ref="A42:A45"/>
  </mergeCells>
  <phoneticPr fontId="3"/>
  <pageMargins left="1.1023622047244095" right="0.31496062992125984" top="0.74803149606299213" bottom="0.74803149606299213" header="0.31496062992125984" footer="0.31496062992125984"/>
  <pageSetup paperSize="9" scale="72" orientation="portrait" r:id="rId1"/>
  <colBreaks count="1" manualBreakCount="1">
    <brk id="3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CAE82-DDB2-4207-AC9C-0FF926AEE5A6}">
  <dimension ref="A1:AP55"/>
  <sheetViews>
    <sheetView showGridLines="0" view="pageLayout" zoomScaleNormal="96" zoomScaleSheetLayoutView="89" workbookViewId="0">
      <selection activeCell="O11" sqref="O11"/>
    </sheetView>
  </sheetViews>
  <sheetFormatPr defaultColWidth="2.625" defaultRowHeight="28.5" customHeight="1"/>
  <cols>
    <col min="1" max="1" width="3.5" style="300" customWidth="1"/>
    <col min="2" max="5" width="3.5" style="160" customWidth="1"/>
    <col min="6" max="6" width="3.625" style="160" customWidth="1"/>
    <col min="7" max="7" width="3.75" style="160" customWidth="1"/>
    <col min="8" max="32" width="3.5" style="160" customWidth="1"/>
    <col min="33" max="16384" width="2.625" style="160"/>
  </cols>
  <sheetData>
    <row r="1" spans="1:33" ht="25.5" customHeight="1">
      <c r="A1" s="327" t="s">
        <v>112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159"/>
    </row>
    <row r="2" spans="1:33" ht="3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59"/>
    </row>
    <row r="3" spans="1:33" ht="13.5" customHeight="1">
      <c r="A3" s="315" t="s">
        <v>7</v>
      </c>
      <c r="B3" s="162">
        <v>1</v>
      </c>
      <c r="C3" s="163">
        <v>2</v>
      </c>
      <c r="D3" s="163">
        <v>3</v>
      </c>
      <c r="E3" s="164">
        <v>4</v>
      </c>
      <c r="F3" s="164">
        <v>5</v>
      </c>
      <c r="G3" s="165">
        <v>6</v>
      </c>
      <c r="H3" s="165">
        <v>7</v>
      </c>
      <c r="I3" s="163">
        <v>8</v>
      </c>
      <c r="J3" s="163">
        <v>9</v>
      </c>
      <c r="K3" s="166">
        <v>10</v>
      </c>
      <c r="L3" s="163">
        <v>11</v>
      </c>
      <c r="M3" s="163">
        <v>12</v>
      </c>
      <c r="N3" s="165">
        <v>13</v>
      </c>
      <c r="O3" s="165">
        <v>14</v>
      </c>
      <c r="P3" s="163">
        <v>15</v>
      </c>
      <c r="Q3" s="163">
        <v>16</v>
      </c>
      <c r="R3" s="166">
        <v>17</v>
      </c>
      <c r="S3" s="163">
        <v>18</v>
      </c>
      <c r="T3" s="163">
        <v>19</v>
      </c>
      <c r="U3" s="165">
        <v>20</v>
      </c>
      <c r="V3" s="165">
        <v>21</v>
      </c>
      <c r="W3" s="163">
        <v>22</v>
      </c>
      <c r="X3" s="163">
        <v>23</v>
      </c>
      <c r="Y3" s="163">
        <v>24</v>
      </c>
      <c r="Z3" s="163">
        <v>25</v>
      </c>
      <c r="AA3" s="163">
        <v>26</v>
      </c>
      <c r="AB3" s="165">
        <v>27</v>
      </c>
      <c r="AC3" s="165">
        <v>28</v>
      </c>
      <c r="AD3" s="165">
        <v>29</v>
      </c>
      <c r="AE3" s="165">
        <v>30</v>
      </c>
      <c r="AF3" s="167"/>
      <c r="AG3" s="159"/>
    </row>
    <row r="4" spans="1:33" ht="13.5" customHeight="1">
      <c r="A4" s="316"/>
      <c r="B4" s="168" t="s">
        <v>57</v>
      </c>
      <c r="C4" s="169" t="s">
        <v>58</v>
      </c>
      <c r="D4" s="169" t="s">
        <v>11</v>
      </c>
      <c r="E4" s="169" t="s">
        <v>12</v>
      </c>
      <c r="F4" s="169" t="s">
        <v>13</v>
      </c>
      <c r="G4" s="170" t="s">
        <v>14</v>
      </c>
      <c r="H4" s="170" t="s">
        <v>8</v>
      </c>
      <c r="I4" s="169" t="s">
        <v>9</v>
      </c>
      <c r="J4" s="171" t="s">
        <v>10</v>
      </c>
      <c r="K4" s="171" t="s">
        <v>11</v>
      </c>
      <c r="L4" s="171" t="s">
        <v>12</v>
      </c>
      <c r="M4" s="171" t="s">
        <v>13</v>
      </c>
      <c r="N4" s="170" t="s">
        <v>14</v>
      </c>
      <c r="O4" s="170" t="s">
        <v>8</v>
      </c>
      <c r="P4" s="169" t="s">
        <v>9</v>
      </c>
      <c r="Q4" s="171" t="s">
        <v>10</v>
      </c>
      <c r="R4" s="171" t="s">
        <v>11</v>
      </c>
      <c r="S4" s="171" t="s">
        <v>12</v>
      </c>
      <c r="T4" s="171" t="s">
        <v>13</v>
      </c>
      <c r="U4" s="170" t="s">
        <v>14</v>
      </c>
      <c r="V4" s="170" t="s">
        <v>8</v>
      </c>
      <c r="W4" s="169" t="s">
        <v>9</v>
      </c>
      <c r="X4" s="171" t="s">
        <v>10</v>
      </c>
      <c r="Y4" s="171" t="s">
        <v>11</v>
      </c>
      <c r="Z4" s="171" t="s">
        <v>12</v>
      </c>
      <c r="AA4" s="171" t="s">
        <v>13</v>
      </c>
      <c r="AB4" s="170" t="s">
        <v>14</v>
      </c>
      <c r="AC4" s="170" t="s">
        <v>8</v>
      </c>
      <c r="AD4" s="170" t="s">
        <v>9</v>
      </c>
      <c r="AE4" s="170" t="s">
        <v>58</v>
      </c>
      <c r="AF4" s="172"/>
      <c r="AG4" s="159"/>
    </row>
    <row r="5" spans="1:33" ht="28.5" customHeight="1">
      <c r="A5" s="316"/>
      <c r="B5" s="168"/>
      <c r="C5" s="169"/>
      <c r="D5" s="173"/>
      <c r="E5" s="173"/>
      <c r="F5" s="173"/>
      <c r="G5" s="174"/>
      <c r="H5" s="170"/>
      <c r="I5" s="169"/>
      <c r="J5" s="169"/>
      <c r="K5" s="175"/>
      <c r="L5" s="175"/>
      <c r="M5" s="175"/>
      <c r="N5" s="174"/>
      <c r="O5" s="174"/>
      <c r="P5" s="173"/>
      <c r="Q5" s="173"/>
      <c r="R5" s="175"/>
      <c r="S5" s="175"/>
      <c r="T5" s="175"/>
      <c r="U5" s="174"/>
      <c r="V5" s="174"/>
      <c r="W5" s="173"/>
      <c r="X5" s="173"/>
      <c r="Y5" s="173"/>
      <c r="Z5" s="175"/>
      <c r="AA5" s="175"/>
      <c r="AB5" s="174"/>
      <c r="AC5" s="174"/>
      <c r="AD5" s="174"/>
      <c r="AE5" s="176"/>
      <c r="AF5" s="177"/>
      <c r="AG5" s="159"/>
    </row>
    <row r="6" spans="1:33" ht="28.5" customHeight="1" thickBot="1">
      <c r="A6" s="317"/>
      <c r="B6" s="178"/>
      <c r="C6" s="179"/>
      <c r="D6" s="180"/>
      <c r="E6" s="180"/>
      <c r="F6" s="180"/>
      <c r="G6" s="181"/>
      <c r="H6" s="182"/>
      <c r="I6" s="179"/>
      <c r="J6" s="179"/>
      <c r="K6" s="183"/>
      <c r="L6" s="183"/>
      <c r="M6" s="183"/>
      <c r="N6" s="181"/>
      <c r="O6" s="182"/>
      <c r="P6" s="179"/>
      <c r="Q6" s="179"/>
      <c r="R6" s="183"/>
      <c r="S6" s="183"/>
      <c r="T6" s="183"/>
      <c r="U6" s="181"/>
      <c r="V6" s="182"/>
      <c r="W6" s="179"/>
      <c r="X6" s="179"/>
      <c r="Y6" s="180"/>
      <c r="Z6" s="180"/>
      <c r="AA6" s="183"/>
      <c r="AB6" s="181"/>
      <c r="AC6" s="181"/>
      <c r="AD6" s="182"/>
      <c r="AE6" s="182"/>
      <c r="AF6" s="184"/>
      <c r="AG6" s="159"/>
    </row>
    <row r="7" spans="1:33" ht="13.5" customHeight="1">
      <c r="A7" s="315" t="s">
        <v>16</v>
      </c>
      <c r="B7" s="185">
        <v>1</v>
      </c>
      <c r="C7" s="186">
        <v>2</v>
      </c>
      <c r="D7" s="187">
        <v>3</v>
      </c>
      <c r="E7" s="187">
        <v>4</v>
      </c>
      <c r="F7" s="187">
        <v>5</v>
      </c>
      <c r="G7" s="187">
        <v>6</v>
      </c>
      <c r="H7" s="188">
        <v>7</v>
      </c>
      <c r="I7" s="188">
        <v>8</v>
      </c>
      <c r="J7" s="189">
        <v>9</v>
      </c>
      <c r="K7" s="189">
        <v>10</v>
      </c>
      <c r="L7" s="187">
        <v>11</v>
      </c>
      <c r="M7" s="187">
        <v>12</v>
      </c>
      <c r="N7" s="189">
        <v>13</v>
      </c>
      <c r="O7" s="189">
        <v>14</v>
      </c>
      <c r="P7" s="188">
        <v>15</v>
      </c>
      <c r="Q7" s="189">
        <v>16</v>
      </c>
      <c r="R7" s="189">
        <v>17</v>
      </c>
      <c r="S7" s="187">
        <v>18</v>
      </c>
      <c r="T7" s="187">
        <v>19</v>
      </c>
      <c r="U7" s="189">
        <v>20</v>
      </c>
      <c r="V7" s="189">
        <v>21</v>
      </c>
      <c r="W7" s="188">
        <v>22</v>
      </c>
      <c r="X7" s="189">
        <v>23</v>
      </c>
      <c r="Y7" s="189">
        <v>24</v>
      </c>
      <c r="Z7" s="187">
        <v>25</v>
      </c>
      <c r="AA7" s="187">
        <v>26</v>
      </c>
      <c r="AB7" s="189">
        <v>27</v>
      </c>
      <c r="AC7" s="188">
        <v>28</v>
      </c>
      <c r="AD7" s="188">
        <v>29</v>
      </c>
      <c r="AE7" s="189">
        <v>30</v>
      </c>
      <c r="AF7" s="190">
        <v>31</v>
      </c>
      <c r="AG7" s="159"/>
    </row>
    <row r="8" spans="1:33" ht="13.5" customHeight="1">
      <c r="A8" s="316"/>
      <c r="B8" s="191" t="s">
        <v>59</v>
      </c>
      <c r="C8" s="192" t="s">
        <v>60</v>
      </c>
      <c r="D8" s="192" t="s">
        <v>13</v>
      </c>
      <c r="E8" s="192" t="s">
        <v>14</v>
      </c>
      <c r="F8" s="192" t="s">
        <v>8</v>
      </c>
      <c r="G8" s="192" t="s">
        <v>9</v>
      </c>
      <c r="H8" s="193" t="s">
        <v>10</v>
      </c>
      <c r="I8" s="193" t="s">
        <v>11</v>
      </c>
      <c r="J8" s="193" t="s">
        <v>12</v>
      </c>
      <c r="K8" s="193" t="s">
        <v>13</v>
      </c>
      <c r="L8" s="192" t="s">
        <v>14</v>
      </c>
      <c r="M8" s="192" t="s">
        <v>8</v>
      </c>
      <c r="N8" s="193" t="s">
        <v>9</v>
      </c>
      <c r="O8" s="193" t="s">
        <v>10</v>
      </c>
      <c r="P8" s="193" t="s">
        <v>11</v>
      </c>
      <c r="Q8" s="193" t="s">
        <v>12</v>
      </c>
      <c r="R8" s="193" t="s">
        <v>13</v>
      </c>
      <c r="S8" s="192" t="s">
        <v>14</v>
      </c>
      <c r="T8" s="192" t="s">
        <v>8</v>
      </c>
      <c r="U8" s="193" t="s">
        <v>9</v>
      </c>
      <c r="V8" s="193" t="s">
        <v>10</v>
      </c>
      <c r="W8" s="193" t="s">
        <v>11</v>
      </c>
      <c r="X8" s="193" t="s">
        <v>12</v>
      </c>
      <c r="Y8" s="193" t="s">
        <v>13</v>
      </c>
      <c r="Z8" s="192" t="s">
        <v>14</v>
      </c>
      <c r="AA8" s="192" t="s">
        <v>8</v>
      </c>
      <c r="AB8" s="193" t="s">
        <v>9</v>
      </c>
      <c r="AC8" s="193" t="s">
        <v>10</v>
      </c>
      <c r="AD8" s="193" t="s">
        <v>11</v>
      </c>
      <c r="AE8" s="193" t="s">
        <v>12</v>
      </c>
      <c r="AF8" s="194" t="s">
        <v>61</v>
      </c>
      <c r="AG8" s="159"/>
    </row>
    <row r="9" spans="1:33" ht="28.5" customHeight="1">
      <c r="A9" s="316"/>
      <c r="B9" s="195"/>
      <c r="C9" s="174"/>
      <c r="D9" s="174"/>
      <c r="E9" s="174"/>
      <c r="F9" s="174"/>
      <c r="G9" s="174"/>
      <c r="H9" s="175"/>
      <c r="I9" s="175"/>
      <c r="J9" s="175"/>
      <c r="K9" s="175"/>
      <c r="L9" s="174"/>
      <c r="M9" s="174"/>
      <c r="N9" s="173"/>
      <c r="O9" s="173"/>
      <c r="P9" s="175"/>
      <c r="Q9" s="175"/>
      <c r="R9" s="175"/>
      <c r="S9" s="174"/>
      <c r="T9" s="174"/>
      <c r="U9" s="173"/>
      <c r="V9" s="173"/>
      <c r="W9" s="175"/>
      <c r="X9" s="175"/>
      <c r="Y9" s="175"/>
      <c r="Z9" s="174"/>
      <c r="AA9" s="174"/>
      <c r="AB9" s="173"/>
      <c r="AC9" s="175"/>
      <c r="AD9" s="175"/>
      <c r="AE9" s="175"/>
      <c r="AF9" s="196"/>
      <c r="AG9" s="159"/>
    </row>
    <row r="10" spans="1:33" ht="28.5" customHeight="1" thickBot="1">
      <c r="A10" s="317"/>
      <c r="B10" s="197"/>
      <c r="C10" s="198"/>
      <c r="D10" s="199"/>
      <c r="E10" s="199"/>
      <c r="F10" s="199"/>
      <c r="G10" s="199"/>
      <c r="H10" s="200"/>
      <c r="I10" s="200"/>
      <c r="J10" s="201"/>
      <c r="K10" s="202"/>
      <c r="L10" s="203"/>
      <c r="M10" s="203"/>
      <c r="N10" s="202"/>
      <c r="O10" s="202"/>
      <c r="P10" s="204"/>
      <c r="Q10" s="204"/>
      <c r="R10" s="202"/>
      <c r="S10" s="203"/>
      <c r="T10" s="203"/>
      <c r="U10" s="202"/>
      <c r="V10" s="202"/>
      <c r="W10" s="204"/>
      <c r="X10" s="204"/>
      <c r="Y10" s="205"/>
      <c r="Z10" s="206"/>
      <c r="AA10" s="199"/>
      <c r="AB10" s="204"/>
      <c r="AC10" s="200"/>
      <c r="AD10" s="204"/>
      <c r="AE10" s="204"/>
      <c r="AF10" s="207"/>
      <c r="AG10" s="159"/>
    </row>
    <row r="11" spans="1:33" ht="13.5" customHeight="1">
      <c r="A11" s="315" t="s">
        <v>19</v>
      </c>
      <c r="B11" s="208">
        <v>1</v>
      </c>
      <c r="C11" s="209">
        <v>2</v>
      </c>
      <c r="D11" s="210">
        <v>3</v>
      </c>
      <c r="E11" s="210">
        <v>4</v>
      </c>
      <c r="F11" s="210">
        <v>5</v>
      </c>
      <c r="G11" s="210">
        <v>6</v>
      </c>
      <c r="H11" s="210">
        <v>7</v>
      </c>
      <c r="I11" s="209">
        <v>8</v>
      </c>
      <c r="J11" s="209">
        <v>9</v>
      </c>
      <c r="K11" s="210">
        <v>10</v>
      </c>
      <c r="L11" s="210">
        <v>11</v>
      </c>
      <c r="M11" s="210">
        <v>12</v>
      </c>
      <c r="N11" s="210">
        <v>13</v>
      </c>
      <c r="O11" s="210">
        <v>14</v>
      </c>
      <c r="P11" s="209">
        <v>15</v>
      </c>
      <c r="Q11" s="209">
        <v>16</v>
      </c>
      <c r="R11" s="210">
        <v>17</v>
      </c>
      <c r="S11" s="210">
        <v>18</v>
      </c>
      <c r="T11" s="210">
        <v>19</v>
      </c>
      <c r="U11" s="210">
        <v>20</v>
      </c>
      <c r="V11" s="210">
        <v>21</v>
      </c>
      <c r="W11" s="209">
        <v>22</v>
      </c>
      <c r="X11" s="209">
        <v>23</v>
      </c>
      <c r="Y11" s="210">
        <v>24</v>
      </c>
      <c r="Z11" s="210">
        <v>25</v>
      </c>
      <c r="AA11" s="210">
        <v>26</v>
      </c>
      <c r="AB11" s="210">
        <v>27</v>
      </c>
      <c r="AC11" s="210">
        <v>28</v>
      </c>
      <c r="AD11" s="209">
        <v>29</v>
      </c>
      <c r="AE11" s="209">
        <v>30</v>
      </c>
      <c r="AF11" s="211"/>
      <c r="AG11" s="159"/>
    </row>
    <row r="12" spans="1:33" ht="13.5" customHeight="1">
      <c r="A12" s="316"/>
      <c r="B12" s="191" t="s">
        <v>62</v>
      </c>
      <c r="C12" s="192" t="s">
        <v>63</v>
      </c>
      <c r="D12" s="193" t="s">
        <v>9</v>
      </c>
      <c r="E12" s="193" t="s">
        <v>10</v>
      </c>
      <c r="F12" s="193" t="s">
        <v>11</v>
      </c>
      <c r="G12" s="193" t="s">
        <v>12</v>
      </c>
      <c r="H12" s="193" t="s">
        <v>13</v>
      </c>
      <c r="I12" s="192" t="s">
        <v>14</v>
      </c>
      <c r="J12" s="192" t="s">
        <v>8</v>
      </c>
      <c r="K12" s="193" t="s">
        <v>9</v>
      </c>
      <c r="L12" s="193" t="s">
        <v>10</v>
      </c>
      <c r="M12" s="193" t="s">
        <v>11</v>
      </c>
      <c r="N12" s="193" t="s">
        <v>12</v>
      </c>
      <c r="O12" s="193" t="s">
        <v>13</v>
      </c>
      <c r="P12" s="192" t="s">
        <v>14</v>
      </c>
      <c r="Q12" s="192" t="s">
        <v>8</v>
      </c>
      <c r="R12" s="193" t="s">
        <v>9</v>
      </c>
      <c r="S12" s="193" t="s">
        <v>10</v>
      </c>
      <c r="T12" s="193" t="s">
        <v>11</v>
      </c>
      <c r="U12" s="193" t="s">
        <v>12</v>
      </c>
      <c r="V12" s="193" t="s">
        <v>13</v>
      </c>
      <c r="W12" s="192" t="s">
        <v>14</v>
      </c>
      <c r="X12" s="192" t="s">
        <v>8</v>
      </c>
      <c r="Y12" s="193" t="s">
        <v>9</v>
      </c>
      <c r="Z12" s="193" t="s">
        <v>10</v>
      </c>
      <c r="AA12" s="193" t="s">
        <v>11</v>
      </c>
      <c r="AB12" s="193" t="s">
        <v>12</v>
      </c>
      <c r="AC12" s="193" t="s">
        <v>13</v>
      </c>
      <c r="AD12" s="192" t="s">
        <v>14</v>
      </c>
      <c r="AE12" s="192" t="s">
        <v>8</v>
      </c>
      <c r="AF12" s="212"/>
      <c r="AG12" s="159"/>
    </row>
    <row r="13" spans="1:33" ht="28.5" customHeight="1">
      <c r="A13" s="316"/>
      <c r="B13" s="195"/>
      <c r="C13" s="174"/>
      <c r="D13" s="173"/>
      <c r="E13" s="173"/>
      <c r="F13" s="173"/>
      <c r="G13" s="173"/>
      <c r="H13" s="173"/>
      <c r="I13" s="174"/>
      <c r="J13" s="174"/>
      <c r="K13" s="173"/>
      <c r="L13" s="173"/>
      <c r="M13" s="173"/>
      <c r="N13" s="173"/>
      <c r="O13" s="173"/>
      <c r="P13" s="174"/>
      <c r="Q13" s="174"/>
      <c r="R13" s="173"/>
      <c r="S13" s="173"/>
      <c r="T13" s="173"/>
      <c r="U13" s="173"/>
      <c r="V13" s="173"/>
      <c r="W13" s="174"/>
      <c r="X13" s="174"/>
      <c r="Y13" s="173"/>
      <c r="Z13" s="173"/>
      <c r="AA13" s="173"/>
      <c r="AB13" s="173"/>
      <c r="AC13" s="173"/>
      <c r="AD13" s="174"/>
      <c r="AE13" s="174"/>
      <c r="AF13" s="212"/>
      <c r="AG13" s="159"/>
    </row>
    <row r="14" spans="1:33" ht="21" customHeight="1" thickBot="1">
      <c r="A14" s="317"/>
      <c r="B14" s="197"/>
      <c r="C14" s="198"/>
      <c r="D14" s="213"/>
      <c r="E14" s="214"/>
      <c r="F14" s="213"/>
      <c r="G14" s="213"/>
      <c r="H14" s="213"/>
      <c r="I14" s="198"/>
      <c r="J14" s="198"/>
      <c r="K14" s="213"/>
      <c r="L14" s="213"/>
      <c r="M14" s="213"/>
      <c r="N14" s="213"/>
      <c r="O14" s="213"/>
      <c r="P14" s="215"/>
      <c r="Q14" s="198"/>
      <c r="R14" s="213"/>
      <c r="S14" s="213"/>
      <c r="T14" s="213"/>
      <c r="U14" s="213"/>
      <c r="V14" s="213"/>
      <c r="W14" s="198"/>
      <c r="X14" s="198"/>
      <c r="Y14" s="204"/>
      <c r="Z14" s="213"/>
      <c r="AA14" s="213"/>
      <c r="AB14" s="213"/>
      <c r="AC14" s="213"/>
      <c r="AD14" s="198"/>
      <c r="AE14" s="198"/>
      <c r="AF14" s="216"/>
      <c r="AG14" s="159"/>
    </row>
    <row r="15" spans="1:33" ht="13.5" customHeight="1">
      <c r="A15" s="315" t="s">
        <v>20</v>
      </c>
      <c r="B15" s="217">
        <v>1</v>
      </c>
      <c r="C15" s="218">
        <v>2</v>
      </c>
      <c r="D15" s="219">
        <v>3</v>
      </c>
      <c r="E15" s="218">
        <v>4</v>
      </c>
      <c r="F15" s="218">
        <v>5</v>
      </c>
      <c r="G15" s="220">
        <v>6</v>
      </c>
      <c r="H15" s="220">
        <v>7</v>
      </c>
      <c r="I15" s="218">
        <v>8</v>
      </c>
      <c r="J15" s="218">
        <v>9</v>
      </c>
      <c r="K15" s="219">
        <v>10</v>
      </c>
      <c r="L15" s="218">
        <v>11</v>
      </c>
      <c r="M15" s="218">
        <v>12</v>
      </c>
      <c r="N15" s="220">
        <v>13</v>
      </c>
      <c r="O15" s="220">
        <v>14</v>
      </c>
      <c r="P15" s="220">
        <v>15</v>
      </c>
      <c r="Q15" s="218">
        <v>16</v>
      </c>
      <c r="R15" s="218">
        <v>17</v>
      </c>
      <c r="S15" s="219">
        <v>18</v>
      </c>
      <c r="T15" s="218">
        <v>19</v>
      </c>
      <c r="U15" s="220">
        <v>20</v>
      </c>
      <c r="V15" s="220">
        <v>21</v>
      </c>
      <c r="W15" s="218">
        <v>22</v>
      </c>
      <c r="X15" s="218">
        <v>23</v>
      </c>
      <c r="Y15" s="219">
        <v>24</v>
      </c>
      <c r="Z15" s="218">
        <v>25</v>
      </c>
      <c r="AA15" s="218">
        <v>26</v>
      </c>
      <c r="AB15" s="220">
        <v>27</v>
      </c>
      <c r="AC15" s="220">
        <v>28</v>
      </c>
      <c r="AD15" s="218">
        <v>29</v>
      </c>
      <c r="AE15" s="218">
        <v>30</v>
      </c>
      <c r="AF15" s="221">
        <v>31</v>
      </c>
      <c r="AG15" s="159"/>
    </row>
    <row r="16" spans="1:33" ht="13.5" customHeight="1">
      <c r="A16" s="316"/>
      <c r="B16" s="222" t="s">
        <v>57</v>
      </c>
      <c r="C16" s="193" t="s">
        <v>58</v>
      </c>
      <c r="D16" s="193" t="s">
        <v>11</v>
      </c>
      <c r="E16" s="193" t="s">
        <v>12</v>
      </c>
      <c r="F16" s="193" t="s">
        <v>13</v>
      </c>
      <c r="G16" s="192" t="s">
        <v>14</v>
      </c>
      <c r="H16" s="192" t="s">
        <v>8</v>
      </c>
      <c r="I16" s="193" t="s">
        <v>9</v>
      </c>
      <c r="J16" s="193" t="s">
        <v>10</v>
      </c>
      <c r="K16" s="193" t="s">
        <v>11</v>
      </c>
      <c r="L16" s="193" t="s">
        <v>12</v>
      </c>
      <c r="M16" s="193" t="s">
        <v>13</v>
      </c>
      <c r="N16" s="192" t="s">
        <v>14</v>
      </c>
      <c r="O16" s="192" t="s">
        <v>8</v>
      </c>
      <c r="P16" s="192" t="s">
        <v>9</v>
      </c>
      <c r="Q16" s="193" t="s">
        <v>10</v>
      </c>
      <c r="R16" s="193" t="s">
        <v>11</v>
      </c>
      <c r="S16" s="193" t="s">
        <v>12</v>
      </c>
      <c r="T16" s="193" t="s">
        <v>13</v>
      </c>
      <c r="U16" s="192" t="s">
        <v>14</v>
      </c>
      <c r="V16" s="192" t="s">
        <v>8</v>
      </c>
      <c r="W16" s="193" t="s">
        <v>9</v>
      </c>
      <c r="X16" s="193" t="s">
        <v>10</v>
      </c>
      <c r="Y16" s="193" t="s">
        <v>11</v>
      </c>
      <c r="Z16" s="193" t="s">
        <v>12</v>
      </c>
      <c r="AA16" s="193" t="s">
        <v>13</v>
      </c>
      <c r="AB16" s="192" t="s">
        <v>14</v>
      </c>
      <c r="AC16" s="192" t="s">
        <v>8</v>
      </c>
      <c r="AD16" s="193" t="s">
        <v>9</v>
      </c>
      <c r="AE16" s="193" t="s">
        <v>10</v>
      </c>
      <c r="AF16" s="223" t="s">
        <v>59</v>
      </c>
      <c r="AG16" s="159"/>
    </row>
    <row r="17" spans="1:42" ht="28.5" customHeight="1">
      <c r="A17" s="316"/>
      <c r="B17" s="224"/>
      <c r="C17" s="225"/>
      <c r="D17" s="226"/>
      <c r="E17" s="226"/>
      <c r="F17" s="226"/>
      <c r="G17" s="227"/>
      <c r="H17" s="227"/>
      <c r="I17" s="225"/>
      <c r="J17" s="225"/>
      <c r="K17" s="226"/>
      <c r="L17" s="226"/>
      <c r="M17" s="226"/>
      <c r="N17" s="227"/>
      <c r="O17" s="227"/>
      <c r="P17" s="227"/>
      <c r="Q17" s="225"/>
      <c r="R17" s="225"/>
      <c r="S17" s="226"/>
      <c r="T17" s="226"/>
      <c r="U17" s="227"/>
      <c r="V17" s="227"/>
      <c r="W17" s="225"/>
      <c r="X17" s="225"/>
      <c r="Y17" s="226"/>
      <c r="Z17" s="226"/>
      <c r="AA17" s="226"/>
      <c r="AB17" s="227"/>
      <c r="AC17" s="227"/>
      <c r="AD17" s="225"/>
      <c r="AE17" s="225"/>
      <c r="AF17" s="228"/>
      <c r="AG17" s="159"/>
    </row>
    <row r="18" spans="1:42" ht="21" customHeight="1" thickBot="1">
      <c r="A18" s="317"/>
      <c r="B18" s="229"/>
      <c r="C18" s="204"/>
      <c r="D18" s="204"/>
      <c r="E18" s="204"/>
      <c r="F18" s="204"/>
      <c r="G18" s="199"/>
      <c r="H18" s="199"/>
      <c r="I18" s="213"/>
      <c r="J18" s="204"/>
      <c r="K18" s="204"/>
      <c r="L18" s="204"/>
      <c r="M18" s="204"/>
      <c r="N18" s="199"/>
      <c r="O18" s="199"/>
      <c r="P18" s="199"/>
      <c r="Q18" s="204"/>
      <c r="R18" s="204"/>
      <c r="S18" s="204"/>
      <c r="T18" s="204"/>
      <c r="U18" s="199"/>
      <c r="V18" s="199"/>
      <c r="W18" s="204"/>
      <c r="X18" s="204"/>
      <c r="Y18" s="204"/>
      <c r="Z18" s="204"/>
      <c r="AA18" s="204"/>
      <c r="AB18" s="199"/>
      <c r="AC18" s="199"/>
      <c r="AD18" s="204"/>
      <c r="AE18" s="204"/>
      <c r="AF18" s="207"/>
      <c r="AG18" s="159"/>
      <c r="AL18" s="160" t="s">
        <v>64</v>
      </c>
    </row>
    <row r="19" spans="1:42" ht="13.5" customHeight="1">
      <c r="A19" s="315" t="s">
        <v>22</v>
      </c>
      <c r="B19" s="217">
        <v>1</v>
      </c>
      <c r="C19" s="218">
        <v>2</v>
      </c>
      <c r="D19" s="220">
        <v>3</v>
      </c>
      <c r="E19" s="220">
        <v>4</v>
      </c>
      <c r="F19" s="218">
        <v>5</v>
      </c>
      <c r="G19" s="218">
        <v>6</v>
      </c>
      <c r="H19" s="219">
        <v>7</v>
      </c>
      <c r="I19" s="218">
        <v>8</v>
      </c>
      <c r="J19" s="218">
        <v>9</v>
      </c>
      <c r="K19" s="220">
        <v>10</v>
      </c>
      <c r="L19" s="220">
        <v>11</v>
      </c>
      <c r="M19" s="220">
        <v>12</v>
      </c>
      <c r="N19" s="218">
        <v>13</v>
      </c>
      <c r="O19" s="219">
        <v>14</v>
      </c>
      <c r="P19" s="218">
        <v>15</v>
      </c>
      <c r="Q19" s="218">
        <v>16</v>
      </c>
      <c r="R19" s="220">
        <v>17</v>
      </c>
      <c r="S19" s="220">
        <v>18</v>
      </c>
      <c r="T19" s="218">
        <v>19</v>
      </c>
      <c r="U19" s="218">
        <v>20</v>
      </c>
      <c r="V19" s="219">
        <v>21</v>
      </c>
      <c r="W19" s="218">
        <v>22</v>
      </c>
      <c r="X19" s="218">
        <v>23</v>
      </c>
      <c r="Y19" s="220">
        <v>24</v>
      </c>
      <c r="Z19" s="220">
        <v>25</v>
      </c>
      <c r="AA19" s="218">
        <v>26</v>
      </c>
      <c r="AB19" s="218">
        <v>27</v>
      </c>
      <c r="AC19" s="219">
        <v>28</v>
      </c>
      <c r="AD19" s="218">
        <v>29</v>
      </c>
      <c r="AE19" s="218">
        <v>30</v>
      </c>
      <c r="AF19" s="230">
        <v>31</v>
      </c>
      <c r="AG19" s="159"/>
      <c r="AP19" s="231"/>
    </row>
    <row r="20" spans="1:42" ht="13.5" customHeight="1">
      <c r="A20" s="316"/>
      <c r="B20" s="222" t="s">
        <v>60</v>
      </c>
      <c r="C20" s="193" t="s">
        <v>65</v>
      </c>
      <c r="D20" s="192" t="s">
        <v>14</v>
      </c>
      <c r="E20" s="192" t="s">
        <v>8</v>
      </c>
      <c r="F20" s="193" t="s">
        <v>9</v>
      </c>
      <c r="G20" s="193" t="s">
        <v>10</v>
      </c>
      <c r="H20" s="193" t="s">
        <v>11</v>
      </c>
      <c r="I20" s="193" t="s">
        <v>12</v>
      </c>
      <c r="J20" s="193" t="s">
        <v>13</v>
      </c>
      <c r="K20" s="192" t="s">
        <v>14</v>
      </c>
      <c r="L20" s="192" t="s">
        <v>8</v>
      </c>
      <c r="M20" s="192" t="s">
        <v>9</v>
      </c>
      <c r="N20" s="193" t="s">
        <v>10</v>
      </c>
      <c r="O20" s="193" t="s">
        <v>11</v>
      </c>
      <c r="P20" s="193" t="s">
        <v>12</v>
      </c>
      <c r="Q20" s="193" t="s">
        <v>13</v>
      </c>
      <c r="R20" s="192" t="s">
        <v>14</v>
      </c>
      <c r="S20" s="192" t="s">
        <v>8</v>
      </c>
      <c r="T20" s="193" t="s">
        <v>9</v>
      </c>
      <c r="U20" s="193" t="s">
        <v>10</v>
      </c>
      <c r="V20" s="193" t="s">
        <v>11</v>
      </c>
      <c r="W20" s="193" t="s">
        <v>12</v>
      </c>
      <c r="X20" s="193" t="s">
        <v>13</v>
      </c>
      <c r="Y20" s="192" t="s">
        <v>14</v>
      </c>
      <c r="Z20" s="192" t="s">
        <v>8</v>
      </c>
      <c r="AA20" s="193" t="s">
        <v>9</v>
      </c>
      <c r="AB20" s="193" t="s">
        <v>10</v>
      </c>
      <c r="AC20" s="193" t="s">
        <v>11</v>
      </c>
      <c r="AD20" s="193" t="s">
        <v>12</v>
      </c>
      <c r="AE20" s="193" t="s">
        <v>13</v>
      </c>
      <c r="AF20" s="232" t="s">
        <v>62</v>
      </c>
      <c r="AG20" s="159"/>
    </row>
    <row r="21" spans="1:42" ht="28.5" customHeight="1">
      <c r="A21" s="316"/>
      <c r="B21" s="233"/>
      <c r="C21" s="226"/>
      <c r="D21" s="227"/>
      <c r="E21" s="227"/>
      <c r="F21" s="225"/>
      <c r="G21" s="225"/>
      <c r="H21" s="226"/>
      <c r="I21" s="226"/>
      <c r="J21" s="226"/>
      <c r="K21" s="227"/>
      <c r="L21" s="227"/>
      <c r="M21" s="227"/>
      <c r="N21" s="225"/>
      <c r="O21" s="226"/>
      <c r="P21" s="226"/>
      <c r="Q21" s="226"/>
      <c r="R21" s="227"/>
      <c r="S21" s="227"/>
      <c r="T21" s="225"/>
      <c r="U21" s="225"/>
      <c r="V21" s="226"/>
      <c r="W21" s="226"/>
      <c r="X21" s="226"/>
      <c r="Y21" s="227"/>
      <c r="Z21" s="227"/>
      <c r="AA21" s="225"/>
      <c r="AB21" s="225"/>
      <c r="AC21" s="226"/>
      <c r="AD21" s="226"/>
      <c r="AE21" s="226"/>
      <c r="AF21" s="234"/>
      <c r="AG21" s="159"/>
    </row>
    <row r="22" spans="1:42" ht="21" customHeight="1" thickBot="1">
      <c r="A22" s="317"/>
      <c r="B22" s="235"/>
      <c r="C22" s="236"/>
      <c r="D22" s="237"/>
      <c r="E22" s="237"/>
      <c r="F22" s="213"/>
      <c r="G22" s="236"/>
      <c r="H22" s="236"/>
      <c r="I22" s="236"/>
      <c r="J22" s="236"/>
      <c r="K22" s="237"/>
      <c r="L22" s="237"/>
      <c r="M22" s="237"/>
      <c r="N22" s="236"/>
      <c r="O22" s="204"/>
      <c r="P22" s="236"/>
      <c r="Q22" s="236"/>
      <c r="R22" s="237"/>
      <c r="S22" s="237"/>
      <c r="T22" s="236"/>
      <c r="U22" s="236"/>
      <c r="V22" s="204"/>
      <c r="W22" s="236"/>
      <c r="X22" s="236"/>
      <c r="Y22" s="237"/>
      <c r="Z22" s="237"/>
      <c r="AA22" s="236"/>
      <c r="AB22" s="236"/>
      <c r="AC22" s="238"/>
      <c r="AD22" s="236"/>
      <c r="AE22" s="236"/>
      <c r="AF22" s="239"/>
      <c r="AG22" s="159"/>
    </row>
    <row r="23" spans="1:42" ht="13.5" customHeight="1">
      <c r="A23" s="315" t="s">
        <v>24</v>
      </c>
      <c r="B23" s="240">
        <v>1</v>
      </c>
      <c r="C23" s="218">
        <v>2</v>
      </c>
      <c r="D23" s="218">
        <v>3</v>
      </c>
      <c r="E23" s="218">
        <v>4</v>
      </c>
      <c r="F23" s="218">
        <v>5</v>
      </c>
      <c r="G23" s="218">
        <v>6</v>
      </c>
      <c r="H23" s="220">
        <v>7</v>
      </c>
      <c r="I23" s="220">
        <v>8</v>
      </c>
      <c r="J23" s="218">
        <v>9</v>
      </c>
      <c r="K23" s="218">
        <v>10</v>
      </c>
      <c r="L23" s="218">
        <v>11</v>
      </c>
      <c r="M23" s="218">
        <v>12</v>
      </c>
      <c r="N23" s="218">
        <v>13</v>
      </c>
      <c r="O23" s="220">
        <v>14</v>
      </c>
      <c r="P23" s="220">
        <v>15</v>
      </c>
      <c r="Q23" s="220">
        <v>16</v>
      </c>
      <c r="R23" s="218">
        <v>17</v>
      </c>
      <c r="S23" s="218">
        <v>18</v>
      </c>
      <c r="T23" s="218">
        <v>19</v>
      </c>
      <c r="U23" s="218">
        <v>20</v>
      </c>
      <c r="V23" s="220">
        <v>21</v>
      </c>
      <c r="W23" s="220">
        <v>22</v>
      </c>
      <c r="X23" s="220">
        <v>23</v>
      </c>
      <c r="Y23" s="218">
        <v>24</v>
      </c>
      <c r="Z23" s="218">
        <v>25</v>
      </c>
      <c r="AA23" s="218">
        <v>26</v>
      </c>
      <c r="AB23" s="218">
        <v>27</v>
      </c>
      <c r="AC23" s="220">
        <v>28</v>
      </c>
      <c r="AD23" s="220">
        <v>29</v>
      </c>
      <c r="AE23" s="218">
        <v>30</v>
      </c>
      <c r="AF23" s="241"/>
      <c r="AG23" s="159"/>
    </row>
    <row r="24" spans="1:42" ht="13.5" customHeight="1">
      <c r="A24" s="316"/>
      <c r="B24" s="191" t="s">
        <v>63</v>
      </c>
      <c r="C24" s="193" t="s">
        <v>66</v>
      </c>
      <c r="D24" s="193" t="s">
        <v>10</v>
      </c>
      <c r="E24" s="193" t="s">
        <v>11</v>
      </c>
      <c r="F24" s="193" t="s">
        <v>12</v>
      </c>
      <c r="G24" s="193" t="s">
        <v>13</v>
      </c>
      <c r="H24" s="192" t="s">
        <v>14</v>
      </c>
      <c r="I24" s="192" t="s">
        <v>8</v>
      </c>
      <c r="J24" s="193" t="s">
        <v>9</v>
      </c>
      <c r="K24" s="193" t="s">
        <v>10</v>
      </c>
      <c r="L24" s="193" t="s">
        <v>11</v>
      </c>
      <c r="M24" s="193" t="s">
        <v>12</v>
      </c>
      <c r="N24" s="193" t="s">
        <v>13</v>
      </c>
      <c r="O24" s="192" t="s">
        <v>14</v>
      </c>
      <c r="P24" s="192" t="s">
        <v>8</v>
      </c>
      <c r="Q24" s="192" t="s">
        <v>9</v>
      </c>
      <c r="R24" s="193" t="s">
        <v>10</v>
      </c>
      <c r="S24" s="193" t="s">
        <v>11</v>
      </c>
      <c r="T24" s="193" t="s">
        <v>12</v>
      </c>
      <c r="U24" s="193" t="s">
        <v>13</v>
      </c>
      <c r="V24" s="192" t="s">
        <v>14</v>
      </c>
      <c r="W24" s="192" t="s">
        <v>8</v>
      </c>
      <c r="X24" s="192" t="s">
        <v>9</v>
      </c>
      <c r="Y24" s="193" t="s">
        <v>10</v>
      </c>
      <c r="Z24" s="193" t="s">
        <v>11</v>
      </c>
      <c r="AA24" s="193" t="s">
        <v>12</v>
      </c>
      <c r="AB24" s="193" t="s">
        <v>13</v>
      </c>
      <c r="AC24" s="192" t="s">
        <v>14</v>
      </c>
      <c r="AD24" s="192" t="s">
        <v>8</v>
      </c>
      <c r="AE24" s="193" t="s">
        <v>9</v>
      </c>
      <c r="AF24" s="242"/>
      <c r="AG24" s="159"/>
    </row>
    <row r="25" spans="1:42" ht="28.5" customHeight="1">
      <c r="A25" s="316"/>
      <c r="B25" s="243"/>
      <c r="C25" s="225"/>
      <c r="D25" s="225"/>
      <c r="E25" s="225"/>
      <c r="F25" s="225"/>
      <c r="G25" s="225"/>
      <c r="H25" s="227"/>
      <c r="I25" s="227"/>
      <c r="J25" s="225"/>
      <c r="K25" s="225"/>
      <c r="L25" s="225"/>
      <c r="M25" s="225"/>
      <c r="N25" s="225"/>
      <c r="O25" s="227"/>
      <c r="P25" s="227"/>
      <c r="Q25" s="227"/>
      <c r="R25" s="225"/>
      <c r="S25" s="225"/>
      <c r="T25" s="225"/>
      <c r="U25" s="225"/>
      <c r="V25" s="227"/>
      <c r="W25" s="227"/>
      <c r="X25" s="227"/>
      <c r="Y25" s="225"/>
      <c r="Z25" s="225"/>
      <c r="AA25" s="225"/>
      <c r="AB25" s="225"/>
      <c r="AC25" s="227"/>
      <c r="AD25" s="227"/>
      <c r="AE25" s="201"/>
      <c r="AF25" s="242"/>
      <c r="AG25" s="159"/>
    </row>
    <row r="26" spans="1:42" s="247" customFormat="1" ht="21" customHeight="1" thickBot="1">
      <c r="A26" s="317"/>
      <c r="B26" s="244"/>
      <c r="C26" s="213"/>
      <c r="D26" s="236"/>
      <c r="E26" s="204"/>
      <c r="F26" s="236"/>
      <c r="G26" s="236"/>
      <c r="H26" s="237"/>
      <c r="I26" s="237"/>
      <c r="J26" s="213"/>
      <c r="K26" s="236"/>
      <c r="L26" s="204"/>
      <c r="M26" s="236"/>
      <c r="N26" s="236"/>
      <c r="O26" s="237"/>
      <c r="P26" s="237"/>
      <c r="Q26" s="198"/>
      <c r="R26" s="236"/>
      <c r="S26" s="236"/>
      <c r="T26" s="204"/>
      <c r="U26" s="236"/>
      <c r="V26" s="237"/>
      <c r="W26" s="237"/>
      <c r="X26" s="237"/>
      <c r="Y26" s="236"/>
      <c r="Z26" s="204"/>
      <c r="AA26" s="236"/>
      <c r="AB26" s="236"/>
      <c r="AC26" s="237"/>
      <c r="AD26" s="237"/>
      <c r="AE26" s="213"/>
      <c r="AF26" s="245"/>
      <c r="AG26" s="246"/>
    </row>
    <row r="27" spans="1:42" ht="13.5" customHeight="1">
      <c r="A27" s="315" t="s">
        <v>25</v>
      </c>
      <c r="B27" s="217">
        <v>1</v>
      </c>
      <c r="C27" s="219">
        <v>2</v>
      </c>
      <c r="D27" s="218">
        <v>3</v>
      </c>
      <c r="E27" s="218">
        <v>4</v>
      </c>
      <c r="F27" s="220">
        <v>5</v>
      </c>
      <c r="G27" s="220">
        <v>6</v>
      </c>
      <c r="H27" s="218">
        <v>7</v>
      </c>
      <c r="I27" s="218">
        <v>8</v>
      </c>
      <c r="J27" s="218">
        <v>9</v>
      </c>
      <c r="K27" s="219">
        <v>10</v>
      </c>
      <c r="L27" s="218">
        <v>11</v>
      </c>
      <c r="M27" s="220">
        <v>12</v>
      </c>
      <c r="N27" s="220">
        <v>13</v>
      </c>
      <c r="O27" s="220">
        <v>14</v>
      </c>
      <c r="P27" s="218">
        <v>15</v>
      </c>
      <c r="Q27" s="219">
        <v>16</v>
      </c>
      <c r="R27" s="218">
        <v>17</v>
      </c>
      <c r="S27" s="218">
        <v>18</v>
      </c>
      <c r="T27" s="220">
        <v>19</v>
      </c>
      <c r="U27" s="220">
        <v>20</v>
      </c>
      <c r="V27" s="218">
        <v>21</v>
      </c>
      <c r="W27" s="209">
        <v>22</v>
      </c>
      <c r="X27" s="219">
        <v>23</v>
      </c>
      <c r="Y27" s="218">
        <v>24</v>
      </c>
      <c r="Z27" s="218">
        <v>25</v>
      </c>
      <c r="AA27" s="220">
        <v>26</v>
      </c>
      <c r="AB27" s="220">
        <v>27</v>
      </c>
      <c r="AC27" s="218">
        <v>28</v>
      </c>
      <c r="AD27" s="218">
        <v>29</v>
      </c>
      <c r="AE27" s="219">
        <v>30</v>
      </c>
      <c r="AF27" s="248">
        <v>31</v>
      </c>
      <c r="AG27" s="159"/>
    </row>
    <row r="28" spans="1:42" ht="13.5" customHeight="1">
      <c r="A28" s="316"/>
      <c r="B28" s="222" t="s">
        <v>58</v>
      </c>
      <c r="C28" s="193" t="s">
        <v>59</v>
      </c>
      <c r="D28" s="193" t="s">
        <v>12</v>
      </c>
      <c r="E28" s="193" t="s">
        <v>13</v>
      </c>
      <c r="F28" s="192" t="s">
        <v>14</v>
      </c>
      <c r="G28" s="192" t="s">
        <v>8</v>
      </c>
      <c r="H28" s="193" t="s">
        <v>9</v>
      </c>
      <c r="I28" s="193" t="s">
        <v>10</v>
      </c>
      <c r="J28" s="193" t="s">
        <v>11</v>
      </c>
      <c r="K28" s="193" t="s">
        <v>12</v>
      </c>
      <c r="L28" s="193" t="s">
        <v>13</v>
      </c>
      <c r="M28" s="192" t="s">
        <v>14</v>
      </c>
      <c r="N28" s="192" t="s">
        <v>8</v>
      </c>
      <c r="O28" s="192" t="s">
        <v>9</v>
      </c>
      <c r="P28" s="193" t="s">
        <v>10</v>
      </c>
      <c r="Q28" s="193" t="s">
        <v>11</v>
      </c>
      <c r="R28" s="193" t="s">
        <v>12</v>
      </c>
      <c r="S28" s="193" t="s">
        <v>13</v>
      </c>
      <c r="T28" s="192" t="s">
        <v>14</v>
      </c>
      <c r="U28" s="192" t="s">
        <v>8</v>
      </c>
      <c r="V28" s="193" t="s">
        <v>9</v>
      </c>
      <c r="W28" s="192" t="s">
        <v>10</v>
      </c>
      <c r="X28" s="193" t="s">
        <v>11</v>
      </c>
      <c r="Y28" s="193" t="s">
        <v>12</v>
      </c>
      <c r="Z28" s="193" t="s">
        <v>13</v>
      </c>
      <c r="AA28" s="192" t="s">
        <v>14</v>
      </c>
      <c r="AB28" s="192" t="s">
        <v>8</v>
      </c>
      <c r="AC28" s="193" t="s">
        <v>9</v>
      </c>
      <c r="AD28" s="193" t="s">
        <v>10</v>
      </c>
      <c r="AE28" s="193" t="s">
        <v>11</v>
      </c>
      <c r="AF28" s="194" t="s">
        <v>60</v>
      </c>
      <c r="AG28" s="159"/>
    </row>
    <row r="29" spans="1:42" s="159" customFormat="1" ht="28.5" customHeight="1">
      <c r="A29" s="316"/>
      <c r="B29" s="224"/>
      <c r="C29" s="249"/>
      <c r="D29" s="225"/>
      <c r="E29" s="225"/>
      <c r="F29" s="227"/>
      <c r="G29" s="227"/>
      <c r="H29" s="250"/>
      <c r="I29" s="225"/>
      <c r="J29" s="225"/>
      <c r="K29" s="226"/>
      <c r="L29" s="225"/>
      <c r="M29" s="227"/>
      <c r="N29" s="251"/>
      <c r="O29" s="251"/>
      <c r="P29" s="225"/>
      <c r="Q29" s="226"/>
      <c r="R29" s="225"/>
      <c r="S29" s="225"/>
      <c r="T29" s="227"/>
      <c r="U29" s="227"/>
      <c r="V29" s="250"/>
      <c r="W29" s="252"/>
      <c r="X29" s="226"/>
      <c r="Y29" s="225"/>
      <c r="Z29" s="225"/>
      <c r="AA29" s="227"/>
      <c r="AB29" s="227"/>
      <c r="AC29" s="250"/>
      <c r="AD29" s="225"/>
      <c r="AE29" s="226"/>
      <c r="AF29" s="253"/>
    </row>
    <row r="30" spans="1:42" s="159" customFormat="1" ht="28.5" customHeight="1">
      <c r="A30" s="316"/>
      <c r="B30" s="254"/>
      <c r="C30" s="255"/>
      <c r="D30" s="201"/>
      <c r="E30" s="201"/>
      <c r="F30" s="256"/>
      <c r="G30" s="256"/>
      <c r="H30" s="257"/>
      <c r="I30" s="201"/>
      <c r="J30" s="201"/>
      <c r="K30" s="258"/>
      <c r="L30" s="201"/>
      <c r="M30" s="256"/>
      <c r="N30" s="259"/>
      <c r="O30" s="259"/>
      <c r="P30" s="201"/>
      <c r="Q30" s="258"/>
      <c r="R30" s="201"/>
      <c r="S30" s="201"/>
      <c r="T30" s="256"/>
      <c r="U30" s="256"/>
      <c r="V30" s="257"/>
      <c r="W30" s="260"/>
      <c r="X30" s="258"/>
      <c r="Y30" s="201"/>
      <c r="Z30" s="201"/>
      <c r="AA30" s="256"/>
      <c r="AB30" s="256"/>
      <c r="AC30" s="257"/>
      <c r="AD30" s="201"/>
      <c r="AE30" s="258"/>
      <c r="AF30" s="261"/>
    </row>
    <row r="31" spans="1:42" ht="28.5" customHeight="1" thickBot="1">
      <c r="A31" s="317"/>
      <c r="B31" s="229"/>
      <c r="C31" s="262"/>
      <c r="D31" s="204"/>
      <c r="E31" s="204"/>
      <c r="F31" s="199"/>
      <c r="G31" s="199"/>
      <c r="H31" s="263"/>
      <c r="I31" s="204"/>
      <c r="J31" s="204"/>
      <c r="K31" s="200"/>
      <c r="L31" s="204"/>
      <c r="M31" s="199"/>
      <c r="N31" s="206"/>
      <c r="O31" s="206"/>
      <c r="P31" s="204"/>
      <c r="Q31" s="200"/>
      <c r="R31" s="204"/>
      <c r="S31" s="204"/>
      <c r="T31" s="199"/>
      <c r="U31" s="199"/>
      <c r="V31" s="263"/>
      <c r="W31" s="264"/>
      <c r="X31" s="200"/>
      <c r="Y31" s="204"/>
      <c r="Z31" s="204"/>
      <c r="AA31" s="199"/>
      <c r="AB31" s="199"/>
      <c r="AC31" s="263"/>
      <c r="AD31" s="204"/>
      <c r="AE31" s="200"/>
      <c r="AF31" s="207"/>
      <c r="AG31" s="159"/>
    </row>
    <row r="32" spans="1:42" ht="13.5" customHeight="1">
      <c r="A32" s="315" t="s">
        <v>26</v>
      </c>
      <c r="B32" s="217">
        <v>1</v>
      </c>
      <c r="C32" s="220">
        <v>2</v>
      </c>
      <c r="D32" s="220">
        <v>3</v>
      </c>
      <c r="E32" s="220">
        <v>4</v>
      </c>
      <c r="F32" s="218">
        <v>5</v>
      </c>
      <c r="G32" s="218">
        <v>6</v>
      </c>
      <c r="H32" s="218">
        <v>7</v>
      </c>
      <c r="I32" s="218">
        <v>8</v>
      </c>
      <c r="J32" s="220">
        <v>9</v>
      </c>
      <c r="K32" s="220">
        <v>10</v>
      </c>
      <c r="L32" s="218">
        <v>11</v>
      </c>
      <c r="M32" s="218">
        <v>12</v>
      </c>
      <c r="N32" s="218">
        <v>13</v>
      </c>
      <c r="O32" s="218">
        <v>14</v>
      </c>
      <c r="P32" s="218">
        <v>15</v>
      </c>
      <c r="Q32" s="220">
        <v>16</v>
      </c>
      <c r="R32" s="220">
        <v>17</v>
      </c>
      <c r="S32" s="218">
        <v>18</v>
      </c>
      <c r="T32" s="218">
        <v>19</v>
      </c>
      <c r="U32" s="218">
        <v>20</v>
      </c>
      <c r="V32" s="218">
        <v>21</v>
      </c>
      <c r="W32" s="218">
        <v>22</v>
      </c>
      <c r="X32" s="220">
        <v>23</v>
      </c>
      <c r="Y32" s="220">
        <v>24</v>
      </c>
      <c r="Z32" s="218">
        <v>25</v>
      </c>
      <c r="AA32" s="218">
        <v>26</v>
      </c>
      <c r="AB32" s="219">
        <v>27</v>
      </c>
      <c r="AC32" s="218">
        <v>28</v>
      </c>
      <c r="AD32" s="218">
        <v>29</v>
      </c>
      <c r="AE32" s="220">
        <v>30</v>
      </c>
      <c r="AF32" s="241"/>
      <c r="AG32" s="159"/>
    </row>
    <row r="33" spans="1:33" ht="13.5" customHeight="1">
      <c r="A33" s="316"/>
      <c r="B33" s="222" t="s">
        <v>61</v>
      </c>
      <c r="C33" s="192" t="s">
        <v>62</v>
      </c>
      <c r="D33" s="192" t="s">
        <v>8</v>
      </c>
      <c r="E33" s="192" t="s">
        <v>9</v>
      </c>
      <c r="F33" s="193" t="s">
        <v>10</v>
      </c>
      <c r="G33" s="193" t="s">
        <v>11</v>
      </c>
      <c r="H33" s="193" t="s">
        <v>12</v>
      </c>
      <c r="I33" s="193" t="s">
        <v>13</v>
      </c>
      <c r="J33" s="192" t="s">
        <v>14</v>
      </c>
      <c r="K33" s="192" t="s">
        <v>8</v>
      </c>
      <c r="L33" s="193" t="s">
        <v>9</v>
      </c>
      <c r="M33" s="193" t="s">
        <v>10</v>
      </c>
      <c r="N33" s="193" t="s">
        <v>11</v>
      </c>
      <c r="O33" s="193" t="s">
        <v>12</v>
      </c>
      <c r="P33" s="193" t="s">
        <v>13</v>
      </c>
      <c r="Q33" s="192" t="s">
        <v>14</v>
      </c>
      <c r="R33" s="192" t="s">
        <v>8</v>
      </c>
      <c r="S33" s="193" t="s">
        <v>9</v>
      </c>
      <c r="T33" s="193" t="s">
        <v>10</v>
      </c>
      <c r="U33" s="193" t="s">
        <v>11</v>
      </c>
      <c r="V33" s="193" t="s">
        <v>12</v>
      </c>
      <c r="W33" s="193" t="s">
        <v>13</v>
      </c>
      <c r="X33" s="192" t="s">
        <v>14</v>
      </c>
      <c r="Y33" s="192" t="s">
        <v>8</v>
      </c>
      <c r="Z33" s="193" t="s">
        <v>9</v>
      </c>
      <c r="AA33" s="265" t="s">
        <v>10</v>
      </c>
      <c r="AB33" s="265" t="s">
        <v>11</v>
      </c>
      <c r="AC33" s="265" t="s">
        <v>12</v>
      </c>
      <c r="AD33" s="265" t="s">
        <v>13</v>
      </c>
      <c r="AE33" s="192" t="s">
        <v>14</v>
      </c>
      <c r="AF33" s="242"/>
      <c r="AG33" s="159"/>
    </row>
    <row r="34" spans="1:33" ht="28.5" customHeight="1">
      <c r="A34" s="316"/>
      <c r="B34" s="224"/>
      <c r="C34" s="251"/>
      <c r="D34" s="227"/>
      <c r="E34" s="227"/>
      <c r="F34" s="225"/>
      <c r="G34" s="225"/>
      <c r="H34" s="225"/>
      <c r="I34" s="225"/>
      <c r="J34" s="227"/>
      <c r="K34" s="227"/>
      <c r="L34" s="225"/>
      <c r="M34" s="225"/>
      <c r="N34" s="225"/>
      <c r="O34" s="225"/>
      <c r="P34" s="225"/>
      <c r="Q34" s="227"/>
      <c r="R34" s="227"/>
      <c r="S34" s="225"/>
      <c r="T34" s="225"/>
      <c r="U34" s="225"/>
      <c r="V34" s="225"/>
      <c r="W34" s="225"/>
      <c r="X34" s="227"/>
      <c r="Y34" s="251"/>
      <c r="Z34" s="225"/>
      <c r="AA34" s="225"/>
      <c r="AB34" s="226"/>
      <c r="AC34" s="225"/>
      <c r="AD34" s="225"/>
      <c r="AE34" s="227"/>
      <c r="AF34" s="242"/>
      <c r="AG34" s="159"/>
    </row>
    <row r="35" spans="1:33" ht="28.5" customHeight="1">
      <c r="A35" s="316"/>
      <c r="B35" s="266"/>
      <c r="C35" s="227"/>
      <c r="D35" s="227"/>
      <c r="E35" s="227"/>
      <c r="F35" s="225"/>
      <c r="G35" s="225"/>
      <c r="H35" s="225"/>
      <c r="I35" s="225"/>
      <c r="J35" s="227"/>
      <c r="K35" s="227"/>
      <c r="L35" s="225"/>
      <c r="M35" s="225"/>
      <c r="N35" s="225"/>
      <c r="O35" s="225"/>
      <c r="P35" s="225"/>
      <c r="Q35" s="227"/>
      <c r="R35" s="227"/>
      <c r="S35" s="225"/>
      <c r="T35" s="225"/>
      <c r="U35" s="225"/>
      <c r="V35" s="225"/>
      <c r="W35" s="225"/>
      <c r="X35" s="227"/>
      <c r="Y35" s="227"/>
      <c r="Z35" s="225"/>
      <c r="AA35" s="225"/>
      <c r="AB35" s="226"/>
      <c r="AC35" s="225"/>
      <c r="AD35" s="225"/>
      <c r="AE35" s="227"/>
      <c r="AF35" s="242"/>
      <c r="AG35" s="159"/>
    </row>
    <row r="36" spans="1:33" ht="28.5" customHeight="1" thickBot="1">
      <c r="A36" s="317"/>
      <c r="B36" s="267"/>
      <c r="C36" s="268"/>
      <c r="D36" s="268"/>
      <c r="E36" s="268"/>
      <c r="F36" s="269"/>
      <c r="G36" s="269"/>
      <c r="H36" s="269"/>
      <c r="I36" s="269"/>
      <c r="J36" s="268"/>
      <c r="K36" s="268"/>
      <c r="L36" s="269"/>
      <c r="M36" s="269"/>
      <c r="N36" s="269"/>
      <c r="O36" s="269"/>
      <c r="P36" s="269"/>
      <c r="Q36" s="268"/>
      <c r="R36" s="268"/>
      <c r="S36" s="269"/>
      <c r="T36" s="269"/>
      <c r="U36" s="269"/>
      <c r="V36" s="269"/>
      <c r="W36" s="269"/>
      <c r="X36" s="268"/>
      <c r="Y36" s="268"/>
      <c r="Z36" s="269"/>
      <c r="AA36" s="269"/>
      <c r="AB36" s="270"/>
      <c r="AC36" s="269"/>
      <c r="AD36" s="269"/>
      <c r="AE36" s="268"/>
      <c r="AF36" s="271"/>
      <c r="AG36" s="159"/>
    </row>
    <row r="37" spans="1:33" ht="13.5" customHeight="1">
      <c r="A37" s="315" t="s">
        <v>67</v>
      </c>
      <c r="B37" s="240">
        <v>1</v>
      </c>
      <c r="C37" s="218">
        <v>2</v>
      </c>
      <c r="D37" s="218">
        <v>3</v>
      </c>
      <c r="E37" s="218">
        <v>4</v>
      </c>
      <c r="F37" s="218">
        <v>5</v>
      </c>
      <c r="G37" s="218">
        <v>6</v>
      </c>
      <c r="H37" s="220">
        <v>7</v>
      </c>
      <c r="I37" s="220">
        <v>8</v>
      </c>
      <c r="J37" s="218">
        <v>9</v>
      </c>
      <c r="K37" s="218">
        <v>10</v>
      </c>
      <c r="L37" s="218">
        <v>11</v>
      </c>
      <c r="M37" s="218">
        <v>12</v>
      </c>
      <c r="N37" s="218">
        <v>13</v>
      </c>
      <c r="O37" s="220">
        <v>14</v>
      </c>
      <c r="P37" s="220">
        <v>15</v>
      </c>
      <c r="Q37" s="218">
        <v>16</v>
      </c>
      <c r="R37" s="218">
        <v>17</v>
      </c>
      <c r="S37" s="218">
        <v>18</v>
      </c>
      <c r="T37" s="218">
        <v>19</v>
      </c>
      <c r="U37" s="218">
        <v>20</v>
      </c>
      <c r="V37" s="220">
        <v>21</v>
      </c>
      <c r="W37" s="220">
        <v>22</v>
      </c>
      <c r="X37" s="272">
        <v>23</v>
      </c>
      <c r="Y37" s="218">
        <v>24</v>
      </c>
      <c r="Z37" s="218">
        <v>25</v>
      </c>
      <c r="AA37" s="218">
        <v>26</v>
      </c>
      <c r="AB37" s="218">
        <v>27</v>
      </c>
      <c r="AC37" s="220">
        <v>28</v>
      </c>
      <c r="AD37" s="220">
        <v>29</v>
      </c>
      <c r="AE37" s="220">
        <v>30</v>
      </c>
      <c r="AF37" s="230">
        <v>31</v>
      </c>
      <c r="AG37" s="159"/>
    </row>
    <row r="38" spans="1:33" ht="13.5" customHeight="1">
      <c r="A38" s="316"/>
      <c r="B38" s="191" t="s">
        <v>63</v>
      </c>
      <c r="C38" s="193" t="s">
        <v>66</v>
      </c>
      <c r="D38" s="193" t="s">
        <v>10</v>
      </c>
      <c r="E38" s="193" t="s">
        <v>11</v>
      </c>
      <c r="F38" s="193" t="s">
        <v>12</v>
      </c>
      <c r="G38" s="193" t="s">
        <v>13</v>
      </c>
      <c r="H38" s="192" t="s">
        <v>14</v>
      </c>
      <c r="I38" s="192" t="s">
        <v>8</v>
      </c>
      <c r="J38" s="193" t="s">
        <v>9</v>
      </c>
      <c r="K38" s="193" t="s">
        <v>10</v>
      </c>
      <c r="L38" s="193" t="s">
        <v>11</v>
      </c>
      <c r="M38" s="193" t="s">
        <v>12</v>
      </c>
      <c r="N38" s="193" t="s">
        <v>13</v>
      </c>
      <c r="O38" s="192" t="s">
        <v>14</v>
      </c>
      <c r="P38" s="192" t="s">
        <v>8</v>
      </c>
      <c r="Q38" s="193" t="s">
        <v>9</v>
      </c>
      <c r="R38" s="193" t="s">
        <v>10</v>
      </c>
      <c r="S38" s="193" t="s">
        <v>11</v>
      </c>
      <c r="T38" s="193" t="s">
        <v>12</v>
      </c>
      <c r="U38" s="193" t="s">
        <v>13</v>
      </c>
      <c r="V38" s="192" t="s">
        <v>14</v>
      </c>
      <c r="W38" s="192" t="s">
        <v>8</v>
      </c>
      <c r="X38" s="273" t="s">
        <v>9</v>
      </c>
      <c r="Y38" s="193" t="s">
        <v>10</v>
      </c>
      <c r="Z38" s="193" t="s">
        <v>11</v>
      </c>
      <c r="AA38" s="193" t="s">
        <v>12</v>
      </c>
      <c r="AB38" s="193" t="s">
        <v>13</v>
      </c>
      <c r="AC38" s="192" t="s">
        <v>14</v>
      </c>
      <c r="AD38" s="192" t="s">
        <v>8</v>
      </c>
      <c r="AE38" s="192" t="s">
        <v>9</v>
      </c>
      <c r="AF38" s="232" t="s">
        <v>58</v>
      </c>
      <c r="AG38" s="159"/>
    </row>
    <row r="39" spans="1:33" ht="28.5" customHeight="1">
      <c r="A39" s="316"/>
      <c r="B39" s="274"/>
      <c r="C39" s="225"/>
      <c r="D39" s="225"/>
      <c r="E39" s="225"/>
      <c r="F39" s="225"/>
      <c r="G39" s="225"/>
      <c r="H39" s="227"/>
      <c r="I39" s="251"/>
      <c r="J39" s="225"/>
      <c r="K39" s="225"/>
      <c r="L39" s="225"/>
      <c r="M39" s="225"/>
      <c r="N39" s="225"/>
      <c r="O39" s="227"/>
      <c r="P39" s="251"/>
      <c r="Q39" s="225"/>
      <c r="R39" s="275"/>
      <c r="S39" s="275"/>
      <c r="T39" s="275"/>
      <c r="U39" s="275"/>
      <c r="V39" s="276"/>
      <c r="W39" s="227"/>
      <c r="X39" s="277"/>
      <c r="Y39" s="225"/>
      <c r="Z39" s="225"/>
      <c r="AA39" s="225"/>
      <c r="AB39" s="225"/>
      <c r="AC39" s="278"/>
      <c r="AD39" s="278"/>
      <c r="AE39" s="227"/>
      <c r="AF39" s="234"/>
      <c r="AG39" s="159"/>
    </row>
    <row r="40" spans="1:33" ht="28.5" customHeight="1" thickBot="1">
      <c r="A40" s="317"/>
      <c r="B40" s="279"/>
      <c r="C40" s="204"/>
      <c r="D40" s="204"/>
      <c r="E40" s="204"/>
      <c r="F40" s="204"/>
      <c r="G40" s="204"/>
      <c r="H40" s="199"/>
      <c r="I40" s="199"/>
      <c r="J40" s="204"/>
      <c r="K40" s="204"/>
      <c r="L40" s="204"/>
      <c r="M40" s="204"/>
      <c r="N40" s="204"/>
      <c r="O40" s="199"/>
      <c r="P40" s="199"/>
      <c r="Q40" s="204"/>
      <c r="R40" s="204"/>
      <c r="S40" s="204"/>
      <c r="T40" s="204"/>
      <c r="U40" s="204"/>
      <c r="V40" s="199"/>
      <c r="W40" s="199"/>
      <c r="X40" s="280"/>
      <c r="Y40" s="204"/>
      <c r="Z40" s="204"/>
      <c r="AA40" s="204"/>
      <c r="AB40" s="204"/>
      <c r="AC40" s="281"/>
      <c r="AD40" s="281"/>
      <c r="AE40" s="199"/>
      <c r="AF40" s="282" t="s">
        <v>68</v>
      </c>
      <c r="AG40" s="159"/>
    </row>
    <row r="41" spans="1:33" ht="13.5" customHeight="1">
      <c r="A41" s="315" t="s">
        <v>29</v>
      </c>
      <c r="B41" s="240">
        <v>1</v>
      </c>
      <c r="C41" s="220">
        <v>2</v>
      </c>
      <c r="D41" s="220">
        <v>3</v>
      </c>
      <c r="E41" s="220">
        <v>4</v>
      </c>
      <c r="F41" s="220">
        <v>5</v>
      </c>
      <c r="G41" s="218">
        <v>6</v>
      </c>
      <c r="H41" s="218">
        <v>7</v>
      </c>
      <c r="I41" s="218">
        <v>8</v>
      </c>
      <c r="J41" s="218">
        <v>9</v>
      </c>
      <c r="K41" s="218">
        <v>10</v>
      </c>
      <c r="L41" s="220">
        <v>11</v>
      </c>
      <c r="M41" s="220">
        <v>12</v>
      </c>
      <c r="N41" s="220">
        <v>13</v>
      </c>
      <c r="O41" s="218">
        <v>14</v>
      </c>
      <c r="P41" s="218">
        <v>15</v>
      </c>
      <c r="Q41" s="218">
        <v>16</v>
      </c>
      <c r="R41" s="218">
        <v>17</v>
      </c>
      <c r="S41" s="220">
        <v>18</v>
      </c>
      <c r="T41" s="220">
        <v>19</v>
      </c>
      <c r="U41" s="218">
        <v>20</v>
      </c>
      <c r="V41" s="218">
        <v>21</v>
      </c>
      <c r="W41" s="218">
        <v>22</v>
      </c>
      <c r="X41" s="218">
        <v>23</v>
      </c>
      <c r="Y41" s="218">
        <v>24</v>
      </c>
      <c r="Z41" s="220">
        <v>25</v>
      </c>
      <c r="AA41" s="220">
        <v>26</v>
      </c>
      <c r="AB41" s="218">
        <v>27</v>
      </c>
      <c r="AC41" s="218">
        <v>28</v>
      </c>
      <c r="AD41" s="218">
        <v>29</v>
      </c>
      <c r="AE41" s="218">
        <v>30</v>
      </c>
      <c r="AF41" s="248">
        <v>31</v>
      </c>
      <c r="AG41" s="159"/>
    </row>
    <row r="42" spans="1:33" ht="13.5" customHeight="1">
      <c r="A42" s="316"/>
      <c r="B42" s="191" t="s">
        <v>59</v>
      </c>
      <c r="C42" s="192" t="s">
        <v>60</v>
      </c>
      <c r="D42" s="192" t="s">
        <v>13</v>
      </c>
      <c r="E42" s="192" t="s">
        <v>14</v>
      </c>
      <c r="F42" s="192" t="s">
        <v>8</v>
      </c>
      <c r="G42" s="193" t="s">
        <v>9</v>
      </c>
      <c r="H42" s="193" t="s">
        <v>10</v>
      </c>
      <c r="I42" s="193" t="s">
        <v>11</v>
      </c>
      <c r="J42" s="193" t="s">
        <v>12</v>
      </c>
      <c r="K42" s="193" t="s">
        <v>13</v>
      </c>
      <c r="L42" s="192" t="s">
        <v>14</v>
      </c>
      <c r="M42" s="192" t="s">
        <v>8</v>
      </c>
      <c r="N42" s="192" t="s">
        <v>9</v>
      </c>
      <c r="O42" s="193" t="s">
        <v>10</v>
      </c>
      <c r="P42" s="193" t="s">
        <v>11</v>
      </c>
      <c r="Q42" s="193" t="s">
        <v>12</v>
      </c>
      <c r="R42" s="193" t="s">
        <v>13</v>
      </c>
      <c r="S42" s="192" t="s">
        <v>14</v>
      </c>
      <c r="T42" s="192" t="s">
        <v>8</v>
      </c>
      <c r="U42" s="193" t="s">
        <v>9</v>
      </c>
      <c r="V42" s="193" t="s">
        <v>10</v>
      </c>
      <c r="W42" s="193" t="s">
        <v>11</v>
      </c>
      <c r="X42" s="193" t="s">
        <v>12</v>
      </c>
      <c r="Y42" s="193" t="s">
        <v>13</v>
      </c>
      <c r="Z42" s="192" t="s">
        <v>14</v>
      </c>
      <c r="AA42" s="192" t="s">
        <v>8</v>
      </c>
      <c r="AB42" s="193" t="s">
        <v>9</v>
      </c>
      <c r="AC42" s="193" t="s">
        <v>10</v>
      </c>
      <c r="AD42" s="193" t="s">
        <v>11</v>
      </c>
      <c r="AE42" s="193" t="s">
        <v>12</v>
      </c>
      <c r="AF42" s="223" t="s">
        <v>61</v>
      </c>
      <c r="AG42" s="159"/>
    </row>
    <row r="43" spans="1:33" ht="28.5" customHeight="1">
      <c r="A43" s="316"/>
      <c r="B43" s="243"/>
      <c r="C43" s="227"/>
      <c r="D43" s="227"/>
      <c r="E43" s="278"/>
      <c r="F43" s="227"/>
      <c r="G43" s="225"/>
      <c r="H43" s="225"/>
      <c r="I43" s="225"/>
      <c r="J43" s="283"/>
      <c r="K43" s="225"/>
      <c r="L43" s="227"/>
      <c r="M43" s="251"/>
      <c r="N43" s="227"/>
      <c r="O43" s="225"/>
      <c r="P43" s="225"/>
      <c r="Q43" s="225"/>
      <c r="R43" s="225"/>
      <c r="S43" s="227"/>
      <c r="T43" s="227"/>
      <c r="U43" s="225"/>
      <c r="V43" s="225"/>
      <c r="W43" s="225"/>
      <c r="X43" s="225"/>
      <c r="Y43" s="225"/>
      <c r="Z43" s="227"/>
      <c r="AA43" s="227"/>
      <c r="AB43" s="225"/>
      <c r="AC43" s="225"/>
      <c r="AD43" s="225"/>
      <c r="AE43" s="225"/>
      <c r="AF43" s="253"/>
      <c r="AG43" s="159"/>
    </row>
    <row r="44" spans="1:33" ht="21" customHeight="1" thickBot="1">
      <c r="A44" s="317"/>
      <c r="B44" s="279"/>
      <c r="C44" s="199"/>
      <c r="D44" s="199"/>
      <c r="E44" s="281"/>
      <c r="F44" s="199"/>
      <c r="G44" s="204"/>
      <c r="H44" s="204"/>
      <c r="I44" s="204"/>
      <c r="J44" s="284"/>
      <c r="K44" s="204"/>
      <c r="L44" s="199"/>
      <c r="M44" s="199"/>
      <c r="N44" s="199"/>
      <c r="O44" s="204"/>
      <c r="P44" s="204"/>
      <c r="Q44" s="204"/>
      <c r="R44" s="204"/>
      <c r="S44" s="199"/>
      <c r="T44" s="199"/>
      <c r="U44" s="204"/>
      <c r="V44" s="204"/>
      <c r="W44" s="204"/>
      <c r="X44" s="204"/>
      <c r="Y44" s="204"/>
      <c r="Z44" s="199"/>
      <c r="AA44" s="199"/>
      <c r="AB44" s="204"/>
      <c r="AC44" s="204"/>
      <c r="AD44" s="204"/>
      <c r="AE44" s="204"/>
      <c r="AF44" s="207"/>
      <c r="AG44" s="159"/>
    </row>
    <row r="45" spans="1:33" ht="13.5" customHeight="1">
      <c r="A45" s="315" t="s">
        <v>31</v>
      </c>
      <c r="B45" s="240">
        <v>1</v>
      </c>
      <c r="C45" s="220">
        <v>2</v>
      </c>
      <c r="D45" s="218">
        <v>3</v>
      </c>
      <c r="E45" s="218">
        <v>4</v>
      </c>
      <c r="F45" s="218">
        <v>5</v>
      </c>
      <c r="G45" s="218">
        <v>6</v>
      </c>
      <c r="H45" s="218">
        <v>7</v>
      </c>
      <c r="I45" s="220">
        <v>8</v>
      </c>
      <c r="J45" s="220">
        <v>9</v>
      </c>
      <c r="K45" s="218">
        <v>10</v>
      </c>
      <c r="L45" s="220">
        <v>11</v>
      </c>
      <c r="M45" s="218">
        <v>12</v>
      </c>
      <c r="N45" s="218">
        <v>13</v>
      </c>
      <c r="O45" s="218">
        <v>14</v>
      </c>
      <c r="P45" s="220">
        <v>15</v>
      </c>
      <c r="Q45" s="220">
        <v>16</v>
      </c>
      <c r="R45" s="218">
        <v>17</v>
      </c>
      <c r="S45" s="218">
        <v>18</v>
      </c>
      <c r="T45" s="218">
        <v>19</v>
      </c>
      <c r="U45" s="218">
        <v>20</v>
      </c>
      <c r="V45" s="218">
        <v>21</v>
      </c>
      <c r="W45" s="220">
        <v>22</v>
      </c>
      <c r="X45" s="220">
        <v>23</v>
      </c>
      <c r="Y45" s="285">
        <v>24</v>
      </c>
      <c r="Z45" s="218">
        <v>25</v>
      </c>
      <c r="AA45" s="218">
        <v>26</v>
      </c>
      <c r="AB45" s="218">
        <v>27</v>
      </c>
      <c r="AC45" s="218">
        <v>28</v>
      </c>
      <c r="AD45" s="220">
        <v>29</v>
      </c>
      <c r="AE45" s="286"/>
      <c r="AF45" s="241"/>
      <c r="AG45" s="159"/>
    </row>
    <row r="46" spans="1:33" ht="13.5" customHeight="1">
      <c r="A46" s="316"/>
      <c r="B46" s="191" t="s">
        <v>62</v>
      </c>
      <c r="C46" s="192" t="s">
        <v>63</v>
      </c>
      <c r="D46" s="193" t="s">
        <v>9</v>
      </c>
      <c r="E46" s="193" t="s">
        <v>10</v>
      </c>
      <c r="F46" s="193" t="s">
        <v>11</v>
      </c>
      <c r="G46" s="193" t="s">
        <v>12</v>
      </c>
      <c r="H46" s="193" t="s">
        <v>13</v>
      </c>
      <c r="I46" s="192" t="s">
        <v>14</v>
      </c>
      <c r="J46" s="192" t="s">
        <v>8</v>
      </c>
      <c r="K46" s="193" t="s">
        <v>9</v>
      </c>
      <c r="L46" s="192" t="s">
        <v>10</v>
      </c>
      <c r="M46" s="193" t="s">
        <v>11</v>
      </c>
      <c r="N46" s="193" t="s">
        <v>12</v>
      </c>
      <c r="O46" s="193" t="s">
        <v>13</v>
      </c>
      <c r="P46" s="192" t="s">
        <v>14</v>
      </c>
      <c r="Q46" s="192" t="s">
        <v>8</v>
      </c>
      <c r="R46" s="193" t="s">
        <v>9</v>
      </c>
      <c r="S46" s="193" t="s">
        <v>10</v>
      </c>
      <c r="T46" s="193" t="s">
        <v>11</v>
      </c>
      <c r="U46" s="193" t="s">
        <v>12</v>
      </c>
      <c r="V46" s="193" t="s">
        <v>13</v>
      </c>
      <c r="W46" s="192" t="s">
        <v>14</v>
      </c>
      <c r="X46" s="192" t="s">
        <v>8</v>
      </c>
      <c r="Y46" s="287" t="s">
        <v>9</v>
      </c>
      <c r="Z46" s="193" t="s">
        <v>10</v>
      </c>
      <c r="AA46" s="193" t="s">
        <v>11</v>
      </c>
      <c r="AB46" s="193" t="s">
        <v>12</v>
      </c>
      <c r="AC46" s="193" t="s">
        <v>13</v>
      </c>
      <c r="AD46" s="192" t="s">
        <v>62</v>
      </c>
      <c r="AE46" s="288"/>
      <c r="AF46" s="242"/>
      <c r="AG46" s="159"/>
    </row>
    <row r="47" spans="1:33" ht="28.5" customHeight="1">
      <c r="A47" s="316"/>
      <c r="B47" s="289"/>
      <c r="C47" s="227"/>
      <c r="D47" s="225"/>
      <c r="E47" s="225"/>
      <c r="F47" s="225"/>
      <c r="G47" s="225"/>
      <c r="H47" s="225"/>
      <c r="I47" s="227"/>
      <c r="J47" s="227"/>
      <c r="K47" s="225"/>
      <c r="L47" s="227"/>
      <c r="M47" s="225"/>
      <c r="N47" s="225"/>
      <c r="O47" s="225"/>
      <c r="P47" s="227"/>
      <c r="Q47" s="227"/>
      <c r="R47" s="225"/>
      <c r="S47" s="225"/>
      <c r="T47" s="225"/>
      <c r="U47" s="225"/>
      <c r="V47" s="225"/>
      <c r="W47" s="227"/>
      <c r="X47" s="227"/>
      <c r="Y47" s="290"/>
      <c r="Z47" s="225"/>
      <c r="AA47" s="225"/>
      <c r="AB47" s="225"/>
      <c r="AC47" s="225"/>
      <c r="AD47" s="187"/>
      <c r="AE47" s="288"/>
      <c r="AF47" s="291"/>
      <c r="AG47" s="159"/>
    </row>
    <row r="48" spans="1:33" ht="20.25" customHeight="1" thickBot="1">
      <c r="A48" s="317"/>
      <c r="B48" s="279"/>
      <c r="C48" s="199"/>
      <c r="D48" s="204"/>
      <c r="E48" s="204"/>
      <c r="F48" s="204"/>
      <c r="G48" s="204"/>
      <c r="H48" s="204"/>
      <c r="I48" s="199"/>
      <c r="J48" s="199"/>
      <c r="K48" s="204"/>
      <c r="L48" s="199"/>
      <c r="M48" s="204"/>
      <c r="N48" s="204"/>
      <c r="O48" s="204"/>
      <c r="P48" s="199"/>
      <c r="Q48" s="199"/>
      <c r="R48" s="204"/>
      <c r="S48" s="204"/>
      <c r="T48" s="204"/>
      <c r="U48" s="204"/>
      <c r="V48" s="204"/>
      <c r="W48" s="199"/>
      <c r="X48" s="199"/>
      <c r="Y48" s="292"/>
      <c r="Z48" s="204"/>
      <c r="AA48" s="204"/>
      <c r="AB48" s="204"/>
      <c r="AC48" s="204"/>
      <c r="AD48" s="199"/>
      <c r="AE48" s="293"/>
      <c r="AF48" s="294"/>
      <c r="AG48" s="159"/>
    </row>
    <row r="49" spans="1:33" ht="13.5" customHeight="1">
      <c r="A49" s="315" t="s">
        <v>32</v>
      </c>
      <c r="B49" s="240">
        <v>1</v>
      </c>
      <c r="C49" s="218">
        <v>2</v>
      </c>
      <c r="D49" s="218">
        <v>3</v>
      </c>
      <c r="E49" s="218">
        <v>4</v>
      </c>
      <c r="F49" s="218">
        <v>5</v>
      </c>
      <c r="G49" s="218">
        <v>6</v>
      </c>
      <c r="H49" s="220">
        <v>7</v>
      </c>
      <c r="I49" s="220">
        <v>8</v>
      </c>
      <c r="J49" s="218">
        <v>9</v>
      </c>
      <c r="K49" s="218">
        <v>10</v>
      </c>
      <c r="L49" s="218">
        <v>11</v>
      </c>
      <c r="M49" s="218">
        <v>12</v>
      </c>
      <c r="N49" s="218">
        <v>13</v>
      </c>
      <c r="O49" s="220">
        <v>14</v>
      </c>
      <c r="P49" s="220">
        <v>15</v>
      </c>
      <c r="Q49" s="218">
        <v>16</v>
      </c>
      <c r="R49" s="218">
        <v>17</v>
      </c>
      <c r="S49" s="218">
        <v>18</v>
      </c>
      <c r="T49" s="218">
        <v>19</v>
      </c>
      <c r="U49" s="220">
        <v>20</v>
      </c>
      <c r="V49" s="220">
        <v>21</v>
      </c>
      <c r="W49" s="220">
        <v>22</v>
      </c>
      <c r="X49" s="218">
        <v>23</v>
      </c>
      <c r="Y49" s="218">
        <v>24</v>
      </c>
      <c r="Z49" s="218">
        <v>25</v>
      </c>
      <c r="AA49" s="218">
        <v>26</v>
      </c>
      <c r="AB49" s="218">
        <v>27</v>
      </c>
      <c r="AC49" s="220">
        <v>28</v>
      </c>
      <c r="AD49" s="187">
        <v>29</v>
      </c>
      <c r="AE49" s="218">
        <v>30</v>
      </c>
      <c r="AF49" s="248">
        <v>31</v>
      </c>
      <c r="AG49" s="159"/>
    </row>
    <row r="50" spans="1:33" ht="13.5" customHeight="1">
      <c r="A50" s="316"/>
      <c r="B50" s="191" t="s">
        <v>63</v>
      </c>
      <c r="C50" s="193" t="s">
        <v>66</v>
      </c>
      <c r="D50" s="193" t="s">
        <v>10</v>
      </c>
      <c r="E50" s="193" t="s">
        <v>11</v>
      </c>
      <c r="F50" s="193" t="s">
        <v>12</v>
      </c>
      <c r="G50" s="193" t="s">
        <v>13</v>
      </c>
      <c r="H50" s="192" t="s">
        <v>14</v>
      </c>
      <c r="I50" s="192" t="s">
        <v>8</v>
      </c>
      <c r="J50" s="193" t="s">
        <v>9</v>
      </c>
      <c r="K50" s="193" t="s">
        <v>10</v>
      </c>
      <c r="L50" s="193" t="s">
        <v>11</v>
      </c>
      <c r="M50" s="193" t="s">
        <v>12</v>
      </c>
      <c r="N50" s="193" t="s">
        <v>13</v>
      </c>
      <c r="O50" s="192" t="s">
        <v>14</v>
      </c>
      <c r="P50" s="192" t="s">
        <v>8</v>
      </c>
      <c r="Q50" s="193" t="s">
        <v>9</v>
      </c>
      <c r="R50" s="193" t="s">
        <v>10</v>
      </c>
      <c r="S50" s="193" t="s">
        <v>11</v>
      </c>
      <c r="T50" s="193" t="s">
        <v>12</v>
      </c>
      <c r="U50" s="192" t="s">
        <v>13</v>
      </c>
      <c r="V50" s="192" t="s">
        <v>14</v>
      </c>
      <c r="W50" s="192" t="s">
        <v>8</v>
      </c>
      <c r="X50" s="193" t="s">
        <v>9</v>
      </c>
      <c r="Y50" s="193" t="s">
        <v>10</v>
      </c>
      <c r="Z50" s="193" t="s">
        <v>11</v>
      </c>
      <c r="AA50" s="193" t="s">
        <v>12</v>
      </c>
      <c r="AB50" s="193" t="s">
        <v>13</v>
      </c>
      <c r="AC50" s="192" t="s">
        <v>14</v>
      </c>
      <c r="AD50" s="192" t="s">
        <v>8</v>
      </c>
      <c r="AE50" s="193" t="s">
        <v>9</v>
      </c>
      <c r="AF50" s="194" t="s">
        <v>58</v>
      </c>
      <c r="AG50" s="159"/>
    </row>
    <row r="51" spans="1:33" ht="28.5" customHeight="1">
      <c r="A51" s="316"/>
      <c r="B51" s="295"/>
      <c r="C51" s="193"/>
      <c r="D51" s="225"/>
      <c r="E51" s="193"/>
      <c r="F51" s="193"/>
      <c r="G51" s="193"/>
      <c r="H51" s="192"/>
      <c r="I51" s="192"/>
      <c r="J51" s="193"/>
      <c r="K51" s="225"/>
      <c r="L51" s="173"/>
      <c r="M51" s="173"/>
      <c r="N51" s="296"/>
      <c r="O51" s="174"/>
      <c r="P51" s="174"/>
      <c r="Q51" s="225"/>
      <c r="R51" s="225"/>
      <c r="S51" s="297"/>
      <c r="T51" s="225"/>
      <c r="U51" s="227"/>
      <c r="V51" s="227"/>
      <c r="W51" s="227"/>
      <c r="X51" s="225"/>
      <c r="Y51" s="225"/>
      <c r="Z51" s="225"/>
      <c r="AA51" s="298"/>
      <c r="AB51" s="225"/>
      <c r="AC51" s="227"/>
      <c r="AD51" s="227"/>
      <c r="AE51" s="298"/>
      <c r="AF51" s="253"/>
      <c r="AG51" s="159"/>
    </row>
    <row r="52" spans="1:33" ht="28.5" customHeight="1" thickBot="1">
      <c r="A52" s="317"/>
      <c r="B52" s="299"/>
      <c r="C52" s="204"/>
      <c r="D52" s="204"/>
      <c r="E52" s="204"/>
      <c r="F52" s="204"/>
      <c r="G52" s="204"/>
      <c r="H52" s="199"/>
      <c r="I52" s="206"/>
      <c r="J52" s="204"/>
      <c r="K52" s="204"/>
      <c r="L52" s="204"/>
      <c r="M52" s="204"/>
      <c r="N52" s="204"/>
      <c r="O52" s="199"/>
      <c r="P52" s="199"/>
      <c r="Q52" s="204"/>
      <c r="R52" s="204"/>
      <c r="S52" s="204"/>
      <c r="T52" s="204"/>
      <c r="U52" s="199"/>
      <c r="V52" s="199"/>
      <c r="W52" s="199"/>
      <c r="X52" s="204"/>
      <c r="Y52" s="204"/>
      <c r="Z52" s="204"/>
      <c r="AA52" s="204"/>
      <c r="AB52" s="204"/>
      <c r="AC52" s="199"/>
      <c r="AD52" s="199"/>
      <c r="AE52" s="204"/>
      <c r="AF52" s="207"/>
      <c r="AG52" s="159"/>
    </row>
    <row r="53" spans="1:33" ht="28.5" customHeight="1">
      <c r="B53" s="160" t="s">
        <v>95</v>
      </c>
      <c r="K53" s="159"/>
      <c r="L53" s="159"/>
      <c r="M53" s="159"/>
      <c r="N53" s="159"/>
      <c r="O53" s="159"/>
      <c r="P53" s="159"/>
      <c r="AG53" s="159"/>
    </row>
    <row r="54" spans="1:33" ht="28.5" customHeight="1">
      <c r="A54" s="301"/>
      <c r="L54" s="301"/>
      <c r="M54" s="301"/>
      <c r="N54" s="301"/>
      <c r="O54" s="301"/>
      <c r="P54" s="301"/>
      <c r="Q54" s="301"/>
      <c r="R54" s="301"/>
      <c r="U54" s="301"/>
      <c r="V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159"/>
    </row>
    <row r="55" spans="1:33" ht="28.5" customHeight="1"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</row>
  </sheetData>
  <mergeCells count="13">
    <mergeCell ref="A19:A22"/>
    <mergeCell ref="A1:AF1"/>
    <mergeCell ref="A3:A6"/>
    <mergeCell ref="A7:A10"/>
    <mergeCell ref="A11:A14"/>
    <mergeCell ref="A15:A18"/>
    <mergeCell ref="A49:A52"/>
    <mergeCell ref="A23:A26"/>
    <mergeCell ref="A27:A31"/>
    <mergeCell ref="A32:A36"/>
    <mergeCell ref="A37:A40"/>
    <mergeCell ref="A41:A44"/>
    <mergeCell ref="A45:A48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1"/>
  <sheetViews>
    <sheetView view="pageBreakPreview" zoomScale="80" zoomScaleNormal="70" zoomScaleSheetLayoutView="80" workbookViewId="0">
      <selection activeCell="A15" sqref="A15:XFD15"/>
    </sheetView>
  </sheetViews>
  <sheetFormatPr defaultRowHeight="13.5"/>
  <cols>
    <col min="1" max="6" width="12.75" style="1" customWidth="1"/>
    <col min="7" max="8" width="9.625" style="1" customWidth="1"/>
    <col min="9" max="9" width="8.625" style="1" customWidth="1"/>
    <col min="10" max="16384" width="9" style="1"/>
  </cols>
  <sheetData>
    <row r="1" spans="1:10" ht="30.75" customHeight="1">
      <c r="A1" s="305" t="s">
        <v>83</v>
      </c>
    </row>
    <row r="2" spans="1:10" ht="17.25">
      <c r="A2" s="3" t="s">
        <v>33</v>
      </c>
    </row>
    <row r="3" spans="1:10">
      <c r="F3" s="2" t="s">
        <v>5</v>
      </c>
    </row>
    <row r="4" spans="1:10" ht="28.5" customHeight="1">
      <c r="A4" s="318" t="s">
        <v>41</v>
      </c>
      <c r="B4" s="152" t="s">
        <v>44</v>
      </c>
      <c r="C4" s="321" t="s">
        <v>2</v>
      </c>
      <c r="D4" s="322"/>
      <c r="E4" s="323"/>
      <c r="F4" s="152" t="s">
        <v>45</v>
      </c>
    </row>
    <row r="5" spans="1:10" ht="28.5" customHeight="1">
      <c r="A5" s="319"/>
      <c r="B5" s="8" t="s">
        <v>3</v>
      </c>
      <c r="C5" s="8" t="s">
        <v>3</v>
      </c>
      <c r="D5" s="149" t="s">
        <v>0</v>
      </c>
      <c r="E5" s="8" t="s">
        <v>1</v>
      </c>
      <c r="F5" s="8" t="s">
        <v>3</v>
      </c>
    </row>
    <row r="6" spans="1:10" ht="28.5" customHeight="1">
      <c r="A6" s="9" t="s">
        <v>35</v>
      </c>
      <c r="B6" s="11">
        <v>100</v>
      </c>
      <c r="C6" s="11">
        <v>125</v>
      </c>
      <c r="D6" s="11">
        <v>20</v>
      </c>
      <c r="E6" s="11">
        <f t="shared" ref="E6:E11" si="0">SUM(C6:D6)</f>
        <v>145</v>
      </c>
      <c r="F6" s="11">
        <v>100</v>
      </c>
    </row>
    <row r="7" spans="1:10" ht="28.5" customHeight="1">
      <c r="A7" s="9" t="s">
        <v>36</v>
      </c>
      <c r="B7" s="11">
        <v>229</v>
      </c>
      <c r="C7" s="11">
        <v>305</v>
      </c>
      <c r="D7" s="11">
        <v>48</v>
      </c>
      <c r="E7" s="11">
        <f t="shared" si="0"/>
        <v>353</v>
      </c>
      <c r="F7" s="11">
        <v>229</v>
      </c>
    </row>
    <row r="8" spans="1:10" ht="28.5" customHeight="1">
      <c r="A8" s="9" t="s">
        <v>37</v>
      </c>
      <c r="B8" s="12">
        <v>51</v>
      </c>
      <c r="C8" s="11">
        <v>68</v>
      </c>
      <c r="D8" s="11">
        <v>16</v>
      </c>
      <c r="E8" s="11">
        <f t="shared" si="0"/>
        <v>84</v>
      </c>
      <c r="F8" s="11">
        <v>51</v>
      </c>
    </row>
    <row r="9" spans="1:10" ht="28.5" customHeight="1">
      <c r="A9" s="9" t="s">
        <v>38</v>
      </c>
      <c r="B9" s="11">
        <v>385</v>
      </c>
      <c r="C9" s="11">
        <v>490</v>
      </c>
      <c r="D9" s="11">
        <v>56</v>
      </c>
      <c r="E9" s="11">
        <f t="shared" si="0"/>
        <v>546</v>
      </c>
      <c r="F9" s="11">
        <v>385</v>
      </c>
    </row>
    <row r="10" spans="1:10" ht="28.5" customHeight="1">
      <c r="A10" s="9" t="s">
        <v>39</v>
      </c>
      <c r="B10" s="11">
        <v>420</v>
      </c>
      <c r="C10" s="11">
        <v>630</v>
      </c>
      <c r="D10" s="11">
        <v>72</v>
      </c>
      <c r="E10" s="11">
        <f t="shared" si="0"/>
        <v>702</v>
      </c>
      <c r="F10" s="11">
        <v>420</v>
      </c>
    </row>
    <row r="11" spans="1:10" ht="28.5" customHeight="1">
      <c r="A11" s="9" t="s">
        <v>40</v>
      </c>
      <c r="B11" s="11">
        <v>345</v>
      </c>
      <c r="C11" s="11">
        <v>421</v>
      </c>
      <c r="D11" s="11">
        <v>44</v>
      </c>
      <c r="E11" s="12">
        <f t="shared" si="0"/>
        <v>465</v>
      </c>
      <c r="F11" s="11">
        <v>345</v>
      </c>
    </row>
    <row r="12" spans="1:10" ht="28.5" customHeight="1">
      <c r="A12" s="4" t="s">
        <v>4</v>
      </c>
      <c r="B12" s="158">
        <f>SUM(B6:B11)</f>
        <v>1530</v>
      </c>
      <c r="C12" s="10">
        <f>SUM(C6:C11)</f>
        <v>2039</v>
      </c>
      <c r="D12" s="10">
        <f>SUM(D6:D11)</f>
        <v>256</v>
      </c>
      <c r="E12" s="158">
        <f>SUM(E6:E11)</f>
        <v>2295</v>
      </c>
      <c r="F12" s="158">
        <f>SUM(F6:F11)</f>
        <v>1530</v>
      </c>
      <c r="G12" s="156"/>
    </row>
    <row r="13" spans="1:10" ht="8.1" customHeight="1">
      <c r="A13" s="150"/>
      <c r="B13" s="151"/>
      <c r="C13" s="151"/>
      <c r="D13" s="151"/>
      <c r="E13" s="151"/>
      <c r="F13" s="151"/>
      <c r="G13" s="155"/>
      <c r="H13" s="155"/>
    </row>
    <row r="15" spans="1:10" ht="31.5" customHeight="1">
      <c r="A15" s="1" t="s">
        <v>6</v>
      </c>
      <c r="E15" s="1" t="s">
        <v>42</v>
      </c>
    </row>
    <row r="16" spans="1:10" ht="31.5" customHeight="1">
      <c r="A16" s="157" t="s">
        <v>52</v>
      </c>
      <c r="B16" s="320" t="s">
        <v>53</v>
      </c>
      <c r="C16" s="320"/>
      <c r="E16" s="13" t="s">
        <v>54</v>
      </c>
      <c r="F16" s="5"/>
      <c r="G16" s="5"/>
      <c r="H16" s="5"/>
      <c r="I16" s="5"/>
      <c r="J16" s="14"/>
    </row>
    <row r="17" spans="5:10" ht="31.5" customHeight="1">
      <c r="E17" s="16" t="s">
        <v>46</v>
      </c>
      <c r="F17" s="7"/>
      <c r="G17" s="7"/>
      <c r="H17" s="7"/>
      <c r="I17" s="7"/>
      <c r="J17" s="15"/>
    </row>
    <row r="18" spans="5:10" ht="31.5" customHeight="1">
      <c r="E18" s="17" t="s">
        <v>47</v>
      </c>
      <c r="F18" s="6"/>
      <c r="G18" s="6"/>
      <c r="H18" s="6"/>
      <c r="I18" s="6"/>
      <c r="J18" s="18"/>
    </row>
    <row r="19" spans="5:10" ht="31.5" customHeight="1">
      <c r="E19" s="19" t="s">
        <v>97</v>
      </c>
    </row>
    <row r="20" spans="5:10" ht="21.75" customHeight="1">
      <c r="E20" s="19"/>
    </row>
    <row r="21" spans="5:10">
      <c r="E21" s="19"/>
      <c r="I21" s="2"/>
    </row>
  </sheetData>
  <mergeCells count="3">
    <mergeCell ref="A4:A5"/>
    <mergeCell ref="B16:C16"/>
    <mergeCell ref="C4:E4"/>
  </mergeCells>
  <phoneticPr fontId="3"/>
  <pageMargins left="0.9055118110236221" right="0.70866141732283472" top="0.94488188976377963" bottom="0.9448818897637796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A53E-6445-4C7A-8976-2C37CBBFA2D8}">
  <sheetPr>
    <tabColor rgb="FFFF0000"/>
  </sheetPr>
  <dimension ref="A1:L28"/>
  <sheetViews>
    <sheetView view="pageBreakPreview" topLeftCell="A4" zoomScale="84" zoomScaleNormal="70" zoomScaleSheetLayoutView="84" workbookViewId="0">
      <selection activeCell="B13" sqref="B13"/>
    </sheetView>
  </sheetViews>
  <sheetFormatPr defaultRowHeight="13.5"/>
  <cols>
    <col min="1" max="6" width="12.75" style="1" customWidth="1"/>
    <col min="7" max="8" width="9.625" style="1" customWidth="1"/>
    <col min="9" max="9" width="8.625" style="1" customWidth="1"/>
    <col min="10" max="16384" width="9" style="1"/>
  </cols>
  <sheetData>
    <row r="1" spans="1:6" ht="30.75" customHeight="1">
      <c r="A1" s="305" t="s">
        <v>69</v>
      </c>
    </row>
    <row r="2" spans="1:6" ht="17.25">
      <c r="A2" s="3" t="s">
        <v>33</v>
      </c>
    </row>
    <row r="3" spans="1:6">
      <c r="F3" s="2" t="s">
        <v>5</v>
      </c>
    </row>
    <row r="4" spans="1:6" ht="17.25" customHeight="1">
      <c r="A4" s="318" t="s">
        <v>41</v>
      </c>
      <c r="B4" s="152" t="s">
        <v>44</v>
      </c>
      <c r="C4" s="321" t="s">
        <v>2</v>
      </c>
      <c r="D4" s="322"/>
      <c r="E4" s="323"/>
      <c r="F4" s="152" t="s">
        <v>45</v>
      </c>
    </row>
    <row r="5" spans="1:6" ht="17.25" customHeight="1">
      <c r="A5" s="319"/>
      <c r="B5" s="153" t="s">
        <v>3</v>
      </c>
      <c r="C5" s="153" t="s">
        <v>3</v>
      </c>
      <c r="D5" s="153" t="s">
        <v>0</v>
      </c>
      <c r="E5" s="153" t="s">
        <v>1</v>
      </c>
      <c r="F5" s="153" t="s">
        <v>3</v>
      </c>
    </row>
    <row r="6" spans="1:6" ht="17.25" customHeight="1">
      <c r="A6" s="303" t="s">
        <v>77</v>
      </c>
      <c r="B6" s="304">
        <f>38*15</f>
        <v>570</v>
      </c>
      <c r="C6" s="304">
        <f>38*20+(30+25+29)*5</f>
        <v>1180</v>
      </c>
      <c r="D6" s="304">
        <f>4*20</f>
        <v>80</v>
      </c>
      <c r="E6" s="304">
        <f>SUM(C6:D6)</f>
        <v>1260</v>
      </c>
      <c r="F6" s="304">
        <f>38*15</f>
        <v>570</v>
      </c>
    </row>
    <row r="7" spans="1:6" ht="17.25" customHeight="1">
      <c r="A7" s="303" t="s">
        <v>78</v>
      </c>
      <c r="B7" s="304">
        <f>38*13</f>
        <v>494</v>
      </c>
      <c r="C7" s="304">
        <f>38*18</f>
        <v>684</v>
      </c>
      <c r="D7" s="304">
        <f>4*18</f>
        <v>72</v>
      </c>
      <c r="E7" s="304">
        <f t="shared" ref="E7:E11" si="0">SUM(C7:D7)</f>
        <v>756</v>
      </c>
      <c r="F7" s="304">
        <f>38*14</f>
        <v>532</v>
      </c>
    </row>
    <row r="8" spans="1:6" ht="17.25" customHeight="1">
      <c r="A8" s="303" t="s">
        <v>79</v>
      </c>
      <c r="B8" s="304">
        <f>38*18</f>
        <v>684</v>
      </c>
      <c r="C8" s="304">
        <f>38*22</f>
        <v>836</v>
      </c>
      <c r="D8" s="304">
        <f>4*22</f>
        <v>88</v>
      </c>
      <c r="E8" s="304">
        <f t="shared" si="0"/>
        <v>924</v>
      </c>
      <c r="F8" s="304">
        <f>38*18</f>
        <v>684</v>
      </c>
    </row>
    <row r="9" spans="1:6" ht="17.25" customHeight="1">
      <c r="A9" s="303" t="s">
        <v>80</v>
      </c>
      <c r="B9" s="304">
        <f>38*15</f>
        <v>570</v>
      </c>
      <c r="C9" s="304">
        <f>38*19</f>
        <v>722</v>
      </c>
      <c r="D9" s="304">
        <f>4*19</f>
        <v>76</v>
      </c>
      <c r="E9" s="304">
        <f t="shared" si="0"/>
        <v>798</v>
      </c>
      <c r="F9" s="304">
        <f>38*14</f>
        <v>532</v>
      </c>
    </row>
    <row r="10" spans="1:6" ht="17.25" customHeight="1">
      <c r="A10" s="303" t="s">
        <v>76</v>
      </c>
      <c r="B10" s="304">
        <f>38*13</f>
        <v>494</v>
      </c>
      <c r="C10" s="304">
        <f>38*17</f>
        <v>646</v>
      </c>
      <c r="D10" s="304">
        <f>4*17</f>
        <v>68</v>
      </c>
      <c r="E10" s="304">
        <f t="shared" si="0"/>
        <v>714</v>
      </c>
      <c r="F10" s="304">
        <f>38*14</f>
        <v>532</v>
      </c>
    </row>
    <row r="11" spans="1:6" ht="17.25" customHeight="1">
      <c r="A11" s="154" t="s">
        <v>34</v>
      </c>
      <c r="B11" s="304">
        <f t="shared" ref="B11" si="1">38*15</f>
        <v>570</v>
      </c>
      <c r="C11" s="304">
        <f>38*20</f>
        <v>760</v>
      </c>
      <c r="D11" s="304">
        <f>4*20</f>
        <v>80</v>
      </c>
      <c r="E11" s="304">
        <f t="shared" si="0"/>
        <v>840</v>
      </c>
      <c r="F11" s="304">
        <f>38*14</f>
        <v>532</v>
      </c>
    </row>
    <row r="12" spans="1:6" ht="17.25" customHeight="1">
      <c r="A12" s="154" t="s">
        <v>35</v>
      </c>
      <c r="B12" s="11">
        <v>0</v>
      </c>
      <c r="C12" s="11">
        <v>0</v>
      </c>
      <c r="D12" s="11">
        <v>0</v>
      </c>
      <c r="E12" s="11">
        <f t="shared" ref="E12:E17" si="2">SUM(C12:D12)</f>
        <v>0</v>
      </c>
      <c r="F12" s="11">
        <v>0</v>
      </c>
    </row>
    <row r="13" spans="1:6" ht="17.25" customHeight="1">
      <c r="A13" s="154" t="s">
        <v>36</v>
      </c>
      <c r="B13" s="11">
        <f>15*3</f>
        <v>45</v>
      </c>
      <c r="C13" s="11">
        <f>15*4</f>
        <v>60</v>
      </c>
      <c r="D13" s="11">
        <f>4*4</f>
        <v>16</v>
      </c>
      <c r="E13" s="11">
        <f t="shared" si="2"/>
        <v>76</v>
      </c>
      <c r="F13" s="11">
        <v>45</v>
      </c>
    </row>
    <row r="14" spans="1:6" ht="17.25" customHeight="1">
      <c r="A14" s="154" t="s">
        <v>37</v>
      </c>
      <c r="B14" s="11">
        <f>15*3</f>
        <v>45</v>
      </c>
      <c r="C14" s="11">
        <f>15*4</f>
        <v>60</v>
      </c>
      <c r="D14" s="11">
        <f>4*4</f>
        <v>16</v>
      </c>
      <c r="E14" s="11">
        <f t="shared" si="2"/>
        <v>76</v>
      </c>
      <c r="F14" s="11">
        <v>45</v>
      </c>
    </row>
    <row r="15" spans="1:6" ht="17.25" customHeight="1">
      <c r="A15" s="154" t="s">
        <v>38</v>
      </c>
      <c r="B15" s="11">
        <f>35*11</f>
        <v>385</v>
      </c>
      <c r="C15" s="11">
        <f>35*14</f>
        <v>490</v>
      </c>
      <c r="D15" s="11">
        <f>4*14</f>
        <v>56</v>
      </c>
      <c r="E15" s="11">
        <f t="shared" si="2"/>
        <v>546</v>
      </c>
      <c r="F15" s="11">
        <v>385</v>
      </c>
    </row>
    <row r="16" spans="1:6" ht="17.25" customHeight="1">
      <c r="A16" s="154" t="s">
        <v>39</v>
      </c>
      <c r="B16" s="11">
        <f>35*12</f>
        <v>420</v>
      </c>
      <c r="C16" s="11">
        <f>35*18</f>
        <v>630</v>
      </c>
      <c r="D16" s="11">
        <f>4*18</f>
        <v>72</v>
      </c>
      <c r="E16" s="11">
        <f t="shared" si="2"/>
        <v>702</v>
      </c>
      <c r="F16" s="11">
        <v>420</v>
      </c>
    </row>
    <row r="17" spans="1:12" ht="17.25" customHeight="1">
      <c r="A17" s="154" t="s">
        <v>40</v>
      </c>
      <c r="B17" s="11">
        <f>35*4+41*5</f>
        <v>345</v>
      </c>
      <c r="C17" s="11">
        <f>35*5+41*6</f>
        <v>421</v>
      </c>
      <c r="D17" s="11">
        <f>4*11</f>
        <v>44</v>
      </c>
      <c r="E17" s="12">
        <f t="shared" si="2"/>
        <v>465</v>
      </c>
      <c r="F17" s="11">
        <v>345</v>
      </c>
    </row>
    <row r="18" spans="1:12" ht="17.25" customHeight="1">
      <c r="A18" s="4" t="s">
        <v>1</v>
      </c>
      <c r="B18" s="158">
        <f>SUM(B6:B17)</f>
        <v>4622</v>
      </c>
      <c r="C18" s="10">
        <f>SUM(C6:C17)</f>
        <v>6489</v>
      </c>
      <c r="D18" s="10">
        <f>SUM(D6:D17)</f>
        <v>668</v>
      </c>
      <c r="E18" s="158">
        <f>SUM(E6:E17)</f>
        <v>7157</v>
      </c>
      <c r="F18" s="158">
        <f>SUM(F6:F17)</f>
        <v>4622</v>
      </c>
      <c r="G18" s="156"/>
    </row>
    <row r="19" spans="1:12" ht="8.1" customHeight="1">
      <c r="A19" s="150"/>
      <c r="B19" s="151"/>
      <c r="C19" s="151"/>
      <c r="D19" s="151"/>
      <c r="E19" s="151"/>
      <c r="F19" s="151"/>
      <c r="G19" s="155"/>
      <c r="H19" s="155"/>
    </row>
    <row r="21" spans="1:12" ht="21.75" customHeight="1">
      <c r="A21" s="1" t="s">
        <v>6</v>
      </c>
      <c r="E21" s="1" t="s">
        <v>42</v>
      </c>
    </row>
    <row r="22" spans="1:12" ht="21.75" customHeight="1">
      <c r="A22" s="157" t="s">
        <v>91</v>
      </c>
      <c r="B22" s="320" t="s">
        <v>73</v>
      </c>
      <c r="C22" s="320"/>
      <c r="E22" s="13" t="s">
        <v>74</v>
      </c>
      <c r="F22" s="5"/>
      <c r="G22" s="5"/>
      <c r="H22" s="5"/>
      <c r="I22" s="5"/>
      <c r="J22" s="14"/>
      <c r="L22" s="1" t="s">
        <v>96</v>
      </c>
    </row>
    <row r="23" spans="1:12" ht="21.75" customHeight="1">
      <c r="A23" s="157" t="s">
        <v>70</v>
      </c>
      <c r="B23" s="320" t="s">
        <v>43</v>
      </c>
      <c r="C23" s="320"/>
      <c r="E23" s="13" t="s">
        <v>71</v>
      </c>
      <c r="F23" s="5"/>
      <c r="G23" s="5"/>
      <c r="H23" s="5"/>
      <c r="I23" s="5"/>
      <c r="J23" s="14"/>
    </row>
    <row r="24" spans="1:12" ht="21.75" customHeight="1">
      <c r="A24" s="157" t="s">
        <v>52</v>
      </c>
      <c r="B24" s="320" t="s">
        <v>81</v>
      </c>
      <c r="C24" s="320"/>
      <c r="E24" s="16" t="s">
        <v>75</v>
      </c>
      <c r="F24" s="7"/>
      <c r="G24" s="7"/>
      <c r="H24" s="7"/>
      <c r="I24" s="7"/>
      <c r="J24" s="15"/>
    </row>
    <row r="25" spans="1:12" ht="21.75" customHeight="1">
      <c r="E25" s="17" t="s">
        <v>47</v>
      </c>
      <c r="F25" s="6"/>
      <c r="G25" s="6"/>
      <c r="H25" s="6"/>
      <c r="I25" s="6"/>
      <c r="J25" s="18"/>
    </row>
    <row r="26" spans="1:12" ht="21.75" customHeight="1">
      <c r="E26" s="19" t="s">
        <v>97</v>
      </c>
    </row>
    <row r="27" spans="1:12" ht="21.75" customHeight="1">
      <c r="E27" s="19"/>
    </row>
    <row r="28" spans="1:12">
      <c r="E28" s="19"/>
      <c r="I28" s="2"/>
    </row>
  </sheetData>
  <mergeCells count="5">
    <mergeCell ref="A4:A5"/>
    <mergeCell ref="C4:E4"/>
    <mergeCell ref="B22:C22"/>
    <mergeCell ref="B24:C24"/>
    <mergeCell ref="B23:C23"/>
  </mergeCells>
  <phoneticPr fontId="3"/>
  <pageMargins left="0.9055118110236221" right="0.70866141732283472" top="0.94488188976377963" bottom="0.9448818897637796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7B5DA-C102-4721-B7DD-4907AD9180E5}">
  <sheetPr>
    <tabColor rgb="FFFF0000"/>
  </sheetPr>
  <dimension ref="A1:L38"/>
  <sheetViews>
    <sheetView view="pageBreakPreview" zoomScale="84" zoomScaleNormal="70" zoomScaleSheetLayoutView="84" workbookViewId="0">
      <selection activeCell="B6" sqref="B6"/>
    </sheetView>
  </sheetViews>
  <sheetFormatPr defaultRowHeight="13.5"/>
  <cols>
    <col min="1" max="6" width="12.75" style="1" customWidth="1"/>
    <col min="7" max="8" width="9.625" style="1" customWidth="1"/>
    <col min="9" max="9" width="8.625" style="1" customWidth="1"/>
    <col min="10" max="10" width="4.125" style="1" customWidth="1"/>
    <col min="11" max="16384" width="9" style="1"/>
  </cols>
  <sheetData>
    <row r="1" spans="1:6" ht="30.75" customHeight="1">
      <c r="A1" s="305" t="s">
        <v>82</v>
      </c>
    </row>
    <row r="2" spans="1:6" ht="17.25">
      <c r="A2" s="3" t="s">
        <v>33</v>
      </c>
    </row>
    <row r="3" spans="1:6">
      <c r="F3" s="2" t="s">
        <v>5</v>
      </c>
    </row>
    <row r="4" spans="1:6" ht="17.25" customHeight="1">
      <c r="A4" s="318" t="s">
        <v>41</v>
      </c>
      <c r="B4" s="307" t="s">
        <v>44</v>
      </c>
      <c r="C4" s="324" t="s">
        <v>2</v>
      </c>
      <c r="D4" s="325"/>
      <c r="E4" s="326"/>
      <c r="F4" s="307" t="s">
        <v>45</v>
      </c>
    </row>
    <row r="5" spans="1:6" ht="17.25" customHeight="1">
      <c r="A5" s="319"/>
      <c r="B5" s="153" t="s">
        <v>3</v>
      </c>
      <c r="C5" s="153" t="s">
        <v>3</v>
      </c>
      <c r="D5" s="153" t="s">
        <v>0</v>
      </c>
      <c r="E5" s="153" t="s">
        <v>1</v>
      </c>
      <c r="F5" s="153" t="s">
        <v>3</v>
      </c>
    </row>
    <row r="6" spans="1:6" ht="17.25" customHeight="1">
      <c r="A6" s="303" t="s">
        <v>77</v>
      </c>
      <c r="B6" s="304">
        <f>38*15</f>
        <v>570</v>
      </c>
      <c r="C6" s="304">
        <f>38*20</f>
        <v>760</v>
      </c>
      <c r="D6" s="304">
        <f>4*20</f>
        <v>80</v>
      </c>
      <c r="E6" s="304">
        <f>SUM(C6:D6)</f>
        <v>840</v>
      </c>
      <c r="F6" s="304">
        <f>38*15</f>
        <v>570</v>
      </c>
    </row>
    <row r="7" spans="1:6" ht="17.25" customHeight="1">
      <c r="A7" s="303" t="s">
        <v>78</v>
      </c>
      <c r="B7" s="304">
        <f>38*13</f>
        <v>494</v>
      </c>
      <c r="C7" s="304">
        <f>38*18</f>
        <v>684</v>
      </c>
      <c r="D7" s="304">
        <f>4*18</f>
        <v>72</v>
      </c>
      <c r="E7" s="304">
        <f t="shared" ref="E7:E11" si="0">SUM(C7:D7)</f>
        <v>756</v>
      </c>
      <c r="F7" s="304">
        <f>38*14</f>
        <v>532</v>
      </c>
    </row>
    <row r="8" spans="1:6" ht="17.25" customHeight="1">
      <c r="A8" s="303" t="s">
        <v>79</v>
      </c>
      <c r="B8" s="304">
        <f>38*18</f>
        <v>684</v>
      </c>
      <c r="C8" s="304">
        <f>38*22</f>
        <v>836</v>
      </c>
      <c r="D8" s="304">
        <f>4*22</f>
        <v>88</v>
      </c>
      <c r="E8" s="304">
        <f t="shared" si="0"/>
        <v>924</v>
      </c>
      <c r="F8" s="304">
        <f>38*18</f>
        <v>684</v>
      </c>
    </row>
    <row r="9" spans="1:6" ht="17.25" customHeight="1">
      <c r="A9" s="303" t="s">
        <v>80</v>
      </c>
      <c r="B9" s="304">
        <f>38*15</f>
        <v>570</v>
      </c>
      <c r="C9" s="304">
        <f>38*19</f>
        <v>722</v>
      </c>
      <c r="D9" s="304">
        <f>4*19</f>
        <v>76</v>
      </c>
      <c r="E9" s="304">
        <f t="shared" si="0"/>
        <v>798</v>
      </c>
      <c r="F9" s="304">
        <f>38*14</f>
        <v>532</v>
      </c>
    </row>
    <row r="10" spans="1:6" ht="17.25" customHeight="1">
      <c r="A10" s="303" t="s">
        <v>76</v>
      </c>
      <c r="B10" s="304">
        <f>38*13</f>
        <v>494</v>
      </c>
      <c r="C10" s="304">
        <f>38*17</f>
        <v>646</v>
      </c>
      <c r="D10" s="304">
        <f>4*17</f>
        <v>68</v>
      </c>
      <c r="E10" s="304">
        <f t="shared" si="0"/>
        <v>714</v>
      </c>
      <c r="F10" s="304">
        <f>38*14</f>
        <v>532</v>
      </c>
    </row>
    <row r="11" spans="1:6" ht="17.25" customHeight="1">
      <c r="A11" s="154" t="s">
        <v>34</v>
      </c>
      <c r="B11" s="304">
        <f t="shared" ref="B11" si="1">38*15</f>
        <v>570</v>
      </c>
      <c r="C11" s="304">
        <f>38*20</f>
        <v>760</v>
      </c>
      <c r="D11" s="304">
        <f>4*20</f>
        <v>80</v>
      </c>
      <c r="E11" s="304">
        <f t="shared" si="0"/>
        <v>840</v>
      </c>
      <c r="F11" s="304">
        <f>38*14</f>
        <v>532</v>
      </c>
    </row>
    <row r="12" spans="1:6" ht="17.25" customHeight="1">
      <c r="A12" s="154" t="s">
        <v>35</v>
      </c>
      <c r="B12" s="11">
        <f>23*3+12*6+11*4</f>
        <v>185</v>
      </c>
      <c r="C12" s="11">
        <f>23*5+12*10+11*6</f>
        <v>301</v>
      </c>
      <c r="D12" s="11">
        <f>4*5+11*10+4*6</f>
        <v>154</v>
      </c>
      <c r="E12" s="11">
        <f t="shared" ref="E12:E16" si="2">SUM(C12:D12)</f>
        <v>455</v>
      </c>
      <c r="F12" s="11">
        <f>23*3+12*6+11*5</f>
        <v>196</v>
      </c>
    </row>
    <row r="13" spans="1:6" ht="17.25" customHeight="1">
      <c r="A13" s="154" t="s">
        <v>36</v>
      </c>
      <c r="B13" s="11">
        <f>11*11+22*10+27*4+17*3</f>
        <v>500</v>
      </c>
      <c r="C13" s="11">
        <f>11*14+22*13+27*5+17*4</f>
        <v>643</v>
      </c>
      <c r="D13" s="11">
        <f>4*14+4*13+4*5+4*4</f>
        <v>144</v>
      </c>
      <c r="E13" s="11">
        <f t="shared" si="2"/>
        <v>787</v>
      </c>
      <c r="F13" s="11">
        <f>11*10+22*10+27*4+17*3</f>
        <v>489</v>
      </c>
    </row>
    <row r="14" spans="1:6" ht="17.25" customHeight="1">
      <c r="A14" s="154" t="s">
        <v>37</v>
      </c>
      <c r="B14" s="12">
        <f>27*7+17*3+41*5</f>
        <v>445</v>
      </c>
      <c r="C14" s="11">
        <f>27*9+17*4+41*7</f>
        <v>598</v>
      </c>
      <c r="D14" s="11">
        <f>4*9+4*4+4*7</f>
        <v>80</v>
      </c>
      <c r="E14" s="11">
        <f t="shared" si="2"/>
        <v>678</v>
      </c>
      <c r="F14" s="12">
        <f>27*7+17*3+41*5</f>
        <v>445</v>
      </c>
    </row>
    <row r="15" spans="1:6" ht="17.25" customHeight="1">
      <c r="A15" s="154" t="s">
        <v>38</v>
      </c>
      <c r="B15" s="11">
        <f>35*14</f>
        <v>490</v>
      </c>
      <c r="C15" s="11">
        <f>35*18</f>
        <v>630</v>
      </c>
      <c r="D15" s="11">
        <f>4*18</f>
        <v>72</v>
      </c>
      <c r="E15" s="11">
        <f t="shared" si="2"/>
        <v>702</v>
      </c>
      <c r="F15" s="11">
        <f>35*14</f>
        <v>490</v>
      </c>
    </row>
    <row r="16" spans="1:6" ht="17.25" customHeight="1">
      <c r="A16" s="154" t="s">
        <v>39</v>
      </c>
      <c r="B16" s="11">
        <f>35*13</f>
        <v>455</v>
      </c>
      <c r="C16" s="11">
        <f>35*18</f>
        <v>630</v>
      </c>
      <c r="D16" s="11">
        <f>4*18</f>
        <v>72</v>
      </c>
      <c r="E16" s="11">
        <f t="shared" si="2"/>
        <v>702</v>
      </c>
      <c r="F16" s="11">
        <f>35*13</f>
        <v>455</v>
      </c>
    </row>
    <row r="17" spans="1:12" ht="17.25" customHeight="1">
      <c r="A17" s="154" t="s">
        <v>40</v>
      </c>
      <c r="B17" s="11">
        <f>24*7+11*4</f>
        <v>212</v>
      </c>
      <c r="C17" s="11">
        <f>1+24*10+11*5</f>
        <v>296</v>
      </c>
      <c r="D17" s="11">
        <f>1+4*10+4*5</f>
        <v>61</v>
      </c>
      <c r="E17" s="12">
        <f>SUM(C17:D17)</f>
        <v>357</v>
      </c>
      <c r="F17" s="11">
        <f>24*7+11*4</f>
        <v>212</v>
      </c>
    </row>
    <row r="18" spans="1:12" ht="17.25" customHeight="1">
      <c r="A18" s="4" t="s">
        <v>1</v>
      </c>
      <c r="B18" s="158">
        <f>SUM(B6:B17)</f>
        <v>5669</v>
      </c>
      <c r="C18" s="10">
        <f>SUM(C6:C17)</f>
        <v>7506</v>
      </c>
      <c r="D18" s="10">
        <f>SUM(D6:D17)</f>
        <v>1047</v>
      </c>
      <c r="E18" s="158">
        <f>SUM(E6:E17)</f>
        <v>8553</v>
      </c>
      <c r="F18" s="158">
        <f>SUM(F6:F17)</f>
        <v>5669</v>
      </c>
      <c r="G18" s="156"/>
    </row>
    <row r="19" spans="1:12" ht="8.1" customHeight="1">
      <c r="A19" s="150"/>
      <c r="B19" s="151"/>
      <c r="C19" s="151"/>
      <c r="D19" s="151"/>
      <c r="E19" s="151"/>
      <c r="F19" s="151"/>
      <c r="G19" s="155"/>
      <c r="H19" s="155"/>
    </row>
    <row r="21" spans="1:12" ht="21.75" customHeight="1">
      <c r="A21" s="1" t="s">
        <v>6</v>
      </c>
    </row>
    <row r="22" spans="1:12" ht="21.75" customHeight="1">
      <c r="A22" s="157" t="s">
        <v>91</v>
      </c>
      <c r="B22" s="320" t="s">
        <v>73</v>
      </c>
      <c r="C22" s="320"/>
      <c r="L22" s="1" t="s">
        <v>72</v>
      </c>
    </row>
    <row r="23" spans="1:12" ht="21.75" customHeight="1">
      <c r="A23" s="157" t="s">
        <v>70</v>
      </c>
      <c r="B23" s="320" t="s">
        <v>43</v>
      </c>
      <c r="C23" s="320"/>
    </row>
    <row r="24" spans="1:12" ht="21.75" customHeight="1">
      <c r="A24" s="157" t="s">
        <v>52</v>
      </c>
      <c r="B24" s="320" t="s">
        <v>81</v>
      </c>
      <c r="C24" s="320"/>
    </row>
    <row r="25" spans="1:12" ht="21.75" customHeight="1"/>
    <row r="26" spans="1:12" ht="21.75" customHeight="1">
      <c r="A26" s="1" t="s">
        <v>42</v>
      </c>
    </row>
    <row r="27" spans="1:12" ht="22.5" customHeight="1">
      <c r="A27" s="13" t="s">
        <v>74</v>
      </c>
      <c r="B27" s="5"/>
      <c r="C27" s="5"/>
      <c r="D27" s="5"/>
      <c r="E27" s="5"/>
      <c r="F27" s="14"/>
    </row>
    <row r="28" spans="1:12" ht="22.5" customHeight="1">
      <c r="A28" s="13" t="s">
        <v>71</v>
      </c>
      <c r="B28" s="5"/>
      <c r="C28" s="5"/>
      <c r="D28" s="5"/>
      <c r="E28" s="5"/>
      <c r="F28" s="14"/>
      <c r="I28" s="2"/>
    </row>
    <row r="29" spans="1:12" ht="22.5" customHeight="1">
      <c r="A29" s="13" t="s">
        <v>98</v>
      </c>
      <c r="B29" s="5"/>
      <c r="C29" s="5"/>
      <c r="D29" s="5"/>
      <c r="E29" s="5"/>
      <c r="F29" s="14"/>
      <c r="I29" s="2"/>
    </row>
    <row r="30" spans="1:12" ht="22.5" customHeight="1">
      <c r="A30" s="13" t="s">
        <v>99</v>
      </c>
      <c r="B30" s="5"/>
      <c r="C30" s="5"/>
      <c r="D30" s="5"/>
      <c r="E30" s="5"/>
      <c r="F30" s="14"/>
      <c r="I30" s="2"/>
    </row>
    <row r="31" spans="1:12" ht="22.5" customHeight="1">
      <c r="A31" s="13" t="s">
        <v>100</v>
      </c>
      <c r="B31" s="5"/>
      <c r="C31" s="5"/>
      <c r="D31" s="5"/>
      <c r="E31" s="5"/>
      <c r="F31" s="14"/>
      <c r="I31" s="2"/>
    </row>
    <row r="32" spans="1:12" ht="22.5" customHeight="1">
      <c r="A32" s="13" t="s">
        <v>101</v>
      </c>
      <c r="B32" s="5"/>
      <c r="C32" s="5"/>
      <c r="D32" s="5"/>
      <c r="E32" s="5"/>
      <c r="F32" s="14"/>
      <c r="I32" s="2"/>
    </row>
    <row r="33" spans="1:9" ht="22.5" customHeight="1">
      <c r="A33" s="13" t="s">
        <v>102</v>
      </c>
      <c r="B33" s="5"/>
      <c r="C33" s="5"/>
      <c r="D33" s="5"/>
      <c r="E33" s="5"/>
      <c r="F33" s="14"/>
      <c r="I33" s="2"/>
    </row>
    <row r="34" spans="1:9" ht="22.5" customHeight="1">
      <c r="A34" s="13" t="s">
        <v>103</v>
      </c>
      <c r="B34" s="5"/>
      <c r="C34" s="5"/>
      <c r="D34" s="5"/>
      <c r="E34" s="5"/>
      <c r="F34" s="14"/>
      <c r="I34" s="2"/>
    </row>
    <row r="35" spans="1:9" ht="22.5" customHeight="1">
      <c r="A35" s="16" t="s">
        <v>104</v>
      </c>
      <c r="B35" s="7"/>
      <c r="C35" s="7"/>
      <c r="D35" s="7"/>
      <c r="E35" s="7"/>
      <c r="F35" s="15"/>
      <c r="I35" s="2"/>
    </row>
    <row r="36" spans="1:9" ht="22.5" customHeight="1">
      <c r="A36" s="306" t="s">
        <v>105</v>
      </c>
      <c r="B36" s="7"/>
      <c r="C36" s="7"/>
      <c r="D36" s="7"/>
      <c r="E36" s="7"/>
      <c r="F36" s="15"/>
    </row>
    <row r="37" spans="1:9" ht="22.5" customHeight="1">
      <c r="A37" s="306" t="s">
        <v>106</v>
      </c>
      <c r="B37" s="7"/>
      <c r="C37" s="7"/>
      <c r="D37" s="7"/>
      <c r="E37" s="7"/>
      <c r="F37" s="15"/>
    </row>
    <row r="38" spans="1:9" ht="22.5" customHeight="1">
      <c r="A38" s="306" t="s">
        <v>107</v>
      </c>
      <c r="B38" s="7"/>
      <c r="C38" s="7"/>
      <c r="D38" s="7"/>
      <c r="E38" s="7"/>
      <c r="F38" s="15"/>
    </row>
  </sheetData>
  <mergeCells count="5">
    <mergeCell ref="A4:A5"/>
    <mergeCell ref="C4:E4"/>
    <mergeCell ref="B22:C22"/>
    <mergeCell ref="B23:C23"/>
    <mergeCell ref="B24:C24"/>
  </mergeCells>
  <phoneticPr fontId="3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DD1CC-0CDC-403F-AF26-3CC3BE466833}">
  <sheetPr>
    <tabColor rgb="FFFF0000"/>
  </sheetPr>
  <dimension ref="A1:J20"/>
  <sheetViews>
    <sheetView view="pageBreakPreview" zoomScale="84" zoomScaleNormal="70" zoomScaleSheetLayoutView="84" workbookViewId="0">
      <selection activeCell="M10" sqref="M10"/>
    </sheetView>
  </sheetViews>
  <sheetFormatPr defaultRowHeight="13.5"/>
  <cols>
    <col min="1" max="6" width="12.75" style="1" customWidth="1"/>
    <col min="7" max="8" width="9.625" style="1" customWidth="1"/>
    <col min="9" max="9" width="8.625" style="1" customWidth="1"/>
    <col min="10" max="16384" width="9" style="1"/>
  </cols>
  <sheetData>
    <row r="1" spans="1:10" ht="30.75" customHeight="1">
      <c r="A1" s="305" t="s">
        <v>84</v>
      </c>
    </row>
    <row r="2" spans="1:10" ht="17.25">
      <c r="A2" s="3" t="s">
        <v>33</v>
      </c>
    </row>
    <row r="3" spans="1:10">
      <c r="F3" s="2" t="s">
        <v>5</v>
      </c>
    </row>
    <row r="4" spans="1:10" ht="28.5" customHeight="1">
      <c r="A4" s="318" t="s">
        <v>41</v>
      </c>
      <c r="B4" s="307" t="s">
        <v>44</v>
      </c>
      <c r="C4" s="324" t="s">
        <v>2</v>
      </c>
      <c r="D4" s="325"/>
      <c r="E4" s="326"/>
      <c r="F4" s="307" t="s">
        <v>45</v>
      </c>
    </row>
    <row r="5" spans="1:10" ht="28.5" customHeight="1">
      <c r="A5" s="319"/>
      <c r="B5" s="153" t="s">
        <v>3</v>
      </c>
      <c r="C5" s="153" t="s">
        <v>3</v>
      </c>
      <c r="D5" s="153" t="s">
        <v>0</v>
      </c>
      <c r="E5" s="153" t="s">
        <v>1</v>
      </c>
      <c r="F5" s="153" t="s">
        <v>3</v>
      </c>
    </row>
    <row r="6" spans="1:10" ht="28.5" customHeight="1">
      <c r="A6" s="154" t="s">
        <v>85</v>
      </c>
      <c r="B6" s="304">
        <f>38*15</f>
        <v>570</v>
      </c>
      <c r="C6" s="304">
        <f>38*20</f>
        <v>760</v>
      </c>
      <c r="D6" s="304">
        <f>4*20</f>
        <v>80</v>
      </c>
      <c r="E6" s="304">
        <f>SUM(C6:D6)</f>
        <v>840</v>
      </c>
      <c r="F6" s="304">
        <f>38*15</f>
        <v>570</v>
      </c>
    </row>
    <row r="7" spans="1:10" ht="28.5" customHeight="1">
      <c r="A7" s="154" t="s">
        <v>86</v>
      </c>
      <c r="B7" s="304">
        <f>38*13</f>
        <v>494</v>
      </c>
      <c r="C7" s="304">
        <f>38*18</f>
        <v>684</v>
      </c>
      <c r="D7" s="304">
        <f>4*18</f>
        <v>72</v>
      </c>
      <c r="E7" s="304">
        <f t="shared" ref="E7:E11" si="0">SUM(C7:D7)</f>
        <v>756</v>
      </c>
      <c r="F7" s="304">
        <f>38*14</f>
        <v>532</v>
      </c>
    </row>
    <row r="8" spans="1:10" ht="28.5" customHeight="1">
      <c r="A8" s="154" t="s">
        <v>87</v>
      </c>
      <c r="B8" s="304">
        <f>38*18</f>
        <v>684</v>
      </c>
      <c r="C8" s="304">
        <f>38*22</f>
        <v>836</v>
      </c>
      <c r="D8" s="304">
        <f>4*22</f>
        <v>88</v>
      </c>
      <c r="E8" s="304">
        <f t="shared" si="0"/>
        <v>924</v>
      </c>
      <c r="F8" s="304">
        <f>38*18</f>
        <v>684</v>
      </c>
    </row>
    <row r="9" spans="1:10" ht="28.5" customHeight="1">
      <c r="A9" s="154" t="s">
        <v>88</v>
      </c>
      <c r="B9" s="304">
        <f>38*15</f>
        <v>570</v>
      </c>
      <c r="C9" s="304">
        <f>38*19</f>
        <v>722</v>
      </c>
      <c r="D9" s="304">
        <f>4*19</f>
        <v>76</v>
      </c>
      <c r="E9" s="304">
        <f t="shared" si="0"/>
        <v>798</v>
      </c>
      <c r="F9" s="304">
        <f>38*14</f>
        <v>532</v>
      </c>
    </row>
    <row r="10" spans="1:10" ht="28.5" customHeight="1">
      <c r="A10" s="154" t="s">
        <v>89</v>
      </c>
      <c r="B10" s="304">
        <f>38*13</f>
        <v>494</v>
      </c>
      <c r="C10" s="304">
        <f>38*17</f>
        <v>646</v>
      </c>
      <c r="D10" s="304">
        <f>4*17</f>
        <v>68</v>
      </c>
      <c r="E10" s="304">
        <f t="shared" si="0"/>
        <v>714</v>
      </c>
      <c r="F10" s="304">
        <f>38*14</f>
        <v>532</v>
      </c>
    </row>
    <row r="11" spans="1:10" ht="28.5" customHeight="1">
      <c r="A11" s="154" t="s">
        <v>90</v>
      </c>
      <c r="B11" s="304">
        <f t="shared" ref="B11" si="1">38*15</f>
        <v>570</v>
      </c>
      <c r="C11" s="304">
        <f>38*20</f>
        <v>760</v>
      </c>
      <c r="D11" s="304">
        <f>4*20</f>
        <v>80</v>
      </c>
      <c r="E11" s="304">
        <f t="shared" si="0"/>
        <v>840</v>
      </c>
      <c r="F11" s="304">
        <f>38*14</f>
        <v>532</v>
      </c>
    </row>
    <row r="12" spans="1:10" ht="28.5" customHeight="1">
      <c r="A12" s="4" t="s">
        <v>1</v>
      </c>
      <c r="B12" s="158">
        <f>SUM(B6:B11)</f>
        <v>3382</v>
      </c>
      <c r="C12" s="10">
        <f>SUM(C6:C11)</f>
        <v>4408</v>
      </c>
      <c r="D12" s="10">
        <f>SUM(D6:D11)</f>
        <v>464</v>
      </c>
      <c r="E12" s="158">
        <f>SUM(E6:E11)</f>
        <v>4872</v>
      </c>
      <c r="F12" s="158">
        <f>SUM(F6:F11)</f>
        <v>3382</v>
      </c>
      <c r="G12" s="156"/>
    </row>
    <row r="13" spans="1:10" ht="8.1" customHeight="1">
      <c r="A13" s="150"/>
      <c r="B13" s="151"/>
      <c r="C13" s="151"/>
      <c r="D13" s="151"/>
      <c r="E13" s="151"/>
      <c r="F13" s="151"/>
      <c r="G13" s="155"/>
      <c r="H13" s="155"/>
    </row>
    <row r="15" spans="1:10" ht="21.75" customHeight="1">
      <c r="A15" s="1" t="s">
        <v>6</v>
      </c>
      <c r="E15" s="1" t="s">
        <v>42</v>
      </c>
    </row>
    <row r="16" spans="1:10" ht="31.5" customHeight="1">
      <c r="A16" s="157" t="s">
        <v>91</v>
      </c>
      <c r="B16" s="320" t="s">
        <v>73</v>
      </c>
      <c r="C16" s="320"/>
      <c r="E16" s="13" t="s">
        <v>74</v>
      </c>
      <c r="F16" s="5"/>
      <c r="G16" s="5"/>
      <c r="H16" s="5"/>
      <c r="I16" s="5"/>
      <c r="J16" s="14"/>
    </row>
    <row r="17" spans="1:10" ht="31.5" customHeight="1">
      <c r="A17" s="157" t="s">
        <v>70</v>
      </c>
      <c r="B17" s="320" t="s">
        <v>43</v>
      </c>
      <c r="C17" s="320"/>
      <c r="E17" s="16" t="s">
        <v>71</v>
      </c>
      <c r="F17" s="7"/>
      <c r="G17" s="7"/>
      <c r="H17" s="7"/>
      <c r="I17" s="7"/>
      <c r="J17" s="15"/>
    </row>
    <row r="18" spans="1:10" ht="21.75" customHeight="1">
      <c r="E18" s="19"/>
    </row>
    <row r="19" spans="1:10" ht="21.75" customHeight="1">
      <c r="E19" s="19"/>
    </row>
    <row r="20" spans="1:10" ht="21.75" customHeight="1">
      <c r="E20" s="19"/>
      <c r="I20" s="2"/>
    </row>
  </sheetData>
  <mergeCells count="4">
    <mergeCell ref="A4:A5"/>
    <mergeCell ref="C4:E4"/>
    <mergeCell ref="B16:C16"/>
    <mergeCell ref="B17:C17"/>
  </mergeCells>
  <phoneticPr fontId="3"/>
  <pageMargins left="0.9055118110236221" right="0.70866141732283472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別添1-1　年間計画予定１</vt:lpstr>
      <vt:lpstr>別添1-２　年間計画予定２</vt:lpstr>
      <vt:lpstr>別添1-３　年間計画予定3</vt:lpstr>
      <vt:lpstr>別添2－１「発注予定表」</vt:lpstr>
      <vt:lpstr>別添2－２「発注予定表」 </vt:lpstr>
      <vt:lpstr>別添2－３「発注予定表」 </vt:lpstr>
      <vt:lpstr>別添2－４「発注予定表」</vt:lpstr>
      <vt:lpstr>'別添1-1　年間計画予定１'!Print_Area</vt:lpstr>
      <vt:lpstr>'別添1-２　年間計画予定２'!Print_Area</vt:lpstr>
      <vt:lpstr>'別添1-３　年間計画予定3'!Print_Area</vt:lpstr>
      <vt:lpstr>'別添2－１「発注予定表」'!Print_Area</vt:lpstr>
      <vt:lpstr>'別添2－２「発注予定表」 '!Print_Area</vt:lpstr>
      <vt:lpstr>'別添2－３「発注予定表」 '!Print_Area</vt:lpstr>
      <vt:lpstr>'別添2－４「発注予定表」'!Print_Area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田畑　達昭</dc:creator>
  <cp:lastModifiedBy>繁田　佳昭</cp:lastModifiedBy>
  <cp:lastPrinted>2020-07-02T00:58:02Z</cp:lastPrinted>
  <dcterms:created xsi:type="dcterms:W3CDTF">2016-12-14T10:46:21Z</dcterms:created>
  <dcterms:modified xsi:type="dcterms:W3CDTF">2020-07-02T01:00:04Z</dcterms:modified>
</cp:coreProperties>
</file>