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M:\20 統計室\090_解析班\020_千葉市統計書、ポケットデータ\R3　千葉市統計書、ポケットデータ\01_R3　統計書\06_HP用データ\"/>
    </mc:Choice>
  </mc:AlternateContent>
  <xr:revisionPtr revIDLastSave="0" documentId="13_ncr:1_{348B793E-216C-47AA-9C1B-902F2CCC210A}" xr6:coauthVersionLast="36" xr6:coauthVersionMax="36" xr10:uidLastSave="{00000000-0000-0000-0000-000000000000}"/>
  <bookViews>
    <workbookView xWindow="0" yWindow="0" windowWidth="20490" windowHeight="7455" xr2:uid="{9B125069-A703-48BE-94F6-3F21018ADF77}"/>
  </bookViews>
  <sheets>
    <sheet name="137" sheetId="18" r:id="rId1"/>
    <sheet name="138-1" sheetId="19" r:id="rId2"/>
    <sheet name="138-2" sheetId="20" r:id="rId3"/>
    <sheet name="138-3" sheetId="21" r:id="rId4"/>
    <sheet name="139" sheetId="22" r:id="rId5"/>
    <sheet name="140" sheetId="23" r:id="rId6"/>
    <sheet name="141" sheetId="24" r:id="rId7"/>
    <sheet name="142" sheetId="25" r:id="rId8"/>
    <sheet name="143" sheetId="26" r:id="rId9"/>
    <sheet name="144" sheetId="27" r:id="rId10"/>
    <sheet name="145" sheetId="28" r:id="rId11"/>
    <sheet name="146" sheetId="29" r:id="rId12"/>
    <sheet name="147" sheetId="30" r:id="rId13"/>
    <sheet name="148" sheetId="31" r:id="rId14"/>
    <sheet name="149" sheetId="32" r:id="rId15"/>
    <sheet name="150-1" sheetId="33" r:id="rId16"/>
    <sheet name="150-2" sheetId="34" r:id="rId17"/>
    <sheet name="151-1" sheetId="35" r:id="rId18"/>
    <sheet name="151-2" sheetId="36" r:id="rId19"/>
  </sheets>
  <definedNames>
    <definedName name="_xlnm.Print_Area" localSheetId="0">'137'!$B$1:$V$58</definedName>
    <definedName name="_xlnm.Print_Area" localSheetId="1">'138-1'!$B$1:$S$28</definedName>
    <definedName name="_xlnm.Print_Area" localSheetId="2">'138-2'!$B$1:$W$25</definedName>
    <definedName name="_xlnm.Print_Area" localSheetId="3">'138-3'!$B$1:$M$27</definedName>
    <definedName name="_xlnm.Print_Area" localSheetId="4">'139'!$B$1:$S$29</definedName>
    <definedName name="_xlnm.Print_Area" localSheetId="5">'140'!$B$1:$R$23</definedName>
    <definedName name="_xlnm.Print_Area" localSheetId="6">'141'!$B$1:$K$22</definedName>
    <definedName name="_xlnm.Print_Area" localSheetId="7">'142'!$B$1:$Y$22</definedName>
    <definedName name="_xlnm.Print_Area" localSheetId="8">'143'!$B$1:$L$22</definedName>
    <definedName name="_xlnm.Print_Area" localSheetId="9">'144'!$B$1:$N$15</definedName>
    <definedName name="_xlnm.Print_Area" localSheetId="10">'145'!$B$1:$V$15</definedName>
    <definedName name="_xlnm.Print_Area" localSheetId="11">'146'!$B$1:$AX$17</definedName>
    <definedName name="_xlnm.Print_Area" localSheetId="12">'147'!$B$1:$I$47</definedName>
    <definedName name="_xlnm.Print_Area" localSheetId="13">'148'!$B$1:$M$17</definedName>
    <definedName name="_xlnm.Print_Area" localSheetId="14">'149'!$B$1:$Q$17</definedName>
    <definedName name="_xlnm.Print_Area" localSheetId="15">'150-1'!$B$1:$H$18</definedName>
    <definedName name="_xlnm.Print_Area" localSheetId="16">'150-2'!$B$1:$H$17</definedName>
    <definedName name="_xlnm.Print_Area" localSheetId="17">'151-1'!$B$1:$Q$23</definedName>
    <definedName name="_xlnm.Print_Area" localSheetId="18">'151-2'!$B$1:$P$25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 i="36" l="1"/>
  <c r="R19" i="36"/>
  <c r="R18" i="36"/>
  <c r="R17" i="36"/>
  <c r="R16" i="36"/>
  <c r="R15" i="36"/>
  <c r="R14" i="36"/>
  <c r="Q24" i="35"/>
  <c r="O24" i="35"/>
  <c r="O26" i="22" l="1"/>
  <c r="N26" i="22"/>
  <c r="M26" i="22"/>
  <c r="L26" i="22"/>
  <c r="K26" i="22" s="1"/>
  <c r="O25" i="22"/>
  <c r="N25" i="22"/>
  <c r="M25" i="22"/>
  <c r="L25" i="22"/>
  <c r="K25" i="22" s="1"/>
  <c r="O24" i="22"/>
  <c r="N24" i="22"/>
  <c r="M24" i="22" s="1"/>
  <c r="K24" i="22" s="1"/>
  <c r="L24" i="22"/>
  <c r="O23" i="22"/>
  <c r="N23" i="22"/>
  <c r="M23" i="22" s="1"/>
  <c r="K23" i="22" s="1"/>
  <c r="L23" i="22"/>
  <c r="O22" i="22"/>
  <c r="N22" i="22"/>
  <c r="M22" i="22"/>
  <c r="L22" i="22"/>
  <c r="K22" i="22" s="1"/>
  <c r="O21" i="22"/>
  <c r="N21" i="22"/>
  <c r="M21" i="22"/>
  <c r="K21" i="22" s="1"/>
  <c r="L21" i="22"/>
  <c r="O20" i="22"/>
  <c r="N20" i="22"/>
  <c r="M20" i="22" s="1"/>
  <c r="K20" i="22" s="1"/>
  <c r="L20" i="22"/>
  <c r="O19" i="22"/>
  <c r="N19" i="22"/>
  <c r="M19" i="22"/>
  <c r="L19" i="22"/>
  <c r="K19" i="22"/>
  <c r="O18" i="22"/>
  <c r="N18" i="22"/>
  <c r="M18" i="22"/>
  <c r="L18" i="22"/>
  <c r="K18" i="22" s="1"/>
  <c r="O17" i="22"/>
  <c r="N17" i="22"/>
  <c r="M17" i="22"/>
  <c r="K17" i="22" s="1"/>
  <c r="L17" i="22"/>
  <c r="O16" i="22"/>
  <c r="N16" i="22"/>
  <c r="M16" i="22" s="1"/>
  <c r="L16" i="22"/>
  <c r="O15" i="22"/>
  <c r="O14" i="22" s="1"/>
  <c r="N15" i="22"/>
  <c r="M15" i="22"/>
  <c r="L15" i="22"/>
  <c r="K15" i="22"/>
  <c r="T14" i="22"/>
  <c r="S14" i="22"/>
  <c r="R14" i="22"/>
  <c r="Q14" i="22"/>
  <c r="P14" i="22"/>
  <c r="J14" i="22"/>
  <c r="I14" i="22"/>
  <c r="H14" i="22"/>
  <c r="G14" i="22"/>
  <c r="F14" i="22"/>
  <c r="E14" i="22"/>
  <c r="K16" i="22" l="1"/>
  <c r="M14" i="22"/>
  <c r="K14" i="22"/>
  <c r="N14" i="22"/>
  <c r="L14" i="22"/>
</calcChain>
</file>

<file path=xl/sharedStrings.xml><?xml version="1.0" encoding="utf-8"?>
<sst xmlns="http://schemas.openxmlformats.org/spreadsheetml/2006/main" count="1064" uniqueCount="433">
  <si>
    <t>老人福祉施設</t>
  </si>
  <si>
    <t>ⅩⅡ　 労　働　・　社　会　保　障</t>
    <rPh sb="4" eb="5">
      <t>ロウ</t>
    </rPh>
    <rPh sb="6" eb="7">
      <t>ハタラキ</t>
    </rPh>
    <rPh sb="10" eb="11">
      <t>シャ</t>
    </rPh>
    <rPh sb="12" eb="13">
      <t>カイ</t>
    </rPh>
    <rPh sb="14" eb="15">
      <t>ホ</t>
    </rPh>
    <rPh sb="16" eb="17">
      <t>サワ</t>
    </rPh>
    <phoneticPr fontId="4"/>
  </si>
  <si>
    <t>137  産　業　別　常　用　労　働　者　平　均　月　(年)　間　現　金　給　与　総　額 (事業所規模30人以上）</t>
    <rPh sb="5" eb="6">
      <t>サン</t>
    </rPh>
    <rPh sb="7" eb="8">
      <t>ギョウ</t>
    </rPh>
    <rPh sb="9" eb="10">
      <t>ベツ</t>
    </rPh>
    <rPh sb="11" eb="12">
      <t>ツネ</t>
    </rPh>
    <rPh sb="13" eb="14">
      <t>ヨウ</t>
    </rPh>
    <rPh sb="15" eb="16">
      <t>ロウ</t>
    </rPh>
    <rPh sb="17" eb="18">
      <t>ハタラキ</t>
    </rPh>
    <rPh sb="19" eb="20">
      <t>シャ</t>
    </rPh>
    <rPh sb="21" eb="22">
      <t>ヒラ</t>
    </rPh>
    <rPh sb="23" eb="24">
      <t>タモツ</t>
    </rPh>
    <rPh sb="25" eb="26">
      <t>ツキ</t>
    </rPh>
    <rPh sb="28" eb="29">
      <t>ネン</t>
    </rPh>
    <rPh sb="31" eb="32">
      <t>カン</t>
    </rPh>
    <rPh sb="33" eb="34">
      <t>ウツツ</t>
    </rPh>
    <rPh sb="35" eb="36">
      <t>カネ</t>
    </rPh>
    <rPh sb="37" eb="38">
      <t>キュウ</t>
    </rPh>
    <rPh sb="39" eb="40">
      <t>アタエ</t>
    </rPh>
    <rPh sb="41" eb="42">
      <t>フサ</t>
    </rPh>
    <rPh sb="43" eb="44">
      <t>ガク</t>
    </rPh>
    <rPh sb="46" eb="49">
      <t>ジギョウショ</t>
    </rPh>
    <rPh sb="49" eb="51">
      <t>キボ</t>
    </rPh>
    <rPh sb="53" eb="54">
      <t>ニン</t>
    </rPh>
    <rPh sb="54" eb="56">
      <t>イジョウ</t>
    </rPh>
    <phoneticPr fontId="4"/>
  </si>
  <si>
    <t>　　本表は、厚生労働省所管の毎月勤労統計調査による千葉県の数値である。</t>
    <rPh sb="2" eb="3">
      <t>ホン</t>
    </rPh>
    <rPh sb="3" eb="4">
      <t>ヒョウ</t>
    </rPh>
    <rPh sb="6" eb="8">
      <t>コウセイ</t>
    </rPh>
    <rPh sb="8" eb="11">
      <t>ロウドウショウ</t>
    </rPh>
    <rPh sb="11" eb="13">
      <t>ショカン</t>
    </rPh>
    <rPh sb="14" eb="16">
      <t>マイツキ</t>
    </rPh>
    <rPh sb="16" eb="18">
      <t>キンロウ</t>
    </rPh>
    <rPh sb="18" eb="20">
      <t>トウケイ</t>
    </rPh>
    <rPh sb="20" eb="22">
      <t>チョウサ</t>
    </rPh>
    <rPh sb="25" eb="28">
      <t>チバケン</t>
    </rPh>
    <rPh sb="29" eb="31">
      <t>スウチ</t>
    </rPh>
    <phoneticPr fontId="4"/>
  </si>
  <si>
    <t>（単位 円）</t>
    <phoneticPr fontId="4"/>
  </si>
  <si>
    <t>区　　分</t>
    <rPh sb="0" eb="1">
      <t>ク</t>
    </rPh>
    <rPh sb="3" eb="4">
      <t>ブン</t>
    </rPh>
    <phoneticPr fontId="4"/>
  </si>
  <si>
    <t>全産業</t>
    <phoneticPr fontId="4"/>
  </si>
  <si>
    <t>鉱業、
採石業、
砂利採取業</t>
    <rPh sb="0" eb="2">
      <t>コウギョウ</t>
    </rPh>
    <rPh sb="4" eb="5">
      <t>サイ</t>
    </rPh>
    <rPh sb="5" eb="6">
      <t>イシ</t>
    </rPh>
    <rPh sb="6" eb="7">
      <t>ギョウ</t>
    </rPh>
    <rPh sb="9" eb="10">
      <t>スナ</t>
    </rPh>
    <rPh sb="10" eb="11">
      <t>リ</t>
    </rPh>
    <rPh sb="11" eb="13">
      <t>サイシュ</t>
    </rPh>
    <rPh sb="13" eb="14">
      <t>ギョウ</t>
    </rPh>
    <phoneticPr fontId="4"/>
  </si>
  <si>
    <t>建設業</t>
    <phoneticPr fontId="4"/>
  </si>
  <si>
    <t>製造業</t>
    <phoneticPr fontId="4"/>
  </si>
  <si>
    <t>電気・ガス
・熱供給
・水道業</t>
    <phoneticPr fontId="4"/>
  </si>
  <si>
    <t>情報
通信業</t>
    <rPh sb="0" eb="2">
      <t>ジョウホウ</t>
    </rPh>
    <phoneticPr fontId="4"/>
  </si>
  <si>
    <t>運輸業、
郵便業</t>
    <rPh sb="0" eb="2">
      <t>ウンユ</t>
    </rPh>
    <rPh sb="2" eb="3">
      <t>ギョウ</t>
    </rPh>
    <rPh sb="5" eb="7">
      <t>ユウビン</t>
    </rPh>
    <rPh sb="7" eb="8">
      <t>ギョウ</t>
    </rPh>
    <phoneticPr fontId="4"/>
  </si>
  <si>
    <t>卸売業、
小売業</t>
    <rPh sb="0" eb="3">
      <t>オロシウリギョウ</t>
    </rPh>
    <rPh sb="5" eb="8">
      <t>コウリギョウ</t>
    </rPh>
    <phoneticPr fontId="4"/>
  </si>
  <si>
    <t>金融・
保険業</t>
    <rPh sb="0" eb="2">
      <t>キンユウ</t>
    </rPh>
    <rPh sb="4" eb="6">
      <t>ホケン</t>
    </rPh>
    <phoneticPr fontId="4"/>
  </si>
  <si>
    <t>不動産業、
物品賃貸業</t>
    <rPh sb="0" eb="3">
      <t>フドウサン</t>
    </rPh>
    <rPh sb="6" eb="8">
      <t>ブッピン</t>
    </rPh>
    <rPh sb="8" eb="11">
      <t>チンタイギョウ</t>
    </rPh>
    <phoneticPr fontId="4"/>
  </si>
  <si>
    <t>学術研究、
専門・技術
サービス業</t>
    <rPh sb="0" eb="2">
      <t>ガクジュツ</t>
    </rPh>
    <rPh sb="2" eb="4">
      <t>ケンキュウ</t>
    </rPh>
    <rPh sb="6" eb="8">
      <t>センモン</t>
    </rPh>
    <rPh sb="9" eb="11">
      <t>ギジュツ</t>
    </rPh>
    <rPh sb="16" eb="17">
      <t>ギョウ</t>
    </rPh>
    <phoneticPr fontId="4"/>
  </si>
  <si>
    <t>宿泊業、
飲食サー
ビス業</t>
    <rPh sb="0" eb="2">
      <t>シュクハク</t>
    </rPh>
    <rPh sb="2" eb="3">
      <t>ギョウ</t>
    </rPh>
    <rPh sb="5" eb="7">
      <t>インショク</t>
    </rPh>
    <rPh sb="12" eb="13">
      <t>ギョウ</t>
    </rPh>
    <phoneticPr fontId="4"/>
  </si>
  <si>
    <t>生活関連
サービス業
、娯楽業</t>
    <rPh sb="0" eb="2">
      <t>セイカツ</t>
    </rPh>
    <rPh sb="2" eb="4">
      <t>カンレン</t>
    </rPh>
    <rPh sb="9" eb="10">
      <t>ギョウ</t>
    </rPh>
    <rPh sb="12" eb="15">
      <t>ゴラクギョウ</t>
    </rPh>
    <phoneticPr fontId="4"/>
  </si>
  <si>
    <t>教育、学習
支援業</t>
    <rPh sb="0" eb="2">
      <t>キョウイク</t>
    </rPh>
    <rPh sb="3" eb="5">
      <t>ガクシュウ</t>
    </rPh>
    <rPh sb="6" eb="8">
      <t>シエン</t>
    </rPh>
    <rPh sb="8" eb="9">
      <t>ギョウ</t>
    </rPh>
    <phoneticPr fontId="4"/>
  </si>
  <si>
    <t>医療、福祉</t>
    <rPh sb="0" eb="2">
      <t>イリョウ</t>
    </rPh>
    <rPh sb="3" eb="5">
      <t>フクシ</t>
    </rPh>
    <phoneticPr fontId="4"/>
  </si>
  <si>
    <t>複合サー
ビス事業</t>
    <rPh sb="0" eb="2">
      <t>フクゴウ</t>
    </rPh>
    <rPh sb="7" eb="8">
      <t>ジ</t>
    </rPh>
    <rPh sb="8" eb="9">
      <t>ギョウ</t>
    </rPh>
    <phoneticPr fontId="4"/>
  </si>
  <si>
    <t>サービス業
(他に分類され
ないもの)</t>
    <rPh sb="4" eb="5">
      <t>ギョウ</t>
    </rPh>
    <rPh sb="7" eb="8">
      <t>タ</t>
    </rPh>
    <rPh sb="9" eb="11">
      <t>ブンルイ</t>
    </rPh>
    <phoneticPr fontId="4"/>
  </si>
  <si>
    <t>年・月</t>
  </si>
  <si>
    <t>平成30年平均</t>
    <phoneticPr fontId="4"/>
  </si>
  <si>
    <t>x</t>
  </si>
  <si>
    <t>31・R1年平均</t>
  </si>
  <si>
    <t>31・R1</t>
  </si>
  <si>
    <t>令和２年平均</t>
    <rPh sb="0" eb="2">
      <t>レイワ</t>
    </rPh>
    <phoneticPr fontId="4"/>
  </si>
  <si>
    <t>２</t>
    <phoneticPr fontId="4"/>
  </si>
  <si>
    <t>１月</t>
    <phoneticPr fontId="4"/>
  </si>
  <si>
    <t>　１月</t>
    <phoneticPr fontId="4"/>
  </si>
  <si>
    <t>総</t>
    <phoneticPr fontId="4"/>
  </si>
  <si>
    <t>３</t>
    <phoneticPr fontId="4"/>
  </si>
  <si>
    <t>４</t>
    <phoneticPr fontId="4"/>
  </si>
  <si>
    <t>５</t>
    <phoneticPr fontId="4"/>
  </si>
  <si>
    <t>６</t>
    <phoneticPr fontId="4"/>
  </si>
  <si>
    <t>数</t>
  </si>
  <si>
    <t>７</t>
    <phoneticPr fontId="4"/>
  </si>
  <si>
    <t>８</t>
    <phoneticPr fontId="4"/>
  </si>
  <si>
    <t>９</t>
    <phoneticPr fontId="4"/>
  </si>
  <si>
    <t>10</t>
  </si>
  <si>
    <t>11</t>
  </si>
  <si>
    <t>12</t>
  </si>
  <si>
    <t>平成30年平均</t>
  </si>
  <si>
    <t>２</t>
  </si>
  <si>
    <t>男</t>
    <rPh sb="0" eb="1">
      <t>オトコ</t>
    </rPh>
    <phoneticPr fontId="4"/>
  </si>
  <si>
    <t>女</t>
    <rPh sb="0" eb="1">
      <t>オンナ</t>
    </rPh>
    <phoneticPr fontId="4"/>
  </si>
  <si>
    <t>　　資　料　　千葉県統計課　　</t>
    <rPh sb="7" eb="10">
      <t>チバケン</t>
    </rPh>
    <phoneticPr fontId="4"/>
  </si>
  <si>
    <t>138  職業紹介状況</t>
    <rPh sb="5" eb="6">
      <t>ショク</t>
    </rPh>
    <rPh sb="6" eb="7">
      <t>ギョウ</t>
    </rPh>
    <rPh sb="7" eb="8">
      <t>タスク</t>
    </rPh>
    <rPh sb="8" eb="9">
      <t>スケ</t>
    </rPh>
    <rPh sb="9" eb="11">
      <t>ジョウキョウ</t>
    </rPh>
    <phoneticPr fontId="4"/>
  </si>
  <si>
    <t>（1)　一般紹介</t>
    <rPh sb="4" eb="6">
      <t>イッパン</t>
    </rPh>
    <rPh sb="6" eb="8">
      <t>ショウカイ</t>
    </rPh>
    <phoneticPr fontId="4"/>
  </si>
  <si>
    <t>年度　・　月</t>
    <rPh sb="1" eb="2">
      <t>ド</t>
    </rPh>
    <phoneticPr fontId="4"/>
  </si>
  <si>
    <t>新規求人数</t>
    <rPh sb="0" eb="2">
      <t>シンキ</t>
    </rPh>
    <rPh sb="2" eb="5">
      <t>キュウジンスウ</t>
    </rPh>
    <phoneticPr fontId="4"/>
  </si>
  <si>
    <t>新規求職者数（Ａ）</t>
    <rPh sb="0" eb="2">
      <t>シンキ</t>
    </rPh>
    <rPh sb="2" eb="4">
      <t>キュウショク</t>
    </rPh>
    <rPh sb="4" eb="5">
      <t>シャ</t>
    </rPh>
    <rPh sb="5" eb="6">
      <t>スウ</t>
    </rPh>
    <phoneticPr fontId="4"/>
  </si>
  <si>
    <t>有効求人数（Ｂ）</t>
    <rPh sb="0" eb="2">
      <t>ユウコウ</t>
    </rPh>
    <rPh sb="2" eb="5">
      <t>キュウジンスウ</t>
    </rPh>
    <phoneticPr fontId="4"/>
  </si>
  <si>
    <t>有効求職者数（Ｃ）</t>
    <rPh sb="0" eb="2">
      <t>ユウコウ</t>
    </rPh>
    <rPh sb="2" eb="4">
      <t>キュウショク</t>
    </rPh>
    <rPh sb="4" eb="5">
      <t>シャ</t>
    </rPh>
    <rPh sb="5" eb="6">
      <t>スウ</t>
    </rPh>
    <phoneticPr fontId="4"/>
  </si>
  <si>
    <t>有効求人倍率(B)/(C)</t>
    <rPh sb="0" eb="2">
      <t>ユウコウ</t>
    </rPh>
    <rPh sb="2" eb="4">
      <t>キュウジン</t>
    </rPh>
    <rPh sb="4" eb="6">
      <t>バイリツ</t>
    </rPh>
    <phoneticPr fontId="4"/>
  </si>
  <si>
    <t>紹介件数</t>
    <rPh sb="0" eb="2">
      <t>ショウカイ</t>
    </rPh>
    <rPh sb="2" eb="4">
      <t>ケンスウ</t>
    </rPh>
    <phoneticPr fontId="4"/>
  </si>
  <si>
    <t>就職件数（Ｄ）</t>
    <rPh sb="0" eb="2">
      <t>シュウショク</t>
    </rPh>
    <rPh sb="2" eb="4">
      <t>ケンスウ</t>
    </rPh>
    <phoneticPr fontId="4"/>
  </si>
  <si>
    <t>うちパート</t>
    <phoneticPr fontId="4"/>
  </si>
  <si>
    <t>平成</t>
    <rPh sb="0" eb="2">
      <t>ヘイセイ</t>
    </rPh>
    <phoneticPr fontId="4"/>
  </si>
  <si>
    <t>年度</t>
    <rPh sb="0" eb="2">
      <t>ネンド</t>
    </rPh>
    <phoneticPr fontId="4"/>
  </si>
  <si>
    <t>31・令和元</t>
    <rPh sb="3" eb="5">
      <t>レイワ</t>
    </rPh>
    <rPh sb="5" eb="6">
      <t>ゲン</t>
    </rPh>
    <phoneticPr fontId="4"/>
  </si>
  <si>
    <t xml:space="preserve">  ４月</t>
    <phoneticPr fontId="4"/>
  </si>
  <si>
    <t>　５</t>
    <phoneticPr fontId="4"/>
  </si>
  <si>
    <t>　６</t>
    <phoneticPr fontId="4"/>
  </si>
  <si>
    <t>　７</t>
    <phoneticPr fontId="4"/>
  </si>
  <si>
    <t>　８</t>
    <phoneticPr fontId="4"/>
  </si>
  <si>
    <t>　９</t>
    <phoneticPr fontId="4"/>
  </si>
  <si>
    <t xml:space="preserve">  10</t>
    <phoneticPr fontId="4"/>
  </si>
  <si>
    <t xml:space="preserve">  11</t>
    <phoneticPr fontId="4"/>
  </si>
  <si>
    <t xml:space="preserve">  12</t>
    <phoneticPr fontId="4"/>
  </si>
  <si>
    <t>令和３</t>
    <rPh sb="0" eb="2">
      <t>レイワ</t>
    </rPh>
    <phoneticPr fontId="4"/>
  </si>
  <si>
    <t>年１</t>
    <rPh sb="0" eb="1">
      <t>ネン</t>
    </rPh>
    <phoneticPr fontId="4"/>
  </si>
  <si>
    <t>　２</t>
    <phoneticPr fontId="4"/>
  </si>
  <si>
    <t>　３</t>
    <phoneticPr fontId="4"/>
  </si>
  <si>
    <t>　　資　料　　千葉労働局</t>
    <rPh sb="9" eb="11">
      <t>ロウドウ</t>
    </rPh>
    <rPh sb="11" eb="12">
      <t>キョク</t>
    </rPh>
    <phoneticPr fontId="4"/>
  </si>
  <si>
    <t>　（注）新規学卒・日雇を除き、パートタイマーを含む、常用・臨時・季節の合計。</t>
    <phoneticPr fontId="4"/>
  </si>
  <si>
    <t>（2)　産業別新規求人数</t>
    <rPh sb="4" eb="6">
      <t>サンギョウ</t>
    </rPh>
    <rPh sb="6" eb="7">
      <t>ベツ</t>
    </rPh>
    <rPh sb="7" eb="9">
      <t>シンキ</t>
    </rPh>
    <rPh sb="9" eb="12">
      <t>キュウジンスウ</t>
    </rPh>
    <phoneticPr fontId="4"/>
  </si>
  <si>
    <t>総数</t>
    <phoneticPr fontId="4"/>
  </si>
  <si>
    <t>電気・ガス
・熱供給
・水道業</t>
    <rPh sb="7" eb="8">
      <t>ネツ</t>
    </rPh>
    <rPh sb="8" eb="10">
      <t>キョウキュウ</t>
    </rPh>
    <phoneticPr fontId="4"/>
  </si>
  <si>
    <t>学術研究，
専門・技術
サービス業</t>
    <rPh sb="0" eb="2">
      <t>ガクジュツ</t>
    </rPh>
    <rPh sb="2" eb="4">
      <t>ケンキュウ</t>
    </rPh>
    <rPh sb="6" eb="8">
      <t>センモン</t>
    </rPh>
    <rPh sb="9" eb="11">
      <t>ギジュツ</t>
    </rPh>
    <rPh sb="16" eb="17">
      <t>ギョウ</t>
    </rPh>
    <phoneticPr fontId="4"/>
  </si>
  <si>
    <t>宿泊業，
飲食サー
ビス業</t>
    <rPh sb="0" eb="2">
      <t>シュクハク</t>
    </rPh>
    <rPh sb="2" eb="3">
      <t>ギョウ</t>
    </rPh>
    <rPh sb="5" eb="7">
      <t>インショク</t>
    </rPh>
    <rPh sb="12" eb="13">
      <t>ギョウ</t>
    </rPh>
    <phoneticPr fontId="4"/>
  </si>
  <si>
    <t>生活関連
サービス業
，娯楽業</t>
    <rPh sb="0" eb="2">
      <t>セイカツ</t>
    </rPh>
    <rPh sb="2" eb="4">
      <t>カンレン</t>
    </rPh>
    <rPh sb="9" eb="10">
      <t>ギョウ</t>
    </rPh>
    <rPh sb="12" eb="15">
      <t>ゴラクギョウ</t>
    </rPh>
    <phoneticPr fontId="4"/>
  </si>
  <si>
    <t>複合サー
ビス事業</t>
    <rPh sb="0" eb="2">
      <t>フクゴウ</t>
    </rPh>
    <rPh sb="7" eb="9">
      <t>ジギョウ</t>
    </rPh>
    <phoneticPr fontId="4"/>
  </si>
  <si>
    <t>サービス業
（他に分類さ
れないもの）</t>
    <rPh sb="7" eb="8">
      <t>タ</t>
    </rPh>
    <rPh sb="9" eb="11">
      <t>ブンルイ</t>
    </rPh>
    <phoneticPr fontId="4"/>
  </si>
  <si>
    <t>公務・
その他</t>
    <rPh sb="6" eb="7">
      <t>タ</t>
    </rPh>
    <phoneticPr fontId="4"/>
  </si>
  <si>
    <t xml:space="preserve">  ５</t>
    <phoneticPr fontId="4"/>
  </si>
  <si>
    <t xml:space="preserve">  ６</t>
    <phoneticPr fontId="4"/>
  </si>
  <si>
    <t xml:space="preserve">  ７</t>
    <phoneticPr fontId="4"/>
  </si>
  <si>
    <t xml:space="preserve">  ８</t>
    <phoneticPr fontId="4"/>
  </si>
  <si>
    <t xml:space="preserve">  ９</t>
    <phoneticPr fontId="4"/>
  </si>
  <si>
    <t xml:space="preserve">  ２</t>
    <phoneticPr fontId="4"/>
  </si>
  <si>
    <t xml:space="preserve">  ３</t>
    <phoneticPr fontId="4"/>
  </si>
  <si>
    <t>（注）</t>
    <phoneticPr fontId="4"/>
  </si>
  <si>
    <t>新規学卒・日雇を除き、パートタイマーを含む、常用・臨時・季節の合計。</t>
    <phoneticPr fontId="4"/>
  </si>
  <si>
    <t>（3)　雇用保険適用・給付状況</t>
    <rPh sb="4" eb="6">
      <t>コヨウ</t>
    </rPh>
    <rPh sb="6" eb="8">
      <t>ホケン</t>
    </rPh>
    <rPh sb="8" eb="10">
      <t>テキヨウ</t>
    </rPh>
    <rPh sb="11" eb="13">
      <t>キュウフ</t>
    </rPh>
    <rPh sb="13" eb="15">
      <t>ジョウキョウ</t>
    </rPh>
    <phoneticPr fontId="4"/>
  </si>
  <si>
    <t>適用</t>
    <rPh sb="0" eb="2">
      <t>テキヨウ</t>
    </rPh>
    <phoneticPr fontId="4"/>
  </si>
  <si>
    <t>給　　　　　　付</t>
    <phoneticPr fontId="4"/>
  </si>
  <si>
    <t>被保険者数</t>
    <rPh sb="0" eb="4">
      <t>ヒホケンシャ</t>
    </rPh>
    <rPh sb="4" eb="5">
      <t>スウ</t>
    </rPh>
    <phoneticPr fontId="4"/>
  </si>
  <si>
    <t>　　　　一　　　　　　　　　　般</t>
    <phoneticPr fontId="4"/>
  </si>
  <si>
    <t>日雇</t>
    <rPh sb="0" eb="2">
      <t>ヒヤト</t>
    </rPh>
    <phoneticPr fontId="4"/>
  </si>
  <si>
    <t>年度末（月末）現在数</t>
    <rPh sb="0" eb="3">
      <t>ネンドマツ</t>
    </rPh>
    <rPh sb="4" eb="6">
      <t>ゲツマツ</t>
    </rPh>
    <rPh sb="7" eb="9">
      <t>ゲンザイ</t>
    </rPh>
    <rPh sb="9" eb="10">
      <t>スウ</t>
    </rPh>
    <phoneticPr fontId="4"/>
  </si>
  <si>
    <t>資格取得者数</t>
    <rPh sb="0" eb="2">
      <t>シカク</t>
    </rPh>
    <rPh sb="2" eb="4">
      <t>シュトク</t>
    </rPh>
    <rPh sb="4" eb="5">
      <t>シャ</t>
    </rPh>
    <rPh sb="5" eb="6">
      <t>スウ</t>
    </rPh>
    <phoneticPr fontId="4"/>
  </si>
  <si>
    <t>資格喪失者数</t>
    <rPh sb="0" eb="2">
      <t>シカク</t>
    </rPh>
    <rPh sb="2" eb="4">
      <t>ソウシツ</t>
    </rPh>
    <rPh sb="4" eb="5">
      <t>シャ</t>
    </rPh>
    <rPh sb="5" eb="6">
      <t>スウ</t>
    </rPh>
    <phoneticPr fontId="4"/>
  </si>
  <si>
    <t>受給資格決定件数</t>
    <phoneticPr fontId="4"/>
  </si>
  <si>
    <t>初回受給者数</t>
    <phoneticPr fontId="4"/>
  </si>
  <si>
    <t>受給実人員</t>
    <rPh sb="0" eb="2">
      <t>ジュキュウ</t>
    </rPh>
    <rPh sb="2" eb="3">
      <t>ジツ</t>
    </rPh>
    <rPh sb="3" eb="5">
      <t>ジンイン</t>
    </rPh>
    <phoneticPr fontId="4"/>
  </si>
  <si>
    <t>保険金給付総額(千円)</t>
    <phoneticPr fontId="4"/>
  </si>
  <si>
    <t>受給実人員</t>
    <phoneticPr fontId="4"/>
  </si>
  <si>
    <t>31・令和元</t>
    <rPh sb="3" eb="6">
      <t>レイワゲン</t>
    </rPh>
    <phoneticPr fontId="4"/>
  </si>
  <si>
    <t>（注）高年齢求職者給付金分、特例一時金を除く。</t>
    <phoneticPr fontId="4"/>
  </si>
  <si>
    <t>139  国　民　健　康　保　険　加　入　・　給　付　状　況</t>
    <rPh sb="5" eb="6">
      <t>コク</t>
    </rPh>
    <rPh sb="7" eb="8">
      <t>ミン</t>
    </rPh>
    <rPh sb="9" eb="10">
      <t>ケン</t>
    </rPh>
    <rPh sb="11" eb="12">
      <t>ヤスシ</t>
    </rPh>
    <rPh sb="13" eb="14">
      <t>ホ</t>
    </rPh>
    <rPh sb="15" eb="16">
      <t>ケン</t>
    </rPh>
    <rPh sb="17" eb="18">
      <t>カ</t>
    </rPh>
    <rPh sb="19" eb="20">
      <t>イリ</t>
    </rPh>
    <rPh sb="23" eb="24">
      <t>キュウ</t>
    </rPh>
    <rPh sb="25" eb="26">
      <t>ヅケ</t>
    </rPh>
    <rPh sb="27" eb="28">
      <t>ジョウ</t>
    </rPh>
    <rPh sb="29" eb="30">
      <t>キョウ</t>
    </rPh>
    <phoneticPr fontId="4"/>
  </si>
  <si>
    <t>（単位　千円）</t>
  </si>
  <si>
    <t>区　分</t>
    <rPh sb="0" eb="1">
      <t>ク</t>
    </rPh>
    <rPh sb="2" eb="3">
      <t>ブン</t>
    </rPh>
    <phoneticPr fontId="4"/>
  </si>
  <si>
    <t xml:space="preserve"> 加  　入　　状　　況</t>
    <rPh sb="8" eb="9">
      <t>ジョウ</t>
    </rPh>
    <rPh sb="11" eb="12">
      <t>キョウ</t>
    </rPh>
    <phoneticPr fontId="4"/>
  </si>
  <si>
    <t>　　　　　保     険     給     付     の　　状　　況</t>
    <phoneticPr fontId="4"/>
  </si>
  <si>
    <t>被　保　険　者　数</t>
  </si>
  <si>
    <t>被保険者資格取得者数</t>
  </si>
  <si>
    <t>被保険者資格喪失者数</t>
  </si>
  <si>
    <t>　　療  　 養 　  諸 　  費</t>
    <phoneticPr fontId="4"/>
  </si>
  <si>
    <t>その他の保険給付費</t>
    <phoneticPr fontId="4"/>
  </si>
  <si>
    <t>世　　帯</t>
    <phoneticPr fontId="4"/>
  </si>
  <si>
    <t>人　　員</t>
    <phoneticPr fontId="4"/>
  </si>
  <si>
    <t>総　　額</t>
    <phoneticPr fontId="4"/>
  </si>
  <si>
    <t>療 養 費</t>
    <phoneticPr fontId="4"/>
  </si>
  <si>
    <t>療　養　の　給　付</t>
    <phoneticPr fontId="4"/>
  </si>
  <si>
    <t>出産育児
一 時 金</t>
    <phoneticPr fontId="4"/>
  </si>
  <si>
    <t>葬 祭 費</t>
    <phoneticPr fontId="4"/>
  </si>
  <si>
    <t>高額療養費</t>
    <phoneticPr fontId="4"/>
  </si>
  <si>
    <t>高額介護合算
療養費</t>
    <rPh sb="0" eb="2">
      <t>コウガク</t>
    </rPh>
    <rPh sb="2" eb="4">
      <t>カイゴ</t>
    </rPh>
    <rPh sb="4" eb="6">
      <t>ガッサン</t>
    </rPh>
    <rPh sb="7" eb="10">
      <t>リョウヨウヒ</t>
    </rPh>
    <phoneticPr fontId="4"/>
  </si>
  <si>
    <t>傷病
手当金</t>
    <rPh sb="0" eb="2">
      <t>ショウビョウ</t>
    </rPh>
    <rPh sb="3" eb="5">
      <t>テアテ</t>
    </rPh>
    <rPh sb="5" eb="6">
      <t>キン</t>
    </rPh>
    <phoneticPr fontId="4"/>
  </si>
  <si>
    <t>一般診療</t>
    <phoneticPr fontId="4"/>
  </si>
  <si>
    <t>歯科診療</t>
    <phoneticPr fontId="4"/>
  </si>
  <si>
    <t>年度</t>
  </si>
  <si>
    <t>－</t>
    <phoneticPr fontId="4"/>
  </si>
  <si>
    <t>－</t>
  </si>
  <si>
    <t>年１</t>
    <phoneticPr fontId="4"/>
  </si>
  <si>
    <t>140  後期高齢者医療制度加入・給付状況</t>
    <rPh sb="5" eb="7">
      <t>コウキ</t>
    </rPh>
    <rPh sb="7" eb="10">
      <t>コウレイシャ</t>
    </rPh>
    <rPh sb="10" eb="12">
      <t>イリョウ</t>
    </rPh>
    <rPh sb="12" eb="14">
      <t>セイド</t>
    </rPh>
    <rPh sb="14" eb="16">
      <t>カニュウ</t>
    </rPh>
    <rPh sb="17" eb="19">
      <t>キュウフ</t>
    </rPh>
    <rPh sb="19" eb="21">
      <t>ジョウキョウ</t>
    </rPh>
    <phoneticPr fontId="4"/>
  </si>
  <si>
    <t>被　　保　　険　　者　　数</t>
    <phoneticPr fontId="4"/>
  </si>
  <si>
    <t>保     険     給     付     額</t>
    <phoneticPr fontId="4"/>
  </si>
  <si>
    <t>総　数</t>
    <rPh sb="0" eb="1">
      <t>ソウ</t>
    </rPh>
    <rPh sb="2" eb="3">
      <t>スウ</t>
    </rPh>
    <phoneticPr fontId="4"/>
  </si>
  <si>
    <t>75歳以上</t>
    <rPh sb="2" eb="5">
      <t>サイイジョウ</t>
    </rPh>
    <phoneticPr fontId="4"/>
  </si>
  <si>
    <t>65～74歳
（障害
認定者）</t>
    <rPh sb="5" eb="6">
      <t>サイ</t>
    </rPh>
    <rPh sb="8" eb="10">
      <t>ショウガイ</t>
    </rPh>
    <rPh sb="11" eb="14">
      <t>ニンテイシャ</t>
    </rPh>
    <phoneticPr fontId="4"/>
  </si>
  <si>
    <t>負担区分別（再掲）</t>
    <rPh sb="0" eb="2">
      <t>フタン</t>
    </rPh>
    <rPh sb="2" eb="4">
      <t>クブン</t>
    </rPh>
    <rPh sb="4" eb="5">
      <t>ベツ</t>
    </rPh>
    <rPh sb="6" eb="8">
      <t>サイケイ</t>
    </rPh>
    <phoneticPr fontId="4"/>
  </si>
  <si>
    <t>療   養   諸   費</t>
    <phoneticPr fontId="4"/>
  </si>
  <si>
    <t>３　割</t>
    <rPh sb="2" eb="3">
      <t>ワリ</t>
    </rPh>
    <phoneticPr fontId="4"/>
  </si>
  <si>
    <t>１　　　割</t>
    <rPh sb="4" eb="5">
      <t>ワリ</t>
    </rPh>
    <phoneticPr fontId="4"/>
  </si>
  <si>
    <t>一　般</t>
    <rPh sb="0" eb="1">
      <t>イチ</t>
    </rPh>
    <rPh sb="2" eb="3">
      <t>ハン</t>
    </rPh>
    <phoneticPr fontId="4"/>
  </si>
  <si>
    <t>低所得Ⅱ</t>
    <rPh sb="0" eb="3">
      <t>テイショトク</t>
    </rPh>
    <phoneticPr fontId="4"/>
  </si>
  <si>
    <t>低所得Ⅰ</t>
    <rPh sb="0" eb="3">
      <t>テイショトク</t>
    </rPh>
    <phoneticPr fontId="4"/>
  </si>
  <si>
    <t>31・令和元</t>
    <rPh sb="3" eb="5">
      <t>レイワ</t>
    </rPh>
    <rPh sb="5" eb="6">
      <t>ガン</t>
    </rPh>
    <phoneticPr fontId="4"/>
  </si>
  <si>
    <t>中央区</t>
    <rPh sb="0" eb="3">
      <t>チュウオウク</t>
    </rPh>
    <phoneticPr fontId="4"/>
  </si>
  <si>
    <t>花見川区</t>
    <rPh sb="0" eb="4">
      <t>ハナミガワク</t>
    </rPh>
    <phoneticPr fontId="4"/>
  </si>
  <si>
    <t>稲毛区</t>
    <rPh sb="0" eb="3">
      <t>イナゲク</t>
    </rPh>
    <phoneticPr fontId="4"/>
  </si>
  <si>
    <t>若葉区</t>
    <rPh sb="0" eb="3">
      <t>ワカバク</t>
    </rPh>
    <phoneticPr fontId="4"/>
  </si>
  <si>
    <t>緑区</t>
    <rPh sb="0" eb="2">
      <t>ミドリク</t>
    </rPh>
    <phoneticPr fontId="4"/>
  </si>
  <si>
    <t>美浜区</t>
    <rPh sb="0" eb="3">
      <t>ミハマク</t>
    </rPh>
    <phoneticPr fontId="4"/>
  </si>
  <si>
    <t>　　資　料　　健康保険課(集計：千葉県後期高齢者医療広域連合)</t>
    <rPh sb="7" eb="9">
      <t>ケンコウ</t>
    </rPh>
    <rPh sb="9" eb="11">
      <t>ホケン</t>
    </rPh>
    <rPh sb="11" eb="12">
      <t>カ</t>
    </rPh>
    <rPh sb="13" eb="15">
      <t>シュウケイ</t>
    </rPh>
    <rPh sb="16" eb="19">
      <t>チバケン</t>
    </rPh>
    <rPh sb="19" eb="21">
      <t>コウキ</t>
    </rPh>
    <rPh sb="21" eb="24">
      <t>コウレイシャ</t>
    </rPh>
    <rPh sb="24" eb="26">
      <t>イリョウ</t>
    </rPh>
    <rPh sb="26" eb="28">
      <t>コウイキ</t>
    </rPh>
    <rPh sb="28" eb="30">
      <t>レンゴウ</t>
    </rPh>
    <phoneticPr fontId="4"/>
  </si>
  <si>
    <t>141  国　民　年　金　適　用　状　況　(拠　出　制）</t>
    <rPh sb="5" eb="6">
      <t>コク</t>
    </rPh>
    <rPh sb="7" eb="8">
      <t>ミン</t>
    </rPh>
    <rPh sb="9" eb="10">
      <t>トシ</t>
    </rPh>
    <rPh sb="11" eb="12">
      <t>キン</t>
    </rPh>
    <rPh sb="13" eb="14">
      <t>テキ</t>
    </rPh>
    <rPh sb="15" eb="16">
      <t>ヨウ</t>
    </rPh>
    <rPh sb="17" eb="18">
      <t>ジョウ</t>
    </rPh>
    <rPh sb="19" eb="20">
      <t>キョウ</t>
    </rPh>
    <rPh sb="22" eb="23">
      <t>キョ</t>
    </rPh>
    <rPh sb="24" eb="25">
      <t>デ</t>
    </rPh>
    <rPh sb="26" eb="27">
      <t>セイ</t>
    </rPh>
    <phoneticPr fontId="4"/>
  </si>
  <si>
    <t>　　　現 存 被 保 険 者 数</t>
    <phoneticPr fontId="4"/>
  </si>
  <si>
    <t>保 険 料 免 除 者 数</t>
    <phoneticPr fontId="4"/>
  </si>
  <si>
    <t>総　　数</t>
  </si>
  <si>
    <t>強制加入数</t>
  </si>
  <si>
    <t>任意加入数</t>
  </si>
  <si>
    <t>第 ３ 号</t>
  </si>
  <si>
    <t>法定免除</t>
  </si>
  <si>
    <t>申請免除</t>
  </si>
  <si>
    <t>中   央   区</t>
  </si>
  <si>
    <t>花 見  川 区</t>
  </si>
  <si>
    <t>稲   毛   区</t>
  </si>
  <si>
    <t>若   葉   区</t>
  </si>
  <si>
    <t>緑      　区</t>
  </si>
  <si>
    <t>美   浜   区</t>
  </si>
  <si>
    <t>そ 　の　 他</t>
    <rPh sb="6" eb="7">
      <t>タ</t>
    </rPh>
    <phoneticPr fontId="4"/>
  </si>
  <si>
    <t>　　資　料　　健康保険課</t>
    <rPh sb="7" eb="12">
      <t>ケンコウホケンカ</t>
    </rPh>
    <phoneticPr fontId="4"/>
  </si>
  <si>
    <t>142  国　民　年　金　給　付　状　況（拠　出　制）</t>
    <rPh sb="5" eb="6">
      <t>コク</t>
    </rPh>
    <rPh sb="7" eb="8">
      <t>ミン</t>
    </rPh>
    <rPh sb="9" eb="10">
      <t>トシ</t>
    </rPh>
    <rPh sb="11" eb="12">
      <t>キン</t>
    </rPh>
    <rPh sb="13" eb="14">
      <t>キュウ</t>
    </rPh>
    <rPh sb="15" eb="16">
      <t>ヅケ</t>
    </rPh>
    <rPh sb="17" eb="18">
      <t>ジョウ</t>
    </rPh>
    <rPh sb="19" eb="20">
      <t>キョウ</t>
    </rPh>
    <rPh sb="21" eb="22">
      <t>キョ</t>
    </rPh>
    <rPh sb="23" eb="24">
      <t>デ</t>
    </rPh>
    <rPh sb="25" eb="26">
      <t>セイ</t>
    </rPh>
    <phoneticPr fontId="4"/>
  </si>
  <si>
    <t>（単位　千円）</t>
    <phoneticPr fontId="4"/>
  </si>
  <si>
    <t>受　　　給　　　権　　　者　　　数</t>
    <phoneticPr fontId="4"/>
  </si>
  <si>
    <t>年　　　金　　　支　　　給　　　額</t>
    <phoneticPr fontId="4"/>
  </si>
  <si>
    <t>死亡
一時金</t>
    <phoneticPr fontId="4"/>
  </si>
  <si>
    <t>総　数</t>
    <phoneticPr fontId="4"/>
  </si>
  <si>
    <t>老　齢</t>
    <phoneticPr fontId="4"/>
  </si>
  <si>
    <t>老齢基礎</t>
  </si>
  <si>
    <t>障　害</t>
    <phoneticPr fontId="4"/>
  </si>
  <si>
    <t>障害基礎</t>
  </si>
  <si>
    <t>母　子</t>
    <phoneticPr fontId="4"/>
  </si>
  <si>
    <t>準 母 子</t>
  </si>
  <si>
    <t>遺　児</t>
    <phoneticPr fontId="4"/>
  </si>
  <si>
    <t>寡　婦</t>
    <phoneticPr fontId="4"/>
  </si>
  <si>
    <t>遺族基礎</t>
  </si>
  <si>
    <t>総　額</t>
    <phoneticPr fontId="4"/>
  </si>
  <si>
    <t>準母子</t>
  </si>
  <si>
    <t>寡　婦</t>
  </si>
  <si>
    <t>…</t>
  </si>
  <si>
    <t>中   央   区</t>
    <phoneticPr fontId="4"/>
  </si>
  <si>
    <t>各区の計と総数とは一致しない場合がある。</t>
    <phoneticPr fontId="4"/>
  </si>
  <si>
    <t>143  福　祉　年　金　給　付　状　況</t>
    <rPh sb="5" eb="6">
      <t>フク</t>
    </rPh>
    <rPh sb="7" eb="8">
      <t>シ</t>
    </rPh>
    <rPh sb="9" eb="10">
      <t>ネン</t>
    </rPh>
    <rPh sb="11" eb="12">
      <t>キン</t>
    </rPh>
    <rPh sb="13" eb="14">
      <t>キュウ</t>
    </rPh>
    <rPh sb="15" eb="16">
      <t>ヅケ</t>
    </rPh>
    <rPh sb="17" eb="18">
      <t>ジョウ</t>
    </rPh>
    <rPh sb="19" eb="20">
      <t>キョウ</t>
    </rPh>
    <phoneticPr fontId="4"/>
  </si>
  <si>
    <t>（単位  千円）</t>
  </si>
  <si>
    <t>受 給 権 者 数</t>
    <phoneticPr fontId="4"/>
  </si>
  <si>
    <t>年　金　支　給　額　　</t>
    <phoneticPr fontId="4"/>
  </si>
  <si>
    <t>計</t>
  </si>
  <si>
    <t>老　　齢</t>
  </si>
  <si>
    <t>144  介護保険事業による要介護（要支援）認定者数</t>
    <rPh sb="5" eb="7">
      <t>カイゴ</t>
    </rPh>
    <rPh sb="7" eb="9">
      <t>ホケン</t>
    </rPh>
    <rPh sb="9" eb="11">
      <t>ジギョウ</t>
    </rPh>
    <rPh sb="14" eb="17">
      <t>ヨウカイゴ</t>
    </rPh>
    <rPh sb="18" eb="21">
      <t>ヨウシエン</t>
    </rPh>
    <rPh sb="22" eb="25">
      <t>ニンテイシャ</t>
    </rPh>
    <rPh sb="25" eb="26">
      <t>スウ</t>
    </rPh>
    <phoneticPr fontId="4"/>
  </si>
  <si>
    <t>　本表は、厚生労働省所管の介護保険事業状況報告によるものである。</t>
    <rPh sb="1" eb="2">
      <t>ホン</t>
    </rPh>
    <rPh sb="2" eb="3">
      <t>ピョウ</t>
    </rPh>
    <rPh sb="5" eb="7">
      <t>コウセイ</t>
    </rPh>
    <rPh sb="7" eb="10">
      <t>ロウドウショウ</t>
    </rPh>
    <rPh sb="10" eb="12">
      <t>ショカン</t>
    </rPh>
    <rPh sb="13" eb="15">
      <t>カイゴ</t>
    </rPh>
    <rPh sb="15" eb="17">
      <t>ホケン</t>
    </rPh>
    <rPh sb="17" eb="19">
      <t>ジギョウ</t>
    </rPh>
    <rPh sb="19" eb="21">
      <t>ジョウキョウ</t>
    </rPh>
    <rPh sb="21" eb="23">
      <t>ホウコク</t>
    </rPh>
    <phoneticPr fontId="4"/>
  </si>
  <si>
    <t>総　　数</t>
    <rPh sb="0" eb="1">
      <t>ソウ</t>
    </rPh>
    <rPh sb="3" eb="4">
      <t>スウ</t>
    </rPh>
    <phoneticPr fontId="4"/>
  </si>
  <si>
    <t>要支援１</t>
    <rPh sb="0" eb="3">
      <t>ヨウシエン</t>
    </rPh>
    <phoneticPr fontId="4"/>
  </si>
  <si>
    <t>要支援２</t>
    <rPh sb="0" eb="3">
      <t>ヨウシエン</t>
    </rPh>
    <phoneticPr fontId="4"/>
  </si>
  <si>
    <t>要介護１</t>
    <rPh sb="0" eb="3">
      <t>ヨウカイゴ</t>
    </rPh>
    <phoneticPr fontId="4"/>
  </si>
  <si>
    <t>要介護２</t>
    <rPh sb="0" eb="3">
      <t>ヨウカイゴ</t>
    </rPh>
    <phoneticPr fontId="4"/>
  </si>
  <si>
    <t>要介護３</t>
    <rPh sb="0" eb="3">
      <t>ヨウカイゴ</t>
    </rPh>
    <phoneticPr fontId="4"/>
  </si>
  <si>
    <t>要介護４</t>
    <rPh sb="0" eb="3">
      <t>ヨウカイゴ</t>
    </rPh>
    <phoneticPr fontId="4"/>
  </si>
  <si>
    <t>要介護５</t>
    <rPh sb="0" eb="3">
      <t>ヨウカイゴ</t>
    </rPh>
    <phoneticPr fontId="4"/>
  </si>
  <si>
    <t>第１号被保険者</t>
    <rPh sb="0" eb="1">
      <t>ダイ</t>
    </rPh>
    <rPh sb="2" eb="3">
      <t>ゴウ</t>
    </rPh>
    <rPh sb="3" eb="7">
      <t>ヒホケンシャ</t>
    </rPh>
    <phoneticPr fontId="4"/>
  </si>
  <si>
    <t>第２号被保険者</t>
    <rPh sb="0" eb="1">
      <t>ダイ</t>
    </rPh>
    <rPh sb="2" eb="3">
      <t>ゴウ</t>
    </rPh>
    <rPh sb="3" eb="7">
      <t>ヒホケンシャ</t>
    </rPh>
    <phoneticPr fontId="4"/>
  </si>
  <si>
    <t>年度末</t>
    <rPh sb="2" eb="3">
      <t>マツ</t>
    </rPh>
    <phoneticPr fontId="4"/>
  </si>
  <si>
    <t>　　資　料　 介護保険管理課</t>
    <rPh sb="7" eb="9">
      <t>カイゴ</t>
    </rPh>
    <rPh sb="9" eb="11">
      <t>ホケン</t>
    </rPh>
    <rPh sb="11" eb="13">
      <t>カンリ</t>
    </rPh>
    <rPh sb="13" eb="14">
      <t>カ</t>
    </rPh>
    <phoneticPr fontId="4"/>
  </si>
  <si>
    <t>145  介護サービス施設数・在所者数及び居宅サービス事業所数・利用者数……（各年10月１日現在）</t>
    <rPh sb="5" eb="7">
      <t>カイゴ</t>
    </rPh>
    <rPh sb="11" eb="13">
      <t>シセツ</t>
    </rPh>
    <rPh sb="13" eb="14">
      <t>スウ</t>
    </rPh>
    <rPh sb="15" eb="17">
      <t>ザイショ</t>
    </rPh>
    <rPh sb="17" eb="18">
      <t>シャ</t>
    </rPh>
    <rPh sb="18" eb="19">
      <t>スウ</t>
    </rPh>
    <rPh sb="19" eb="20">
      <t>オヨ</t>
    </rPh>
    <rPh sb="21" eb="23">
      <t>キョタク</t>
    </rPh>
    <rPh sb="27" eb="30">
      <t>ジギョウショ</t>
    </rPh>
    <rPh sb="30" eb="31">
      <t>スウ</t>
    </rPh>
    <rPh sb="32" eb="35">
      <t>リヨウシャ</t>
    </rPh>
    <rPh sb="35" eb="36">
      <t>スウ</t>
    </rPh>
    <rPh sb="39" eb="40">
      <t>カク</t>
    </rPh>
    <rPh sb="40" eb="41">
      <t>ネン</t>
    </rPh>
    <rPh sb="43" eb="44">
      <t>ガツ</t>
    </rPh>
    <rPh sb="45" eb="46">
      <t>ニチ</t>
    </rPh>
    <rPh sb="46" eb="48">
      <t>ゲンザイ</t>
    </rPh>
    <phoneticPr fontId="4"/>
  </si>
  <si>
    <t>　施設数・事業所数は、厚生労働省所管の介護サービス施設・事業所調査によるものであり、在所者数・利用者数は、独自集計結果（概数）である。また、介護予防サービスの事業所数・利用者は含んでいない。</t>
    <rPh sb="1" eb="3">
      <t>シセツ</t>
    </rPh>
    <rPh sb="3" eb="4">
      <t>スウ</t>
    </rPh>
    <rPh sb="5" eb="8">
      <t>ジギョウショ</t>
    </rPh>
    <rPh sb="8" eb="9">
      <t>スウ</t>
    </rPh>
    <rPh sb="11" eb="13">
      <t>コウセイ</t>
    </rPh>
    <rPh sb="13" eb="16">
      <t>ロウドウショウ</t>
    </rPh>
    <rPh sb="16" eb="18">
      <t>ショカン</t>
    </rPh>
    <rPh sb="42" eb="44">
      <t>ザイショ</t>
    </rPh>
    <rPh sb="44" eb="45">
      <t>シャ</t>
    </rPh>
    <rPh sb="45" eb="46">
      <t>スウ</t>
    </rPh>
    <rPh sb="47" eb="49">
      <t>リヨウ</t>
    </rPh>
    <rPh sb="49" eb="50">
      <t>シャ</t>
    </rPh>
    <rPh sb="50" eb="51">
      <t>スウ</t>
    </rPh>
    <rPh sb="53" eb="55">
      <t>ドクジ</t>
    </rPh>
    <rPh sb="55" eb="57">
      <t>シュウケイ</t>
    </rPh>
    <rPh sb="57" eb="59">
      <t>ケッカ</t>
    </rPh>
    <rPh sb="60" eb="62">
      <t>ガイスウ</t>
    </rPh>
    <rPh sb="70" eb="72">
      <t>カイゴ</t>
    </rPh>
    <rPh sb="72" eb="74">
      <t>ヨボウ</t>
    </rPh>
    <rPh sb="79" eb="82">
      <t>ジギョウショ</t>
    </rPh>
    <rPh sb="82" eb="83">
      <t>スウ</t>
    </rPh>
    <rPh sb="84" eb="87">
      <t>リヨウシャ</t>
    </rPh>
    <rPh sb="88" eb="89">
      <t>フク</t>
    </rPh>
    <phoneticPr fontId="4"/>
  </si>
  <si>
    <t>訪問介護</t>
    <rPh sb="0" eb="2">
      <t>ホウモン</t>
    </rPh>
    <rPh sb="2" eb="4">
      <t>カイゴ</t>
    </rPh>
    <phoneticPr fontId="4"/>
  </si>
  <si>
    <t>訪問入浴介護</t>
    <rPh sb="0" eb="2">
      <t>ホウモン</t>
    </rPh>
    <rPh sb="2" eb="4">
      <t>ニュウヨク</t>
    </rPh>
    <rPh sb="4" eb="6">
      <t>カイゴ</t>
    </rPh>
    <phoneticPr fontId="4"/>
  </si>
  <si>
    <t>訪問看護</t>
    <rPh sb="0" eb="2">
      <t>ホウモン</t>
    </rPh>
    <rPh sb="2" eb="4">
      <t>カンゴ</t>
    </rPh>
    <phoneticPr fontId="4"/>
  </si>
  <si>
    <t>通所介護</t>
    <rPh sb="0" eb="2">
      <t>ツウショ</t>
    </rPh>
    <rPh sb="2" eb="4">
      <t>カイゴ</t>
    </rPh>
    <phoneticPr fontId="4"/>
  </si>
  <si>
    <t>特定施設入居者
生活介護</t>
    <rPh sb="0" eb="2">
      <t>トクテイ</t>
    </rPh>
    <rPh sb="2" eb="4">
      <t>シセツ</t>
    </rPh>
    <rPh sb="4" eb="7">
      <t>ニュウキョシャ</t>
    </rPh>
    <rPh sb="8" eb="10">
      <t>セイカツ</t>
    </rPh>
    <rPh sb="10" eb="12">
      <t>カイゴ</t>
    </rPh>
    <phoneticPr fontId="4"/>
  </si>
  <si>
    <t>福祉用具貸与</t>
    <rPh sb="0" eb="2">
      <t>フクシ</t>
    </rPh>
    <rPh sb="2" eb="4">
      <t>ヨウグ</t>
    </rPh>
    <rPh sb="4" eb="6">
      <t>タイヨ</t>
    </rPh>
    <phoneticPr fontId="4"/>
  </si>
  <si>
    <t>居宅介護支援</t>
    <rPh sb="0" eb="2">
      <t>キョタク</t>
    </rPh>
    <rPh sb="2" eb="4">
      <t>カイゴ</t>
    </rPh>
    <rPh sb="4" eb="6">
      <t>シエン</t>
    </rPh>
    <phoneticPr fontId="4"/>
  </si>
  <si>
    <t>介護老人
福祉施設</t>
    <rPh sb="0" eb="2">
      <t>カイゴ</t>
    </rPh>
    <rPh sb="2" eb="4">
      <t>ロウジン</t>
    </rPh>
    <rPh sb="5" eb="7">
      <t>フクシ</t>
    </rPh>
    <rPh sb="7" eb="9">
      <t>シセツ</t>
    </rPh>
    <phoneticPr fontId="4"/>
  </si>
  <si>
    <t>介護老人
保健施設</t>
    <rPh sb="0" eb="2">
      <t>カイゴ</t>
    </rPh>
    <rPh sb="2" eb="4">
      <t>ロウジン</t>
    </rPh>
    <rPh sb="5" eb="7">
      <t>ホケン</t>
    </rPh>
    <rPh sb="7" eb="9">
      <t>シセツ</t>
    </rPh>
    <phoneticPr fontId="4"/>
  </si>
  <si>
    <t>事業所数</t>
    <rPh sb="0" eb="3">
      <t>ジギョウショ</t>
    </rPh>
    <rPh sb="3" eb="4">
      <t>スウ</t>
    </rPh>
    <phoneticPr fontId="4"/>
  </si>
  <si>
    <t>利用者数</t>
    <rPh sb="0" eb="2">
      <t>リヨウ</t>
    </rPh>
    <rPh sb="2" eb="3">
      <t>シャ</t>
    </rPh>
    <rPh sb="3" eb="4">
      <t>スウ</t>
    </rPh>
    <phoneticPr fontId="4"/>
  </si>
  <si>
    <t>施設数</t>
    <rPh sb="0" eb="3">
      <t>シセツスウ</t>
    </rPh>
    <phoneticPr fontId="4"/>
  </si>
  <si>
    <t>年</t>
    <phoneticPr fontId="4"/>
  </si>
  <si>
    <t>令和</t>
    <rPh sb="0" eb="2">
      <t>レイワ</t>
    </rPh>
    <phoneticPr fontId="4"/>
  </si>
  <si>
    <t>元</t>
    <rPh sb="0" eb="1">
      <t>ガン</t>
    </rPh>
    <phoneticPr fontId="4"/>
  </si>
  <si>
    <t>　　資　料</t>
    <phoneticPr fontId="4"/>
  </si>
  <si>
    <t>介護保険管理課、政策企画課</t>
    <rPh sb="0" eb="2">
      <t>カイゴ</t>
    </rPh>
    <rPh sb="2" eb="4">
      <t>ホケン</t>
    </rPh>
    <rPh sb="4" eb="6">
      <t>カンリ</t>
    </rPh>
    <rPh sb="6" eb="7">
      <t>カ</t>
    </rPh>
    <rPh sb="8" eb="10">
      <t>セイサク</t>
    </rPh>
    <rPh sb="10" eb="12">
      <t>キカク</t>
    </rPh>
    <rPh sb="12" eb="13">
      <t>カ</t>
    </rPh>
    <phoneticPr fontId="4"/>
  </si>
  <si>
    <t>146  介護保険給付決定状況</t>
    <rPh sb="5" eb="7">
      <t>カイゴ</t>
    </rPh>
    <rPh sb="7" eb="9">
      <t>ホケン</t>
    </rPh>
    <rPh sb="9" eb="11">
      <t>キュウフ</t>
    </rPh>
    <rPh sb="11" eb="13">
      <t>ケッテイ</t>
    </rPh>
    <rPh sb="13" eb="15">
      <t>ジョウキョウ</t>
    </rPh>
    <phoneticPr fontId="4"/>
  </si>
  <si>
    <t>　本表は、厚生労働省所管の介護保険事業状況報告によるものである。</t>
    <phoneticPr fontId="4"/>
  </si>
  <si>
    <t>（単位　千円）</t>
    <rPh sb="1" eb="3">
      <t>タンイ</t>
    </rPh>
    <rPh sb="4" eb="5">
      <t>セン</t>
    </rPh>
    <rPh sb="5" eb="6">
      <t>エン</t>
    </rPh>
    <phoneticPr fontId="4"/>
  </si>
  <si>
    <t xml:space="preserve"> 居　宅（介　護　予　防）</t>
    <phoneticPr fontId="4"/>
  </si>
  <si>
    <t xml:space="preserve">    サ　ー　ビ　ス</t>
    <phoneticPr fontId="4"/>
  </si>
  <si>
    <t>地　域　密　着　型　（介　護　予　防）　サ　ー　ビ　ス</t>
    <phoneticPr fontId="4"/>
  </si>
  <si>
    <t>施　設　サ　ー　ビ　ス</t>
    <rPh sb="0" eb="1">
      <t>セ</t>
    </rPh>
    <rPh sb="2" eb="3">
      <t>セツ</t>
    </rPh>
    <phoneticPr fontId="4"/>
  </si>
  <si>
    <t>訪問サービス</t>
    <rPh sb="0" eb="2">
      <t>ホウモン</t>
    </rPh>
    <phoneticPr fontId="4"/>
  </si>
  <si>
    <t>通所サービス</t>
    <rPh sb="0" eb="2">
      <t>ツウショ</t>
    </rPh>
    <phoneticPr fontId="4"/>
  </si>
  <si>
    <t xml:space="preserve"> 短期入所サービス</t>
    <rPh sb="1" eb="3">
      <t>タンキ</t>
    </rPh>
    <rPh sb="3" eb="5">
      <t>ニュウショ</t>
    </rPh>
    <phoneticPr fontId="4"/>
  </si>
  <si>
    <t>福祉用具・
住宅改修サービス</t>
    <rPh sb="0" eb="2">
      <t>フクシ</t>
    </rPh>
    <rPh sb="2" eb="4">
      <t>ヨウグ</t>
    </rPh>
    <rPh sb="6" eb="8">
      <t>ジュウタク</t>
    </rPh>
    <rPh sb="8" eb="10">
      <t>カイシュウ</t>
    </rPh>
    <phoneticPr fontId="4"/>
  </si>
  <si>
    <t>介護予防支援・
居宅介護支援</t>
    <rPh sb="0" eb="2">
      <t>カイゴ</t>
    </rPh>
    <rPh sb="2" eb="4">
      <t>ヨボウ</t>
    </rPh>
    <rPh sb="4" eb="6">
      <t>シエン</t>
    </rPh>
    <rPh sb="8" eb="10">
      <t>キョタク</t>
    </rPh>
    <rPh sb="10" eb="12">
      <t>カイゴ</t>
    </rPh>
    <rPh sb="12" eb="14">
      <t>シエン</t>
    </rPh>
    <phoneticPr fontId="4"/>
  </si>
  <si>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4"/>
  </si>
  <si>
    <t>夜間対応型
訪問介護</t>
    <rPh sb="0" eb="2">
      <t>ヤカン</t>
    </rPh>
    <rPh sb="2" eb="5">
      <t>タイオウガタ</t>
    </rPh>
    <rPh sb="6" eb="8">
      <t>ホウモン</t>
    </rPh>
    <rPh sb="8" eb="10">
      <t>カイゴ</t>
    </rPh>
    <phoneticPr fontId="4"/>
  </si>
  <si>
    <t>地域密着型通所介護</t>
    <rPh sb="0" eb="2">
      <t>チイキ</t>
    </rPh>
    <rPh sb="2" eb="5">
      <t>ミッチャクガタ</t>
    </rPh>
    <rPh sb="5" eb="7">
      <t>ツウショ</t>
    </rPh>
    <rPh sb="7" eb="9">
      <t>カイゴ</t>
    </rPh>
    <phoneticPr fontId="4"/>
  </si>
  <si>
    <t>認知症対応型
通所介護</t>
    <rPh sb="0" eb="2">
      <t>ニンチ</t>
    </rPh>
    <rPh sb="2" eb="3">
      <t>ショウ</t>
    </rPh>
    <rPh sb="3" eb="6">
      <t>タイオウガタ</t>
    </rPh>
    <rPh sb="7" eb="9">
      <t>ツウショ</t>
    </rPh>
    <rPh sb="9" eb="11">
      <t>カイゴ</t>
    </rPh>
    <phoneticPr fontId="4"/>
  </si>
  <si>
    <t>小規模多機能型
居宅介護</t>
    <rPh sb="0" eb="3">
      <t>ショウキボ</t>
    </rPh>
    <rPh sb="3" eb="7">
      <t>タキノウガタ</t>
    </rPh>
    <rPh sb="8" eb="10">
      <t>キョタク</t>
    </rPh>
    <rPh sb="10" eb="12">
      <t>カイゴ</t>
    </rPh>
    <phoneticPr fontId="4"/>
  </si>
  <si>
    <t>認知症対応型
共同生活介護</t>
    <rPh sb="0" eb="2">
      <t>ニンチ</t>
    </rPh>
    <rPh sb="2" eb="3">
      <t>ショウ</t>
    </rPh>
    <rPh sb="3" eb="6">
      <t>タイオウガタ</t>
    </rPh>
    <rPh sb="7" eb="9">
      <t>キョウドウ</t>
    </rPh>
    <rPh sb="9" eb="11">
      <t>セイカツ</t>
    </rPh>
    <rPh sb="11" eb="13">
      <t>カイゴ</t>
    </rPh>
    <phoneticPr fontId="4"/>
  </si>
  <si>
    <t>地域密着型特定
施設入居者
生活介護</t>
    <rPh sb="0" eb="2">
      <t>チイキ</t>
    </rPh>
    <rPh sb="2" eb="5">
      <t>ミッチャクガタ</t>
    </rPh>
    <rPh sb="5" eb="7">
      <t>トクテイ</t>
    </rPh>
    <rPh sb="8" eb="10">
      <t>シセツ</t>
    </rPh>
    <rPh sb="10" eb="12">
      <t>ニュウキョ</t>
    </rPh>
    <rPh sb="12" eb="13">
      <t>シャ</t>
    </rPh>
    <rPh sb="14" eb="16">
      <t>セイカツ</t>
    </rPh>
    <rPh sb="16" eb="18">
      <t>カイゴ</t>
    </rPh>
    <phoneticPr fontId="4"/>
  </si>
  <si>
    <t>地域密着型介護
老人福祉施設
入所者生活介護</t>
    <rPh sb="0" eb="2">
      <t>チイキ</t>
    </rPh>
    <rPh sb="2" eb="5">
      <t>ミッチャクガタ</t>
    </rPh>
    <rPh sb="5" eb="7">
      <t>カイゴ</t>
    </rPh>
    <rPh sb="8" eb="10">
      <t>ロウジン</t>
    </rPh>
    <rPh sb="10" eb="12">
      <t>フクシ</t>
    </rPh>
    <rPh sb="12" eb="14">
      <t>シセツ</t>
    </rPh>
    <rPh sb="15" eb="17">
      <t>ニュウショ</t>
    </rPh>
    <rPh sb="17" eb="18">
      <t>シャ</t>
    </rPh>
    <rPh sb="18" eb="20">
      <t>セイカツ</t>
    </rPh>
    <rPh sb="20" eb="22">
      <t>カイゴ</t>
    </rPh>
    <phoneticPr fontId="4"/>
  </si>
  <si>
    <t>　複合型
　（看護
　多機能</t>
    <rPh sb="1" eb="4">
      <t>フクゴウガタ</t>
    </rPh>
    <rPh sb="7" eb="9">
      <t>カンゴ</t>
    </rPh>
    <rPh sb="11" eb="14">
      <t>タキノウ</t>
    </rPh>
    <phoneticPr fontId="4"/>
  </si>
  <si>
    <t>　サービス
　小規模
　型居宅介護）</t>
    <rPh sb="7" eb="10">
      <t>ショウキボ</t>
    </rPh>
    <rPh sb="12" eb="13">
      <t>ガタ</t>
    </rPh>
    <rPh sb="13" eb="15">
      <t>キョタク</t>
    </rPh>
    <rPh sb="15" eb="17">
      <t>カイゴ</t>
    </rPh>
    <phoneticPr fontId="4"/>
  </si>
  <si>
    <t>介護老人福祉施設</t>
    <rPh sb="0" eb="2">
      <t>カイゴ</t>
    </rPh>
    <rPh sb="2" eb="4">
      <t>ロウジン</t>
    </rPh>
    <rPh sb="4" eb="6">
      <t>フクシ</t>
    </rPh>
    <rPh sb="6" eb="8">
      <t>シセツ</t>
    </rPh>
    <phoneticPr fontId="4"/>
  </si>
  <si>
    <t>介護老人保健施設</t>
    <rPh sb="0" eb="2">
      <t>カイゴ</t>
    </rPh>
    <rPh sb="2" eb="4">
      <t>ロウジン</t>
    </rPh>
    <rPh sb="4" eb="6">
      <t>ホケン</t>
    </rPh>
    <rPh sb="6" eb="8">
      <t>シセツ</t>
    </rPh>
    <phoneticPr fontId="4"/>
  </si>
  <si>
    <t>介護療養型医療施設</t>
    <rPh sb="0" eb="2">
      <t>カイゴ</t>
    </rPh>
    <rPh sb="2" eb="5">
      <t>リョウヨウガタ</t>
    </rPh>
    <rPh sb="5" eb="7">
      <t>イリョウ</t>
    </rPh>
    <rPh sb="7" eb="9">
      <t>シセツ</t>
    </rPh>
    <phoneticPr fontId="4"/>
  </si>
  <si>
    <t>介護医療院</t>
    <rPh sb="0" eb="2">
      <t>カイゴ</t>
    </rPh>
    <rPh sb="2" eb="4">
      <t>イリョウ</t>
    </rPh>
    <rPh sb="4" eb="5">
      <t>イン</t>
    </rPh>
    <phoneticPr fontId="4"/>
  </si>
  <si>
    <t>件　数</t>
    <rPh sb="0" eb="1">
      <t>ケン</t>
    </rPh>
    <rPh sb="2" eb="3">
      <t>スウ</t>
    </rPh>
    <phoneticPr fontId="4"/>
  </si>
  <si>
    <t>金　額</t>
    <rPh sb="0" eb="1">
      <t>キン</t>
    </rPh>
    <rPh sb="2" eb="3">
      <t>ガク</t>
    </rPh>
    <phoneticPr fontId="4"/>
  </si>
  <si>
    <t>年度</t>
    <rPh sb="1" eb="2">
      <t>ド</t>
    </rPh>
    <phoneticPr fontId="4"/>
  </si>
  <si>
    <t xml:space="preserve"> 36 300</t>
  </si>
  <si>
    <t>2 430 057</t>
  </si>
  <si>
    <t xml:space="preserve"> 41 678</t>
  </si>
  <si>
    <t>2 753 793</t>
  </si>
  <si>
    <t>　　資　料　　介護保険管理課</t>
    <rPh sb="7" eb="9">
      <t>カイゴ</t>
    </rPh>
    <rPh sb="9" eb="11">
      <t>ホケン</t>
    </rPh>
    <rPh sb="11" eb="13">
      <t>カンリ</t>
    </rPh>
    <rPh sb="13" eb="14">
      <t>カ</t>
    </rPh>
    <phoneticPr fontId="4"/>
  </si>
  <si>
    <t>147  社　会　福　祉　関　係　施　設　等　数……(各年10月１日現在)</t>
    <rPh sb="23" eb="24">
      <t>スウ</t>
    </rPh>
    <rPh sb="27" eb="29">
      <t>カクネン</t>
    </rPh>
    <rPh sb="31" eb="32">
      <t>ガツ</t>
    </rPh>
    <rPh sb="33" eb="34">
      <t>ニチ</t>
    </rPh>
    <rPh sb="34" eb="36">
      <t>ゲンザイ</t>
    </rPh>
    <phoneticPr fontId="4"/>
  </si>
  <si>
    <t>本表は、厚生労働省所管の社会福祉施設等調査によるものである。</t>
    <rPh sb="0" eb="1">
      <t>ホン</t>
    </rPh>
    <rPh sb="1" eb="2">
      <t>ヒョウ</t>
    </rPh>
    <rPh sb="4" eb="6">
      <t>コウセイ</t>
    </rPh>
    <rPh sb="6" eb="9">
      <t>ロウドウショウ</t>
    </rPh>
    <rPh sb="9" eb="11">
      <t>ショカン</t>
    </rPh>
    <rPh sb="12" eb="14">
      <t>シャカイ</t>
    </rPh>
    <rPh sb="14" eb="16">
      <t>フクシ</t>
    </rPh>
    <rPh sb="16" eb="18">
      <t>シセツ</t>
    </rPh>
    <rPh sb="18" eb="19">
      <t>トウ</t>
    </rPh>
    <rPh sb="19" eb="21">
      <t>チョウサ</t>
    </rPh>
    <phoneticPr fontId="4"/>
  </si>
  <si>
    <t>区　　　　　　　　分</t>
  </si>
  <si>
    <t>平 成 30 年</t>
    <phoneticPr fontId="4"/>
  </si>
  <si>
    <t>令和 元 年</t>
    <rPh sb="0" eb="2">
      <t>レイワ</t>
    </rPh>
    <rPh sb="3" eb="4">
      <t>モト</t>
    </rPh>
    <rPh sb="5" eb="6">
      <t>トシ</t>
    </rPh>
    <phoneticPr fontId="4"/>
  </si>
  <si>
    <t>令和 ２ 年</t>
    <rPh sb="0" eb="2">
      <t>レイワ</t>
    </rPh>
    <rPh sb="5" eb="6">
      <t>トシ</t>
    </rPh>
    <phoneticPr fontId="4"/>
  </si>
  <si>
    <t>施 設 数</t>
  </si>
  <si>
    <t>定　　員</t>
  </si>
  <si>
    <t>保護施設</t>
    <rPh sb="0" eb="2">
      <t>ホゴ</t>
    </rPh>
    <rPh sb="2" eb="4">
      <t>シセツ</t>
    </rPh>
    <phoneticPr fontId="4"/>
  </si>
  <si>
    <t>1</t>
  </si>
  <si>
    <t>救護施設</t>
    <rPh sb="0" eb="2">
      <t>キュウゴ</t>
    </rPh>
    <rPh sb="2" eb="4">
      <t>シセツ</t>
    </rPh>
    <phoneticPr fontId="4"/>
  </si>
  <si>
    <t>34</t>
  </si>
  <si>
    <t>養護老人ホーム（一般）</t>
    <rPh sb="0" eb="2">
      <t>ヨウゴ</t>
    </rPh>
    <rPh sb="2" eb="4">
      <t>ロウジン</t>
    </rPh>
    <rPh sb="8" eb="10">
      <t>イッパン</t>
    </rPh>
    <phoneticPr fontId="4"/>
  </si>
  <si>
    <t>2</t>
  </si>
  <si>
    <t>軽費老人ホーム（Ａ型）</t>
    <rPh sb="0" eb="2">
      <t>ケイヒ</t>
    </rPh>
    <rPh sb="2" eb="4">
      <t>ロウジン</t>
    </rPh>
    <rPh sb="9" eb="10">
      <t>ガタ</t>
    </rPh>
    <phoneticPr fontId="4"/>
  </si>
  <si>
    <t>3</t>
  </si>
  <si>
    <t>軽費老人ホーム（ケアハウス）</t>
    <rPh sb="0" eb="2">
      <t>ケイヒ</t>
    </rPh>
    <rPh sb="2" eb="4">
      <t>ロウジン</t>
    </rPh>
    <phoneticPr fontId="4"/>
  </si>
  <si>
    <t>15</t>
  </si>
  <si>
    <t>老人福祉センター（Ａ型）</t>
    <rPh sb="0" eb="2">
      <t>ロウジン</t>
    </rPh>
    <rPh sb="2" eb="4">
      <t>フクシ</t>
    </rPh>
    <rPh sb="10" eb="11">
      <t>ガタ</t>
    </rPh>
    <phoneticPr fontId="4"/>
  </si>
  <si>
    <t>6</t>
  </si>
  <si>
    <t>老人福祉センター（Ｂ型）</t>
    <rPh sb="0" eb="2">
      <t>ロウジン</t>
    </rPh>
    <rPh sb="2" eb="4">
      <t>フクシ</t>
    </rPh>
    <rPh sb="10" eb="11">
      <t>ガタ</t>
    </rPh>
    <phoneticPr fontId="4"/>
  </si>
  <si>
    <t>8</t>
  </si>
  <si>
    <t>障害者支援施設等</t>
    <rPh sb="0" eb="3">
      <t>ショウガイシャ</t>
    </rPh>
    <rPh sb="3" eb="5">
      <t>シエン</t>
    </rPh>
    <rPh sb="5" eb="7">
      <t>シセツ</t>
    </rPh>
    <rPh sb="7" eb="8">
      <t>トウ</t>
    </rPh>
    <phoneticPr fontId="4"/>
  </si>
  <si>
    <t>32</t>
  </si>
  <si>
    <t>障害者支援施設</t>
    <rPh sb="0" eb="3">
      <t>ショウガイシャ</t>
    </rPh>
    <rPh sb="3" eb="5">
      <t>シエン</t>
    </rPh>
    <rPh sb="5" eb="7">
      <t>シセツ</t>
    </rPh>
    <phoneticPr fontId="4"/>
  </si>
  <si>
    <t>地域活動支援センター</t>
    <rPh sb="0" eb="2">
      <t>チイキ</t>
    </rPh>
    <rPh sb="2" eb="4">
      <t>カツドウ</t>
    </rPh>
    <rPh sb="4" eb="6">
      <t>シエン</t>
    </rPh>
    <phoneticPr fontId="4"/>
  </si>
  <si>
    <t>19</t>
  </si>
  <si>
    <t>福祉ホーム</t>
    <rPh sb="0" eb="2">
      <t>フクシ</t>
    </rPh>
    <phoneticPr fontId="4"/>
  </si>
  <si>
    <t>身体障害者社会参加支援施設</t>
    <rPh sb="0" eb="2">
      <t>シンタイ</t>
    </rPh>
    <rPh sb="2" eb="5">
      <t>ショウガイシャ</t>
    </rPh>
    <rPh sb="5" eb="7">
      <t>シャカイ</t>
    </rPh>
    <rPh sb="7" eb="9">
      <t>サンカ</t>
    </rPh>
    <rPh sb="9" eb="11">
      <t>シエン</t>
    </rPh>
    <rPh sb="11" eb="13">
      <t>シセツ</t>
    </rPh>
    <phoneticPr fontId="4"/>
  </si>
  <si>
    <t>4</t>
  </si>
  <si>
    <t>身体障害者福祉センター（Ｂ型）</t>
    <rPh sb="0" eb="2">
      <t>シンタイ</t>
    </rPh>
    <rPh sb="2" eb="5">
      <t>ショウガイシャ</t>
    </rPh>
    <rPh sb="5" eb="7">
      <t>フクシ</t>
    </rPh>
    <rPh sb="13" eb="14">
      <t>ガタ</t>
    </rPh>
    <phoneticPr fontId="4"/>
  </si>
  <si>
    <t>補装具製作施設</t>
    <rPh sb="0" eb="1">
      <t>ホ</t>
    </rPh>
    <rPh sb="1" eb="2">
      <t>ヨソオ</t>
    </rPh>
    <rPh sb="2" eb="3">
      <t>グ</t>
    </rPh>
    <rPh sb="3" eb="5">
      <t>セイサク</t>
    </rPh>
    <rPh sb="5" eb="7">
      <t>シセツ</t>
    </rPh>
    <phoneticPr fontId="4"/>
  </si>
  <si>
    <t>聴覚障害者情報提供施設</t>
    <rPh sb="0" eb="2">
      <t>チョウカク</t>
    </rPh>
    <rPh sb="2" eb="5">
      <t>ショウガイシャ</t>
    </rPh>
    <rPh sb="5" eb="7">
      <t>ジョウホウ</t>
    </rPh>
    <rPh sb="7" eb="9">
      <t>テイキョウ</t>
    </rPh>
    <rPh sb="9" eb="11">
      <t>シセツ</t>
    </rPh>
    <phoneticPr fontId="4"/>
  </si>
  <si>
    <t>婦人保護施設</t>
    <rPh sb="0" eb="2">
      <t>フジン</t>
    </rPh>
    <rPh sb="2" eb="4">
      <t>ホゴ</t>
    </rPh>
    <rPh sb="4" eb="6">
      <t>シセツ</t>
    </rPh>
    <phoneticPr fontId="4"/>
  </si>
  <si>
    <t>274</t>
  </si>
  <si>
    <t>16682</t>
  </si>
  <si>
    <t>助産施設</t>
    <rPh sb="0" eb="2">
      <t>ジョサン</t>
    </rPh>
    <rPh sb="2" eb="4">
      <t>シセツ</t>
    </rPh>
    <phoneticPr fontId="4"/>
  </si>
  <si>
    <t>乳児院</t>
    <rPh sb="0" eb="2">
      <t>ニュウジ</t>
    </rPh>
    <rPh sb="2" eb="3">
      <t>イン</t>
    </rPh>
    <phoneticPr fontId="4"/>
  </si>
  <si>
    <t>母子生活支援施設</t>
    <rPh sb="0" eb="2">
      <t>ボシ</t>
    </rPh>
    <rPh sb="2" eb="4">
      <t>セイカツ</t>
    </rPh>
    <rPh sb="4" eb="6">
      <t>シエン</t>
    </rPh>
    <rPh sb="6" eb="8">
      <t>シセツ</t>
    </rPh>
    <phoneticPr fontId="4"/>
  </si>
  <si>
    <t>186</t>
  </si>
  <si>
    <t>地域型保育事業所</t>
    <phoneticPr fontId="4"/>
  </si>
  <si>
    <t>児童養護施設</t>
    <rPh sb="0" eb="2">
      <t>ジドウ</t>
    </rPh>
    <rPh sb="2" eb="4">
      <t>ヨウゴ</t>
    </rPh>
    <rPh sb="4" eb="6">
      <t>シセツ</t>
    </rPh>
    <phoneticPr fontId="4"/>
  </si>
  <si>
    <t>障害児入所施設（医療型）</t>
    <phoneticPr fontId="4"/>
  </si>
  <si>
    <t>児童発達支援センター（福祉型）</t>
    <phoneticPr fontId="4"/>
  </si>
  <si>
    <t>児童発達支援センター（医療型）</t>
    <phoneticPr fontId="4"/>
  </si>
  <si>
    <t>児童家庭支援センター</t>
    <rPh sb="0" eb="2">
      <t>ジドウ</t>
    </rPh>
    <rPh sb="2" eb="4">
      <t>カテイ</t>
    </rPh>
    <rPh sb="4" eb="6">
      <t>シエン</t>
    </rPh>
    <phoneticPr fontId="4"/>
  </si>
  <si>
    <t>その他の社会福祉施設等</t>
    <rPh sb="10" eb="11">
      <t>トウ</t>
    </rPh>
    <phoneticPr fontId="4"/>
  </si>
  <si>
    <t>188</t>
  </si>
  <si>
    <t>無料低額宿泊所</t>
    <rPh sb="0" eb="2">
      <t>ムリョウ</t>
    </rPh>
    <rPh sb="2" eb="4">
      <t>テイガク</t>
    </rPh>
    <rPh sb="4" eb="6">
      <t>シュクハク</t>
    </rPh>
    <rPh sb="6" eb="7">
      <t>ジョ</t>
    </rPh>
    <phoneticPr fontId="4"/>
  </si>
  <si>
    <t>無料定額診療施設</t>
    <rPh sb="0" eb="2">
      <t>ムリョウ</t>
    </rPh>
    <rPh sb="2" eb="4">
      <t>テイガク</t>
    </rPh>
    <rPh sb="4" eb="6">
      <t>シンリョウ</t>
    </rPh>
    <rPh sb="6" eb="8">
      <t>シセツ</t>
    </rPh>
    <phoneticPr fontId="4"/>
  </si>
  <si>
    <t>有料老人ホーム</t>
    <rPh sb="0" eb="2">
      <t>ユウリョウ</t>
    </rPh>
    <rPh sb="2" eb="4">
      <t>ロウジン</t>
    </rPh>
    <phoneticPr fontId="4"/>
  </si>
  <si>
    <t>　　資　料　　政策企画課</t>
    <rPh sb="7" eb="9">
      <t>セイサク</t>
    </rPh>
    <rPh sb="9" eb="11">
      <t>キカク</t>
    </rPh>
    <rPh sb="11" eb="12">
      <t>カ</t>
    </rPh>
    <phoneticPr fontId="4"/>
  </si>
  <si>
    <t>（注）1)</t>
    <rPh sb="1" eb="2">
      <t>チュウ</t>
    </rPh>
    <phoneticPr fontId="4"/>
  </si>
  <si>
    <t>児童福祉施設の定員には母子生活支援施設の定員を含まない。</t>
    <phoneticPr fontId="4"/>
  </si>
  <si>
    <t>2)</t>
    <phoneticPr fontId="4"/>
  </si>
  <si>
    <t>母子生活支援施設の定員は世帯数である。</t>
    <phoneticPr fontId="4"/>
  </si>
  <si>
    <t>148  保　育　所 （園） の　概　況･･････(各年度４月１日現在)</t>
    <rPh sb="5" eb="6">
      <t>ホ</t>
    </rPh>
    <rPh sb="7" eb="8">
      <t>イク</t>
    </rPh>
    <rPh sb="9" eb="10">
      <t>ジョ</t>
    </rPh>
    <rPh sb="12" eb="13">
      <t>エン</t>
    </rPh>
    <rPh sb="17" eb="18">
      <t>オオムネ</t>
    </rPh>
    <rPh sb="19" eb="20">
      <t>キョウ</t>
    </rPh>
    <rPh sb="27" eb="29">
      <t>カクネン</t>
    </rPh>
    <rPh sb="29" eb="30">
      <t>ド</t>
    </rPh>
    <rPh sb="31" eb="32">
      <t>ガツ</t>
    </rPh>
    <rPh sb="33" eb="34">
      <t>ニチ</t>
    </rPh>
    <rPh sb="34" eb="36">
      <t>ゲンザイ</t>
    </rPh>
    <phoneticPr fontId="4"/>
  </si>
  <si>
    <t>保育所数</t>
  </si>
  <si>
    <t>乳 幼 児 定 員 数</t>
    <phoneticPr fontId="4"/>
  </si>
  <si>
    <t>乳 幼 児 入 所 人 員</t>
    <phoneticPr fontId="4"/>
  </si>
  <si>
    <t>待　　機
乳幼児数</t>
    <rPh sb="0" eb="1">
      <t>マツ</t>
    </rPh>
    <rPh sb="3" eb="4">
      <t>キ</t>
    </rPh>
    <rPh sb="5" eb="8">
      <t>ニュウヨウジ</t>
    </rPh>
    <rPh sb="8" eb="9">
      <t>スウ</t>
    </rPh>
    <phoneticPr fontId="4"/>
  </si>
  <si>
    <t>３歳未満児</t>
  </si>
  <si>
    <t>３歳以上児</t>
  </si>
  <si>
    <t>３ 歳 児</t>
    <phoneticPr fontId="4"/>
  </si>
  <si>
    <t>４歳以上児</t>
  </si>
  <si>
    <t>平成</t>
  </si>
  <si>
    <t>（公　立）</t>
  </si>
  <si>
    <t>（私　立）</t>
  </si>
  <si>
    <t>149  認 定 こ ど も 園 の　概　況･･････(各年度４月１日現在)</t>
    <rPh sb="5" eb="6">
      <t>シノブ</t>
    </rPh>
    <rPh sb="7" eb="8">
      <t>サダ</t>
    </rPh>
    <rPh sb="15" eb="16">
      <t>エン</t>
    </rPh>
    <rPh sb="19" eb="20">
      <t>オオムネ</t>
    </rPh>
    <rPh sb="21" eb="22">
      <t>キョウ</t>
    </rPh>
    <rPh sb="29" eb="31">
      <t>カクネン</t>
    </rPh>
    <rPh sb="31" eb="32">
      <t>ド</t>
    </rPh>
    <rPh sb="33" eb="34">
      <t>ガツ</t>
    </rPh>
    <rPh sb="35" eb="36">
      <t>ニチ</t>
    </rPh>
    <rPh sb="36" eb="38">
      <t>ゲンザイ</t>
    </rPh>
    <phoneticPr fontId="4"/>
  </si>
  <si>
    <t>認 定
こども
園総数</t>
    <rPh sb="0" eb="1">
      <t>シノブ</t>
    </rPh>
    <rPh sb="2" eb="3">
      <t>テイ</t>
    </rPh>
    <rPh sb="8" eb="9">
      <t>エン</t>
    </rPh>
    <rPh sb="9" eb="10">
      <t>ソウ</t>
    </rPh>
    <rPh sb="10" eb="11">
      <t>スウ</t>
    </rPh>
    <phoneticPr fontId="14"/>
  </si>
  <si>
    <t>幼保連携型</t>
    <rPh sb="0" eb="1">
      <t>ヨウ</t>
    </rPh>
    <rPh sb="1" eb="2">
      <t>ホ</t>
    </rPh>
    <rPh sb="2" eb="4">
      <t>レンケイ</t>
    </rPh>
    <rPh sb="4" eb="5">
      <t>ガタ</t>
    </rPh>
    <phoneticPr fontId="4"/>
  </si>
  <si>
    <t>幼稚園型</t>
    <rPh sb="0" eb="3">
      <t>ヨウチエン</t>
    </rPh>
    <rPh sb="3" eb="4">
      <t>ガタ</t>
    </rPh>
    <phoneticPr fontId="4"/>
  </si>
  <si>
    <t>保育所型</t>
    <rPh sb="0" eb="2">
      <t>ホイク</t>
    </rPh>
    <rPh sb="2" eb="3">
      <t>ショ</t>
    </rPh>
    <rPh sb="3" eb="4">
      <t>ガタ</t>
    </rPh>
    <phoneticPr fontId="14"/>
  </si>
  <si>
    <t>地方裁量型</t>
    <rPh sb="0" eb="2">
      <t>チホウ</t>
    </rPh>
    <rPh sb="2" eb="5">
      <t>サイリョウガタ</t>
    </rPh>
    <phoneticPr fontId="14"/>
  </si>
  <si>
    <t>園数</t>
    <rPh sb="0" eb="1">
      <t>エン</t>
    </rPh>
    <rPh sb="1" eb="2">
      <t>スウ</t>
    </rPh>
    <phoneticPr fontId="14"/>
  </si>
  <si>
    <t>定員</t>
    <rPh sb="0" eb="2">
      <t>テイイン</t>
    </rPh>
    <phoneticPr fontId="14"/>
  </si>
  <si>
    <t>在園者数</t>
    <rPh sb="0" eb="2">
      <t>ザイエン</t>
    </rPh>
    <rPh sb="2" eb="3">
      <t>シャ</t>
    </rPh>
    <rPh sb="3" eb="4">
      <t>スウ</t>
    </rPh>
    <phoneticPr fontId="14"/>
  </si>
  <si>
    <t>31・令和元</t>
    <rPh sb="3" eb="5">
      <t>レイワ</t>
    </rPh>
    <rPh sb="5" eb="6">
      <t>ガン</t>
    </rPh>
    <phoneticPr fontId="14"/>
  </si>
  <si>
    <t>２</t>
    <phoneticPr fontId="14"/>
  </si>
  <si>
    <t>３</t>
    <phoneticPr fontId="14"/>
  </si>
  <si>
    <t>－</t>
    <phoneticPr fontId="14"/>
  </si>
  <si>
    <t>　　資　料　　幼保運営課</t>
    <rPh sb="7" eb="8">
      <t>ヨウ</t>
    </rPh>
    <rPh sb="8" eb="9">
      <t>ホ</t>
    </rPh>
    <rPh sb="9" eb="11">
      <t>ウンエイ</t>
    </rPh>
    <phoneticPr fontId="4"/>
  </si>
  <si>
    <t>（注） 1)</t>
  </si>
  <si>
    <t>「定員」とは、保育所機能部分の利用定員数である。</t>
    <rPh sb="1" eb="3">
      <t>テイイン</t>
    </rPh>
    <rPh sb="7" eb="9">
      <t>ホイク</t>
    </rPh>
    <rPh sb="9" eb="10">
      <t>ショ</t>
    </rPh>
    <rPh sb="10" eb="12">
      <t>キノウ</t>
    </rPh>
    <rPh sb="12" eb="14">
      <t>ブブン</t>
    </rPh>
    <rPh sb="15" eb="17">
      <t>リヨウ</t>
    </rPh>
    <rPh sb="17" eb="19">
      <t>テイイン</t>
    </rPh>
    <rPh sb="19" eb="20">
      <t>カズ</t>
    </rPh>
    <phoneticPr fontId="14"/>
  </si>
  <si>
    <t>　　　 2)</t>
    <phoneticPr fontId="14"/>
  </si>
  <si>
    <t>「在園者数」とは、保育所機能部分の在園者数である。</t>
    <rPh sb="1" eb="3">
      <t>ザイエン</t>
    </rPh>
    <rPh sb="3" eb="4">
      <t>シャ</t>
    </rPh>
    <rPh sb="4" eb="5">
      <t>スウ</t>
    </rPh>
    <rPh sb="9" eb="11">
      <t>ホイク</t>
    </rPh>
    <rPh sb="11" eb="12">
      <t>ショ</t>
    </rPh>
    <rPh sb="12" eb="14">
      <t>キノウ</t>
    </rPh>
    <rPh sb="14" eb="16">
      <t>ブブン</t>
    </rPh>
    <rPh sb="17" eb="19">
      <t>ザイエン</t>
    </rPh>
    <rPh sb="19" eb="20">
      <t>シャ</t>
    </rPh>
    <rPh sb="20" eb="21">
      <t>カズ</t>
    </rPh>
    <phoneticPr fontId="14"/>
  </si>
  <si>
    <t>150  募　金　状　況</t>
    <rPh sb="5" eb="6">
      <t>ツノル</t>
    </rPh>
    <rPh sb="7" eb="8">
      <t>カネ</t>
    </rPh>
    <rPh sb="9" eb="10">
      <t>ジョウ</t>
    </rPh>
    <rPh sb="11" eb="12">
      <t>キョウ</t>
    </rPh>
    <phoneticPr fontId="4"/>
  </si>
  <si>
    <t>(1)　赤　い　羽　根　共　同　募　金</t>
    <rPh sb="4" eb="5">
      <t>アカ</t>
    </rPh>
    <rPh sb="8" eb="9">
      <t>ハネ</t>
    </rPh>
    <rPh sb="10" eb="11">
      <t>ネ</t>
    </rPh>
    <rPh sb="12" eb="13">
      <t>トモ</t>
    </rPh>
    <rPh sb="14" eb="15">
      <t>ドウ</t>
    </rPh>
    <rPh sb="16" eb="17">
      <t>ツノル</t>
    </rPh>
    <rPh sb="18" eb="19">
      <t>カネ</t>
    </rPh>
    <phoneticPr fontId="4"/>
  </si>
  <si>
    <t>区　　　　　分</t>
  </si>
  <si>
    <t>平成30年度</t>
  </si>
  <si>
    <t>平成31・令和元年度</t>
    <rPh sb="5" eb="8">
      <t>レイワガン</t>
    </rPh>
    <phoneticPr fontId="4"/>
  </si>
  <si>
    <t>令和２年度</t>
    <rPh sb="0" eb="2">
      <t>レイワ</t>
    </rPh>
    <rPh sb="3" eb="5">
      <t>ネンド</t>
    </rPh>
    <phoneticPr fontId="4"/>
  </si>
  <si>
    <t>目　標　額</t>
    <phoneticPr fontId="4"/>
  </si>
  <si>
    <t>実　績　額</t>
    <phoneticPr fontId="4"/>
  </si>
  <si>
    <t xml:space="preserve">募金総額         </t>
  </si>
  <si>
    <t>　　　　戸　　　別</t>
  </si>
  <si>
    <t>　　　　街　　　頭</t>
  </si>
  <si>
    <t>　　　　学　　　校</t>
  </si>
  <si>
    <t>　　　　大　　　口</t>
  </si>
  <si>
    <t>　　　　そ　の　他</t>
  </si>
  <si>
    <t>　　資　料　　地域福祉課</t>
    <rPh sb="7" eb="9">
      <t>チイキ</t>
    </rPh>
    <rPh sb="9" eb="11">
      <t>フクシ</t>
    </rPh>
    <rPh sb="11" eb="12">
      <t>カ</t>
    </rPh>
    <phoneticPr fontId="4"/>
  </si>
  <si>
    <t>(2)　日　赤　活　動　資　金</t>
    <rPh sb="4" eb="5">
      <t>ヒ</t>
    </rPh>
    <rPh sb="6" eb="7">
      <t>アカ</t>
    </rPh>
    <rPh sb="8" eb="9">
      <t>カツ</t>
    </rPh>
    <rPh sb="10" eb="11">
      <t>ドウ</t>
    </rPh>
    <rPh sb="12" eb="13">
      <t>シ</t>
    </rPh>
    <rPh sb="14" eb="15">
      <t>キン</t>
    </rPh>
    <phoneticPr fontId="4"/>
  </si>
  <si>
    <t>区　　　　分</t>
    <phoneticPr fontId="4"/>
  </si>
  <si>
    <t>　戸　　　別</t>
    <phoneticPr fontId="4"/>
  </si>
  <si>
    <t>　学　　　校</t>
    <phoneticPr fontId="4"/>
  </si>
  <si>
    <t>　大　　　口</t>
    <phoneticPr fontId="4"/>
  </si>
  <si>
    <t>　そ　の　他</t>
    <phoneticPr fontId="4"/>
  </si>
  <si>
    <t>151  生　活　保　護</t>
    <rPh sb="5" eb="6">
      <t>ショウ</t>
    </rPh>
    <rPh sb="7" eb="8">
      <t>カツ</t>
    </rPh>
    <rPh sb="9" eb="10">
      <t>ホ</t>
    </rPh>
    <rPh sb="11" eb="12">
      <t>ユズル</t>
    </rPh>
    <phoneticPr fontId="4"/>
  </si>
  <si>
    <t>(1)　保 護 世 帯 数 及 び 扶 助 別 人 員</t>
    <rPh sb="14" eb="15">
      <t>オヨ</t>
    </rPh>
    <phoneticPr fontId="4"/>
  </si>
  <si>
    <t>保護世帯</t>
    <phoneticPr fontId="4"/>
  </si>
  <si>
    <t>保護人員</t>
    <phoneticPr fontId="4"/>
  </si>
  <si>
    <t>　</t>
    <phoneticPr fontId="4"/>
  </si>
  <si>
    <t>　　　　　扶　　　　　助</t>
    <phoneticPr fontId="4"/>
  </si>
  <si>
    <t>　      別　　　　　　人　　　　　　員</t>
    <phoneticPr fontId="4"/>
  </si>
  <si>
    <t>就労自立給付
件数</t>
    <rPh sb="0" eb="2">
      <t>シュウロウ</t>
    </rPh>
    <rPh sb="2" eb="4">
      <t>ジリツ</t>
    </rPh>
    <rPh sb="4" eb="6">
      <t>キュウフ</t>
    </rPh>
    <rPh sb="7" eb="9">
      <t>ケンスウ</t>
    </rPh>
    <phoneticPr fontId="4"/>
  </si>
  <si>
    <t>施設事務費
件数</t>
    <rPh sb="6" eb="8">
      <t>ケンスウ</t>
    </rPh>
    <phoneticPr fontId="4"/>
  </si>
  <si>
    <t>進学準備
給付金</t>
    <rPh sb="0" eb="2">
      <t>シンガク</t>
    </rPh>
    <rPh sb="2" eb="4">
      <t>ジュンビ</t>
    </rPh>
    <rPh sb="5" eb="8">
      <t>キュウフキン</t>
    </rPh>
    <phoneticPr fontId="4"/>
  </si>
  <si>
    <t>生活扶助</t>
  </si>
  <si>
    <t>住宅扶助</t>
  </si>
  <si>
    <t>教育扶助</t>
  </si>
  <si>
    <t>介護扶助</t>
  </si>
  <si>
    <t>医療扶助</t>
  </si>
  <si>
    <t>出産扶助</t>
  </si>
  <si>
    <t>生業扶助</t>
  </si>
  <si>
    <t>葬祭扶助</t>
  </si>
  <si>
    <t>31・令和元</t>
    <rPh sb="3" eb="6">
      <t>レイワガン</t>
    </rPh>
    <phoneticPr fontId="4"/>
  </si>
  <si>
    <t>花 見  川 区</t>
    <phoneticPr fontId="4"/>
  </si>
  <si>
    <t>稲   毛   区</t>
    <phoneticPr fontId="4"/>
  </si>
  <si>
    <t>若   葉   区</t>
    <phoneticPr fontId="4"/>
  </si>
  <si>
    <t>緑        区</t>
    <phoneticPr fontId="4"/>
  </si>
  <si>
    <t>美   浜   区</t>
    <phoneticPr fontId="4"/>
  </si>
  <si>
    <t>　　資　料　　保 護 課</t>
    <rPh sb="7" eb="8">
      <t>タモツ</t>
    </rPh>
    <rPh sb="9" eb="10">
      <t>マモル</t>
    </rPh>
    <rPh sb="11" eb="12">
      <t>カ</t>
    </rPh>
    <phoneticPr fontId="4"/>
  </si>
  <si>
    <t>（注） 1)</t>
    <phoneticPr fontId="4"/>
  </si>
  <si>
    <t>保護世帯、保護人員は月平均、扶助別人員は延数である。</t>
    <phoneticPr fontId="4"/>
  </si>
  <si>
    <t>進学準備給付金は平成30年度より制度開始。</t>
    <phoneticPr fontId="4"/>
  </si>
  <si>
    <t>(2)　扶　助　別　保　護　費</t>
    <phoneticPr fontId="4"/>
  </si>
  <si>
    <t>総　　額</t>
  </si>
  <si>
    <t>　　　　　扶　　　　　　　　助　　　　　　　　別</t>
    <phoneticPr fontId="4"/>
  </si>
  <si>
    <t>　　　　保　　　　　　　　護　　　　　　　　費</t>
    <phoneticPr fontId="4"/>
  </si>
  <si>
    <t>就労自立
給付金</t>
    <rPh sb="0" eb="2">
      <t>シュウロウ</t>
    </rPh>
    <rPh sb="2" eb="4">
      <t>ジリツ</t>
    </rPh>
    <rPh sb="5" eb="8">
      <t>キュウフキン</t>
    </rPh>
    <phoneticPr fontId="4"/>
  </si>
  <si>
    <t>施設事務費</t>
    <phoneticPr fontId="4"/>
  </si>
  <si>
    <t>介護扶助欄には、各区の支出のほか一括して国保団体連合会へ支出している金額が含まれて
いるため、総額と内訳の合計とが一致しない。</t>
    <phoneticPr fontId="4"/>
  </si>
  <si>
    <t>3)</t>
    <phoneticPr fontId="4"/>
  </si>
  <si>
    <t>進学準備給付金は平成30年度より制度開始。</t>
    <rPh sb="13" eb="14">
      <t>ド</t>
    </rPh>
    <rPh sb="16" eb="18">
      <t>セイド</t>
    </rPh>
    <rPh sb="18" eb="20">
      <t>カイシ</t>
    </rPh>
    <phoneticPr fontId="4"/>
  </si>
  <si>
    <t>4)</t>
  </si>
  <si>
    <t>施設事務費には委託事務費が含まれる。</t>
    <rPh sb="0" eb="2">
      <t>シセツ</t>
    </rPh>
    <rPh sb="2" eb="5">
      <t>ジムヒ</t>
    </rPh>
    <rPh sb="7" eb="9">
      <t>イタク</t>
    </rPh>
    <rPh sb="9" eb="12">
      <t>ジムヒ</t>
    </rPh>
    <rPh sb="13" eb="14">
      <t>フク</t>
    </rPh>
    <phoneticPr fontId="4"/>
  </si>
  <si>
    <t>医療扶助欄には、各区の支出のほか一括して支払基金へ支出している金額が含まれているた
め、総額と内訳の合計とが一致しない。</t>
    <phoneticPr fontId="4"/>
  </si>
  <si>
    <r>
      <t>就職率（％）
(D)</t>
    </r>
    <r>
      <rPr>
        <sz val="9"/>
        <color theme="1"/>
        <rFont val="ＭＳ 明朝"/>
        <family val="1"/>
        <charset val="128"/>
      </rPr>
      <t>/(A)×100</t>
    </r>
    <rPh sb="0" eb="2">
      <t>シュウショク</t>
    </rPh>
    <rPh sb="2" eb="3">
      <t>リツ</t>
    </rPh>
    <phoneticPr fontId="4"/>
  </si>
  <si>
    <r>
      <t>　本表は、千葉公共職業安定所及び千葉南公共職業安定所所管区域（市原市、東金市、四街道市、八街市、山武市、大網白里市及び</t>
    </r>
    <r>
      <rPr>
        <sz val="9"/>
        <color theme="1"/>
        <rFont val="ＭＳ 明朝"/>
        <family val="1"/>
        <charset val="128"/>
      </rPr>
      <t>芝山町を除く山武郡を含む。）の数値である。</t>
    </r>
    <rPh sb="1" eb="2">
      <t>ホン</t>
    </rPh>
    <rPh sb="14" eb="15">
      <t>オヨ</t>
    </rPh>
    <rPh sb="16" eb="18">
      <t>チバ</t>
    </rPh>
    <rPh sb="18" eb="19">
      <t>ミナミ</t>
    </rPh>
    <rPh sb="19" eb="21">
      <t>コウキョウ</t>
    </rPh>
    <rPh sb="21" eb="23">
      <t>ショクギョウ</t>
    </rPh>
    <rPh sb="23" eb="25">
      <t>アンテイ</t>
    </rPh>
    <rPh sb="25" eb="26">
      <t>ショ</t>
    </rPh>
    <rPh sb="48" eb="50">
      <t>サンブ</t>
    </rPh>
    <rPh sb="50" eb="51">
      <t>シ</t>
    </rPh>
    <rPh sb="52" eb="56">
      <t>オオアミシラサト</t>
    </rPh>
    <rPh sb="56" eb="57">
      <t>シ</t>
    </rPh>
    <rPh sb="59" eb="61">
      <t>シバヤマ</t>
    </rPh>
    <rPh sb="61" eb="62">
      <t>マチ</t>
    </rPh>
    <rPh sb="69" eb="70">
      <t>フク</t>
    </rPh>
    <phoneticPr fontId="4"/>
  </si>
  <si>
    <r>
      <t>農</t>
    </r>
    <r>
      <rPr>
        <sz val="9"/>
        <color theme="1"/>
        <rFont val="ＭＳ 明朝"/>
        <family val="1"/>
        <charset val="128"/>
      </rPr>
      <t>，林
，漁業</t>
    </r>
    <rPh sb="5" eb="7">
      <t>ギョギョウ</t>
    </rPh>
    <phoneticPr fontId="4"/>
  </si>
  <si>
    <r>
      <t>鉱業</t>
    </r>
    <r>
      <rPr>
        <sz val="9"/>
        <color theme="1"/>
        <rFont val="ＭＳ 明朝"/>
        <family val="1"/>
        <charset val="128"/>
      </rPr>
      <t>，
採石業，
砂利採取業</t>
    </r>
    <rPh sb="4" eb="6">
      <t>サイセキ</t>
    </rPh>
    <rPh sb="6" eb="7">
      <t>ギョウ</t>
    </rPh>
    <rPh sb="9" eb="11">
      <t>ジャリ</t>
    </rPh>
    <rPh sb="11" eb="13">
      <t>サイシュ</t>
    </rPh>
    <rPh sb="13" eb="14">
      <t>ギョウ</t>
    </rPh>
    <phoneticPr fontId="4"/>
  </si>
  <si>
    <r>
      <t>運輸業</t>
    </r>
    <r>
      <rPr>
        <sz val="9"/>
        <color theme="1"/>
        <rFont val="ＭＳ 明朝"/>
        <family val="1"/>
        <charset val="128"/>
      </rPr>
      <t>，
郵便業</t>
    </r>
    <rPh sb="5" eb="7">
      <t>ユウビン</t>
    </rPh>
    <rPh sb="7" eb="8">
      <t>ギョウ</t>
    </rPh>
    <phoneticPr fontId="4"/>
  </si>
  <si>
    <r>
      <t>卸売</t>
    </r>
    <r>
      <rPr>
        <sz val="9"/>
        <color theme="1"/>
        <rFont val="ＭＳ 明朝"/>
        <family val="1"/>
        <charset val="128"/>
      </rPr>
      <t>業，
小売業</t>
    </r>
    <rPh sb="2" eb="3">
      <t>ギョウ</t>
    </rPh>
    <phoneticPr fontId="4"/>
  </si>
  <si>
    <r>
      <t>金融</t>
    </r>
    <r>
      <rPr>
        <sz val="9"/>
        <color theme="1"/>
        <rFont val="ＭＳ 明朝"/>
        <family val="1"/>
        <charset val="128"/>
      </rPr>
      <t>業，
保険業</t>
    </r>
    <rPh sb="2" eb="3">
      <t>ギョウ</t>
    </rPh>
    <phoneticPr fontId="4"/>
  </si>
  <si>
    <r>
      <t>不動産業</t>
    </r>
    <r>
      <rPr>
        <sz val="9"/>
        <color theme="1"/>
        <rFont val="ＭＳ 明朝"/>
        <family val="1"/>
        <charset val="128"/>
      </rPr>
      <t>，
物品賃貸業</t>
    </r>
    <rPh sb="6" eb="8">
      <t>ブッピン</t>
    </rPh>
    <rPh sb="8" eb="11">
      <t>チンタイギョウ</t>
    </rPh>
    <phoneticPr fontId="4"/>
  </si>
  <si>
    <r>
      <t>教育</t>
    </r>
    <r>
      <rPr>
        <sz val="9"/>
        <color theme="1"/>
        <rFont val="ＭＳ 明朝"/>
        <family val="1"/>
        <charset val="128"/>
      </rPr>
      <t>，学習
支援業</t>
    </r>
    <rPh sb="0" eb="2">
      <t>キョウイク</t>
    </rPh>
    <rPh sb="3" eb="5">
      <t>ガクシュウ</t>
    </rPh>
    <rPh sb="6" eb="8">
      <t>シエン</t>
    </rPh>
    <rPh sb="8" eb="9">
      <t>ギョウ</t>
    </rPh>
    <phoneticPr fontId="4"/>
  </si>
  <si>
    <r>
      <t>医療</t>
    </r>
    <r>
      <rPr>
        <sz val="9"/>
        <color theme="1"/>
        <rFont val="ＭＳ 明朝"/>
        <family val="1"/>
        <charset val="128"/>
      </rPr>
      <t>，福祉</t>
    </r>
    <rPh sb="0" eb="2">
      <t>イリョウ</t>
    </rPh>
    <rPh sb="3" eb="5">
      <t>フクシ</t>
    </rPh>
    <phoneticPr fontId="4"/>
  </si>
  <si>
    <r>
      <t>　　資　料　　</t>
    </r>
    <r>
      <rPr>
        <sz val="9"/>
        <color theme="1"/>
        <rFont val="ＭＳ 明朝"/>
        <family val="1"/>
        <charset val="128"/>
      </rPr>
      <t>健康保険課</t>
    </r>
    <rPh sb="7" eb="9">
      <t>ケンコウ</t>
    </rPh>
    <rPh sb="9" eb="11">
      <t>ホケン</t>
    </rPh>
    <rPh sb="11" eb="12">
      <t>カ</t>
    </rPh>
    <phoneticPr fontId="4"/>
  </si>
  <si>
    <t>児童福祉施設等</t>
    <rPh sb="6" eb="7">
      <t>トウ</t>
    </rPh>
    <phoneticPr fontId="4"/>
  </si>
  <si>
    <t>保育所等</t>
    <rPh sb="0" eb="2">
      <t>ホイク</t>
    </rPh>
    <rPh sb="2" eb="3">
      <t>ショ</t>
    </rPh>
    <rPh sb="3" eb="4">
      <t>トウ</t>
    </rPh>
    <phoneticPr fontId="4"/>
  </si>
  <si>
    <t>母子・父子福祉施設</t>
    <rPh sb="0" eb="2">
      <t>ボシ</t>
    </rPh>
    <rPh sb="3" eb="5">
      <t>フシ</t>
    </rPh>
    <rPh sb="5" eb="7">
      <t>フクシ</t>
    </rPh>
    <rPh sb="7" eb="9">
      <t>シセツ</t>
    </rPh>
    <phoneticPr fontId="4"/>
  </si>
  <si>
    <r>
      <t>　　資　料　　</t>
    </r>
    <r>
      <rPr>
        <sz val="9"/>
        <color theme="1"/>
        <rFont val="ＭＳ 明朝"/>
        <family val="1"/>
        <charset val="128"/>
      </rPr>
      <t>地域福祉課</t>
    </r>
    <rPh sb="7" eb="9">
      <t>チイキ</t>
    </rPh>
    <rPh sb="9" eb="12">
      <t>フクシカ</t>
    </rPh>
    <phoneticPr fontId="4"/>
  </si>
  <si>
    <r>
      <t>　　資　料　　幼保</t>
    </r>
    <r>
      <rPr>
        <sz val="9"/>
        <color theme="1"/>
        <rFont val="ＭＳ 明朝"/>
        <family val="1"/>
        <charset val="128"/>
      </rPr>
      <t>運営課</t>
    </r>
    <rPh sb="7" eb="8">
      <t>ヨウ</t>
    </rPh>
    <rPh sb="8" eb="9">
      <t>ホ</t>
    </rPh>
    <rPh sb="9" eb="11">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</si>
</sst>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quot;#,##0_);[Red]\(&quot;¥&quot;#,##0\)"/>
    <numFmt numFmtId="177" formatCode="_(* #,##0_);_(* \(#,##0\);_(* &quot;-&quot;_);_(@_)"/>
    <numFmt numFmtId="178" formatCode="#,##0.00_ ;[Red]\-#,##0.00\ "/>
    <numFmt numFmtId="179" formatCode="#,##0.0_ ;[Red]\-#,##0.0\ "/>
    <numFmt numFmtId="180" formatCode="#,##0.0;&quot;△ &quot;#,##0.0"/>
    <numFmt numFmtId="181" formatCode="0.0%"/>
    <numFmt numFmtId="182" formatCode="#,##0_ "/>
    <numFmt numFmtId="183" formatCode="#,##0,"/>
    <numFmt numFmtId="184" formatCode="#,##0;&quot;▲ &quot;#,##0"/>
    <numFmt numFmtId="185" formatCode="#,##0;&quot;△ &quot;#,##0"/>
  </numFmts>
  <fonts count="19" x14ac:knownFonts="1">
    <font>
      <sz val="11"/>
      <color theme="1"/>
      <name val="游ゴシック"/>
      <family val="2"/>
      <charset val="128"/>
      <scheme val="minor"/>
    </font>
    <font>
      <sz val="6"/>
      <name val="游ゴシック"/>
      <family val="2"/>
      <charset val="128"/>
      <scheme val="minor"/>
    </font>
    <font>
      <sz val="9"/>
      <name val="ＭＳ 明朝"/>
      <family val="1"/>
      <charset val="128"/>
    </font>
    <font>
      <b/>
      <sz val="12"/>
      <name val="ＭＳ 明朝"/>
      <family val="1"/>
      <charset val="128"/>
    </font>
    <font>
      <sz val="6"/>
      <name val="ＭＳ 明朝"/>
      <family val="1"/>
      <charset val="128"/>
    </font>
    <font>
      <sz val="9"/>
      <color indexed="8"/>
      <name val="ＭＳ 明朝"/>
      <family val="1"/>
      <charset val="128"/>
    </font>
    <font>
      <b/>
      <sz val="8"/>
      <name val="ＭＳ ゴシック"/>
      <family val="3"/>
      <charset val="128"/>
    </font>
    <font>
      <b/>
      <sz val="9"/>
      <name val="ＭＳ 明朝"/>
      <family val="1"/>
      <charset val="128"/>
    </font>
    <font>
      <b/>
      <sz val="9"/>
      <color indexed="8"/>
      <name val="ＭＳ 明朝"/>
      <family val="1"/>
      <charset val="128"/>
    </font>
    <font>
      <sz val="12"/>
      <name val="ＭＳ 明朝"/>
      <family val="1"/>
      <charset val="128"/>
    </font>
    <font>
      <b/>
      <sz val="9"/>
      <name val="ＭＳ ゴシック"/>
      <family val="3"/>
      <charset val="128"/>
    </font>
    <font>
      <sz val="10"/>
      <name val="ＭＳ 明朝"/>
      <family val="1"/>
      <charset val="128"/>
    </font>
    <font>
      <b/>
      <sz val="9"/>
      <color theme="1"/>
      <name val="ＭＳ 明朝"/>
      <family val="1"/>
      <charset val="128"/>
    </font>
    <font>
      <sz val="9"/>
      <name val="ＭＳ ゴシック"/>
      <family val="3"/>
      <charset val="128"/>
    </font>
    <font>
      <sz val="6"/>
      <name val="ＭＳ Ｐゴシック"/>
      <family val="3"/>
      <charset val="128"/>
    </font>
    <font>
      <b/>
      <sz val="12"/>
      <color theme="1"/>
      <name val="ＭＳ 明朝"/>
      <family val="1"/>
      <charset val="128"/>
    </font>
    <font>
      <sz val="9"/>
      <color theme="1"/>
      <name val="ＭＳ 明朝"/>
      <family val="1"/>
      <charset val="128"/>
    </font>
    <font>
      <sz val="12"/>
      <color theme="1"/>
      <name val="ＭＳ 明朝"/>
      <family val="1"/>
      <charset val="128"/>
    </font>
    <font>
      <b/>
      <sz val="9"/>
      <color theme="1"/>
      <name val="ＭＳ ゴシック"/>
      <family val="3"/>
      <charset val="128"/>
    </font>
  </fonts>
  <fills count="2">
    <fill>
      <patternFill patternType="none"/>
    </fill>
    <fill>
      <patternFill patternType="gray125"/>
    </fill>
  </fills>
  <borders count="29">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medium">
        <color theme="1"/>
      </top>
      <bottom/>
      <diagonal/>
    </border>
    <border>
      <left/>
      <right/>
      <top/>
      <bottom style="medium">
        <color theme="1"/>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176" fontId="2" fillId="0" borderId="0" applyFont="0" applyFill="0" applyBorder="0" applyAlignment="0" applyProtection="0">
      <alignment vertical="center"/>
    </xf>
  </cellStyleXfs>
  <cellXfs count="456">
    <xf numFmtId="0" fontId="0" fillId="0" borderId="0" xfId="0">
      <alignment vertical="center"/>
    </xf>
    <xf numFmtId="0" fontId="3" fillId="0" borderId="0" xfId="1" applyFont="1">
      <alignment vertical="center"/>
    </xf>
    <xf numFmtId="0" fontId="2" fillId="0" borderId="0" xfId="1" applyFont="1">
      <alignment vertical="center"/>
    </xf>
    <xf numFmtId="0" fontId="2" fillId="0" borderId="0" xfId="1">
      <alignment vertical="center"/>
    </xf>
    <xf numFmtId="0" fontId="2" fillId="0" borderId="0" xfId="1" applyFont="1" applyAlignment="1">
      <alignment horizontal="center" vertical="center"/>
    </xf>
    <xf numFmtId="0" fontId="2" fillId="0" borderId="0" xfId="1" applyFont="1" applyBorder="1" applyAlignment="1">
      <alignment vertical="distributed"/>
    </xf>
    <xf numFmtId="0" fontId="2" fillId="0" borderId="9" xfId="1" applyFont="1" applyBorder="1">
      <alignment vertical="center"/>
    </xf>
    <xf numFmtId="38" fontId="2" fillId="0" borderId="0" xfId="2" applyFont="1" applyAlignment="1"/>
    <xf numFmtId="0" fontId="2" fillId="0" borderId="10" xfId="1" applyFont="1" applyBorder="1">
      <alignment vertical="center"/>
    </xf>
    <xf numFmtId="38" fontId="5" fillId="0" borderId="0" xfId="2" applyFont="1" applyFill="1" applyAlignment="1" applyProtection="1">
      <alignment horizontal="right"/>
      <protection locked="0"/>
    </xf>
    <xf numFmtId="0" fontId="5" fillId="0" borderId="10" xfId="1" applyFont="1" applyFill="1" applyBorder="1" applyAlignment="1" applyProtection="1">
      <alignment horizontal="center"/>
      <protection locked="0"/>
    </xf>
    <xf numFmtId="3" fontId="7" fillId="0" borderId="0" xfId="1" applyNumberFormat="1" applyFont="1">
      <alignment vertical="center"/>
    </xf>
    <xf numFmtId="3" fontId="8" fillId="0" borderId="0" xfId="1" applyNumberFormat="1" applyFont="1" applyFill="1" applyBorder="1" applyAlignment="1">
      <alignment horizontal="right"/>
    </xf>
    <xf numFmtId="3" fontId="8" fillId="0" borderId="0" xfId="1" applyNumberFormat="1" applyFont="1" applyBorder="1" applyAlignment="1">
      <alignment horizontal="right"/>
    </xf>
    <xf numFmtId="3" fontId="8" fillId="0" borderId="0" xfId="1" quotePrefix="1" applyNumberFormat="1" applyFont="1" applyBorder="1" applyAlignment="1">
      <alignment horizontal="right"/>
    </xf>
    <xf numFmtId="0" fontId="8" fillId="0" borderId="10" xfId="1" quotePrefix="1" applyFont="1" applyFill="1" applyBorder="1" applyAlignment="1" applyProtection="1">
      <alignment horizontal="center"/>
      <protection locked="0"/>
    </xf>
    <xf numFmtId="0" fontId="2" fillId="0" borderId="0" xfId="1" applyFont="1" applyAlignment="1">
      <alignment horizontal="center" vertical="distributed" textRotation="255"/>
    </xf>
    <xf numFmtId="49" fontId="2" fillId="0" borderId="0" xfId="1" applyNumberFormat="1" applyFont="1" applyBorder="1" applyAlignment="1"/>
    <xf numFmtId="49" fontId="2" fillId="0" borderId="9" xfId="1" applyNumberFormat="1" applyFont="1" applyBorder="1" applyAlignment="1"/>
    <xf numFmtId="3" fontId="2" fillId="0" borderId="0" xfId="1" applyNumberFormat="1" applyBorder="1" applyAlignment="1">
      <alignment horizontal="right"/>
    </xf>
    <xf numFmtId="3" fontId="5" fillId="0" borderId="0" xfId="1" applyNumberFormat="1" applyFont="1" applyFill="1" applyBorder="1" applyAlignment="1">
      <alignment horizontal="right"/>
    </xf>
    <xf numFmtId="3" fontId="5" fillId="0" borderId="0" xfId="1" quotePrefix="1" applyNumberFormat="1" applyFont="1" applyBorder="1" applyAlignment="1">
      <alignment horizontal="right"/>
    </xf>
    <xf numFmtId="49" fontId="5" fillId="0" borderId="10" xfId="1" applyNumberFormat="1" applyFont="1" applyFill="1" applyBorder="1" applyAlignment="1" applyProtection="1">
      <alignment horizontal="center"/>
      <protection locked="0"/>
    </xf>
    <xf numFmtId="49" fontId="2" fillId="0" borderId="9" xfId="1" applyNumberFormat="1" applyFont="1" applyBorder="1">
      <alignment vertical="center"/>
    </xf>
    <xf numFmtId="3" fontId="2" fillId="0" borderId="0" xfId="1" quotePrefix="1" applyNumberFormat="1" applyBorder="1" applyAlignment="1">
      <alignment horizontal="right"/>
    </xf>
    <xf numFmtId="0" fontId="2" fillId="0" borderId="0" xfId="1" applyFont="1" applyBorder="1" applyAlignment="1">
      <alignment horizontal="center" vertical="distributed" textRotation="255"/>
    </xf>
    <xf numFmtId="38" fontId="2" fillId="0" borderId="0" xfId="2" applyFont="1" applyAlignment="1">
      <alignment horizontal="right"/>
    </xf>
    <xf numFmtId="38" fontId="2" fillId="0" borderId="0" xfId="2" applyFont="1" applyBorder="1" applyAlignment="1"/>
    <xf numFmtId="0" fontId="2" fillId="0" borderId="10" xfId="1" applyFont="1" applyBorder="1" applyAlignment="1">
      <alignment horizontal="center"/>
    </xf>
    <xf numFmtId="38" fontId="5" fillId="0" borderId="0" xfId="2" applyFont="1" applyFill="1" applyBorder="1" applyAlignment="1" applyProtection="1">
      <alignment horizontal="right"/>
      <protection locked="0"/>
    </xf>
    <xf numFmtId="38" fontId="8" fillId="0" borderId="0" xfId="2" applyFont="1" applyFill="1" applyAlignment="1" applyProtection="1">
      <alignment horizontal="right"/>
      <protection locked="0"/>
    </xf>
    <xf numFmtId="0" fontId="8" fillId="0" borderId="10" xfId="1" applyFont="1" applyFill="1" applyBorder="1" applyAlignment="1" applyProtection="1">
      <alignment horizontal="center"/>
      <protection locked="0"/>
    </xf>
    <xf numFmtId="3" fontId="2" fillId="0" borderId="0" xfId="1" applyNumberFormat="1">
      <alignment vertical="center"/>
    </xf>
    <xf numFmtId="0" fontId="2" fillId="0" borderId="11" xfId="1" applyFont="1" applyBorder="1" applyAlignment="1">
      <alignment horizontal="center" vertical="distributed" textRotation="255"/>
    </xf>
    <xf numFmtId="49" fontId="2" fillId="0" borderId="11" xfId="1" applyNumberFormat="1" applyFont="1" applyBorder="1" applyAlignment="1"/>
    <xf numFmtId="49" fontId="2" fillId="0" borderId="12" xfId="1" applyNumberFormat="1" applyFont="1" applyBorder="1">
      <alignment vertical="center"/>
    </xf>
    <xf numFmtId="3" fontId="5" fillId="0" borderId="13" xfId="2" applyNumberFormat="1" applyFont="1" applyFill="1" applyBorder="1" applyAlignment="1" applyProtection="1">
      <alignment horizontal="right"/>
      <protection locked="0"/>
    </xf>
    <xf numFmtId="38" fontId="5" fillId="0" borderId="11" xfId="2" applyFont="1" applyFill="1" applyBorder="1" applyAlignment="1" applyProtection="1">
      <alignment horizontal="right"/>
      <protection locked="0"/>
    </xf>
    <xf numFmtId="3" fontId="5" fillId="0" borderId="11" xfId="2" applyNumberFormat="1" applyFont="1" applyFill="1" applyBorder="1" applyAlignment="1" applyProtection="1">
      <alignment horizontal="right"/>
      <protection locked="0"/>
    </xf>
    <xf numFmtId="3" fontId="5" fillId="0" borderId="11" xfId="1" applyNumberFormat="1" applyFont="1" applyFill="1" applyBorder="1" applyAlignment="1" applyProtection="1">
      <alignment horizontal="right"/>
      <protection locked="0"/>
    </xf>
    <xf numFmtId="0" fontId="5" fillId="0" borderId="13" xfId="1" applyFont="1" applyFill="1" applyBorder="1" applyAlignment="1" applyProtection="1">
      <alignment horizontal="center"/>
      <protection locked="0"/>
    </xf>
    <xf numFmtId="49" fontId="2" fillId="0" borderId="0" xfId="1" applyNumberFormat="1" applyFont="1" applyBorder="1">
      <alignment vertical="center"/>
    </xf>
    <xf numFmtId="3" fontId="2" fillId="0" borderId="0" xfId="2" applyNumberFormat="1" applyFont="1" applyBorder="1" applyAlignment="1">
      <alignment horizontal="right"/>
    </xf>
    <xf numFmtId="38" fontId="2" fillId="0" borderId="0" xfId="2" applyFont="1" applyBorder="1" applyAlignment="1">
      <alignment horizontal="right"/>
    </xf>
    <xf numFmtId="3" fontId="2" fillId="0" borderId="0" xfId="1" applyNumberFormat="1" applyFont="1" applyBorder="1" applyAlignment="1">
      <alignment horizontal="right"/>
    </xf>
    <xf numFmtId="0" fontId="2" fillId="0" borderId="0" xfId="1" applyFont="1" applyBorder="1" applyAlignment="1">
      <alignment horizontal="center"/>
    </xf>
    <xf numFmtId="38" fontId="5" fillId="0" borderId="0" xfId="2" applyFont="1" applyFill="1" applyBorder="1" applyAlignment="1" applyProtection="1">
      <protection locked="0"/>
    </xf>
    <xf numFmtId="178" fontId="0" fillId="0" borderId="0" xfId="2" applyNumberFormat="1" applyFont="1" applyFill="1" applyAlignment="1" applyProtection="1">
      <protection locked="0"/>
    </xf>
    <xf numFmtId="0" fontId="9" fillId="0" borderId="0" xfId="1" applyFont="1">
      <alignment vertical="center"/>
    </xf>
    <xf numFmtId="0" fontId="2" fillId="0" borderId="8" xfId="1" applyFont="1" applyBorder="1" applyAlignment="1">
      <alignment horizontal="center" vertical="center"/>
    </xf>
    <xf numFmtId="0" fontId="2" fillId="0" borderId="16" xfId="1" applyFont="1" applyBorder="1" applyAlignment="1">
      <alignment horizontal="center" vertical="center"/>
    </xf>
    <xf numFmtId="0" fontId="2" fillId="0" borderId="8" xfId="1" applyFont="1" applyBorder="1" applyAlignment="1">
      <alignment horizontal="center" vertical="center" wrapText="1"/>
    </xf>
    <xf numFmtId="0" fontId="2" fillId="0" borderId="0" xfId="1" applyFont="1" applyFill="1" applyAlignment="1" applyProtection="1">
      <alignment horizontal="right"/>
      <protection locked="0"/>
    </xf>
    <xf numFmtId="0" fontId="2" fillId="0" borderId="0" xfId="1" applyFont="1" applyFill="1" applyBorder="1" applyAlignment="1" applyProtection="1">
      <alignment horizontal="center"/>
      <protection locked="0"/>
    </xf>
    <xf numFmtId="0" fontId="2" fillId="0" borderId="9" xfId="1" applyFont="1" applyFill="1" applyBorder="1" applyAlignment="1" applyProtection="1">
      <protection locked="0"/>
    </xf>
    <xf numFmtId="0" fontId="2" fillId="0" borderId="0" xfId="1" applyFont="1" applyAlignment="1"/>
    <xf numFmtId="180" fontId="2" fillId="0" borderId="0" xfId="1" applyNumberFormat="1" applyFont="1" applyFill="1" applyAlignment="1" applyProtection="1">
      <protection locked="0"/>
    </xf>
    <xf numFmtId="0" fontId="2" fillId="0" borderId="0" xfId="1" applyFont="1" applyFill="1" applyBorder="1" applyAlignment="1" applyProtection="1">
      <alignment horizontal="center"/>
      <protection locked="0"/>
    </xf>
    <xf numFmtId="0" fontId="7" fillId="0" borderId="0" xfId="1" applyFont="1" applyFill="1" applyBorder="1" applyAlignment="1" applyProtection="1">
      <protection locked="0"/>
    </xf>
    <xf numFmtId="49" fontId="7" fillId="0" borderId="0" xfId="1" applyNumberFormat="1" applyFont="1" applyFill="1" applyBorder="1" applyAlignment="1" applyProtection="1">
      <protection locked="0"/>
    </xf>
    <xf numFmtId="0" fontId="7" fillId="0" borderId="9" xfId="1" applyFont="1" applyFill="1" applyBorder="1" applyAlignment="1" applyProtection="1">
      <protection locked="0"/>
    </xf>
    <xf numFmtId="38" fontId="7" fillId="0" borderId="0" xfId="2" applyFont="1" applyFill="1" applyAlignment="1" applyProtection="1">
      <protection locked="0"/>
    </xf>
    <xf numFmtId="178" fontId="7" fillId="0" borderId="0" xfId="2" applyNumberFormat="1" applyFont="1" applyFill="1" applyAlignment="1" applyProtection="1">
      <protection locked="0"/>
    </xf>
    <xf numFmtId="179" fontId="7" fillId="0" borderId="0" xfId="2" applyNumberFormat="1" applyFont="1" applyFill="1" applyAlignment="1" applyProtection="1">
      <protection locked="0"/>
    </xf>
    <xf numFmtId="0" fontId="7" fillId="0" borderId="0" xfId="1" applyFont="1" applyAlignment="1"/>
    <xf numFmtId="0" fontId="2" fillId="0" borderId="11" xfId="1" applyFont="1" applyBorder="1">
      <alignment vertical="center"/>
    </xf>
    <xf numFmtId="38" fontId="0" fillId="0" borderId="11" xfId="2" applyFont="1" applyFill="1" applyBorder="1" applyAlignment="1" applyProtection="1">
      <protection locked="0"/>
    </xf>
    <xf numFmtId="180" fontId="2" fillId="0" borderId="11" xfId="1" applyNumberFormat="1" applyFont="1" applyFill="1" applyBorder="1" applyAlignment="1" applyProtection="1">
      <alignment horizontal="right"/>
      <protection locked="0"/>
    </xf>
    <xf numFmtId="0" fontId="2" fillId="0" borderId="0" xfId="1" applyFont="1" applyBorder="1">
      <alignment vertical="center"/>
    </xf>
    <xf numFmtId="38" fontId="0" fillId="0" borderId="0" xfId="2" applyFont="1" applyFill="1" applyBorder="1" applyAlignment="1" applyProtection="1">
      <protection locked="0"/>
    </xf>
    <xf numFmtId="180" fontId="2" fillId="0" borderId="0" xfId="1" applyNumberFormat="1" applyFont="1" applyFill="1" applyBorder="1" applyAlignment="1" applyProtection="1">
      <alignment horizontal="right"/>
      <protection locked="0"/>
    </xf>
    <xf numFmtId="0" fontId="2" fillId="0" borderId="0" xfId="1" applyFont="1" applyAlignment="1">
      <alignment horizontal="left" vertical="center"/>
    </xf>
    <xf numFmtId="38" fontId="2" fillId="0" borderId="0" xfId="1" applyNumberFormat="1" applyFont="1">
      <alignment vertical="center"/>
    </xf>
    <xf numFmtId="0" fontId="2" fillId="0" borderId="14"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18" xfId="1" applyFont="1" applyBorder="1" applyAlignment="1">
      <alignment horizontal="center" vertical="center" wrapText="1"/>
    </xf>
    <xf numFmtId="38" fontId="7" fillId="0" borderId="0" xfId="1" applyNumberFormat="1" applyFont="1">
      <alignment vertical="center"/>
    </xf>
    <xf numFmtId="0" fontId="7" fillId="0" borderId="0" xfId="1" applyFont="1">
      <alignment vertical="center"/>
    </xf>
    <xf numFmtId="49" fontId="2" fillId="0" borderId="9" xfId="1" applyNumberFormat="1" applyFont="1" applyBorder="1" applyAlignment="1">
      <alignment horizontal="right"/>
    </xf>
    <xf numFmtId="38" fontId="2" fillId="0" borderId="10" xfId="1" applyNumberFormat="1" applyFont="1" applyBorder="1">
      <alignment vertical="center"/>
    </xf>
    <xf numFmtId="38" fontId="2" fillId="0" borderId="0" xfId="1" applyNumberFormat="1" applyFont="1" applyAlignment="1">
      <alignment horizontal="right" vertical="center"/>
    </xf>
    <xf numFmtId="38" fontId="2" fillId="0" borderId="0" xfId="1" applyNumberFormat="1" applyFont="1" applyAlignment="1">
      <alignment vertical="center"/>
    </xf>
    <xf numFmtId="0" fontId="2" fillId="0" borderId="0" xfId="1" applyFont="1" applyAlignment="1">
      <alignment horizontal="right"/>
    </xf>
    <xf numFmtId="38" fontId="0" fillId="0" borderId="11" xfId="2" applyFont="1" applyFill="1" applyBorder="1" applyAlignment="1" applyProtection="1">
      <alignment horizontal="right"/>
      <protection locked="0"/>
    </xf>
    <xf numFmtId="0" fontId="2" fillId="0" borderId="0" xfId="1" applyFont="1" applyAlignment="1">
      <alignment horizontal="right" vertical="center"/>
    </xf>
    <xf numFmtId="0" fontId="2" fillId="0" borderId="15" xfId="1" applyFont="1" applyBorder="1" applyAlignment="1">
      <alignment vertical="center"/>
    </xf>
    <xf numFmtId="0" fontId="2" fillId="0" borderId="18" xfId="1" applyFont="1" applyBorder="1" applyAlignment="1">
      <alignment vertical="center"/>
    </xf>
    <xf numFmtId="0" fontId="2" fillId="0" borderId="17" xfId="1" applyFont="1" applyBorder="1" applyAlignment="1">
      <alignment vertical="center"/>
    </xf>
    <xf numFmtId="0" fontId="2" fillId="0" borderId="20" xfId="1" applyFont="1" applyBorder="1" applyAlignment="1">
      <alignment vertical="center"/>
    </xf>
    <xf numFmtId="0" fontId="2" fillId="0" borderId="21" xfId="1" applyFont="1" applyBorder="1" applyAlignment="1">
      <alignment vertical="center"/>
    </xf>
    <xf numFmtId="0" fontId="2" fillId="0" borderId="16" xfId="1" applyFont="1" applyBorder="1" applyAlignment="1">
      <alignment horizontal="center" vertical="center" wrapText="1" shrinkToFit="1"/>
    </xf>
    <xf numFmtId="0" fontId="2" fillId="0" borderId="16" xfId="1" applyFont="1" applyBorder="1" applyAlignment="1">
      <alignment horizontal="center" vertical="center" wrapText="1"/>
    </xf>
    <xf numFmtId="0" fontId="2" fillId="0" borderId="17" xfId="1" applyFont="1" applyBorder="1" applyAlignment="1">
      <alignment horizontal="center" vertical="center" wrapText="1"/>
    </xf>
    <xf numFmtId="3" fontId="2" fillId="0" borderId="0" xfId="1" applyNumberFormat="1" applyFont="1" applyFill="1" applyBorder="1" applyAlignment="1" applyProtection="1">
      <protection locked="0"/>
    </xf>
    <xf numFmtId="3" fontId="7" fillId="0" borderId="0" xfId="1" applyNumberFormat="1" applyFont="1" applyFill="1" applyBorder="1" applyAlignment="1" applyProtection="1">
      <protection locked="0"/>
    </xf>
    <xf numFmtId="49" fontId="2" fillId="0" borderId="11" xfId="1" applyNumberFormat="1" applyFont="1" applyBorder="1">
      <alignment vertical="center"/>
    </xf>
    <xf numFmtId="0" fontId="2" fillId="0" borderId="0" xfId="1" applyFont="1" applyFill="1">
      <alignment vertical="center"/>
    </xf>
    <xf numFmtId="3" fontId="2" fillId="0" borderId="0" xfId="1" applyNumberFormat="1" applyFont="1">
      <alignment vertical="center"/>
    </xf>
    <xf numFmtId="0" fontId="3" fillId="0" borderId="0" xfId="1" applyFont="1" applyFill="1">
      <alignment vertical="center"/>
    </xf>
    <xf numFmtId="0" fontId="2" fillId="0" borderId="0" xfId="1" applyFont="1" applyFill="1" applyAlignment="1">
      <alignment horizontal="right" vertical="center"/>
    </xf>
    <xf numFmtId="0" fontId="2" fillId="0" borderId="15" xfId="1" applyFont="1" applyFill="1" applyBorder="1" applyAlignment="1">
      <alignment vertical="center"/>
    </xf>
    <xf numFmtId="0" fontId="2" fillId="0" borderId="18" xfId="1" applyFont="1" applyFill="1" applyBorder="1" applyAlignment="1">
      <alignment vertical="center"/>
    </xf>
    <xf numFmtId="0" fontId="2" fillId="0" borderId="17" xfId="1" applyFont="1" applyFill="1" applyBorder="1" applyAlignment="1">
      <alignment vertical="center"/>
    </xf>
    <xf numFmtId="0" fontId="2" fillId="0" borderId="20" xfId="1" applyFont="1" applyFill="1" applyBorder="1" applyAlignment="1">
      <alignment vertical="center"/>
    </xf>
    <xf numFmtId="0" fontId="2" fillId="0" borderId="21" xfId="1" applyFont="1" applyFill="1" applyBorder="1" applyAlignment="1">
      <alignment vertical="center"/>
    </xf>
    <xf numFmtId="0" fontId="2" fillId="0" borderId="8"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9" xfId="1" applyFont="1" applyFill="1" applyBorder="1">
      <alignment vertical="center"/>
    </xf>
    <xf numFmtId="0" fontId="2" fillId="0" borderId="9" xfId="1" applyFont="1" applyFill="1" applyBorder="1" applyAlignment="1" applyProtection="1">
      <alignment horizontal="left"/>
      <protection locked="0"/>
    </xf>
    <xf numFmtId="182" fontId="2" fillId="0" borderId="0" xfId="1" applyNumberFormat="1" applyFont="1" applyFill="1">
      <alignment vertical="center"/>
    </xf>
    <xf numFmtId="0" fontId="2" fillId="0" borderId="0" xfId="1" applyFont="1" applyFill="1" applyAlignment="1">
      <alignment horizontal="right"/>
    </xf>
    <xf numFmtId="0" fontId="2" fillId="0" borderId="0" xfId="1" applyFont="1" applyFill="1" applyAlignment="1"/>
    <xf numFmtId="0" fontId="2" fillId="0" borderId="9" xfId="1" applyFont="1" applyFill="1" applyBorder="1" applyAlignment="1" applyProtection="1">
      <alignment horizontal="center"/>
      <protection locked="0"/>
    </xf>
    <xf numFmtId="183" fontId="2" fillId="0" borderId="0" xfId="1" applyNumberFormat="1" applyFont="1" applyFill="1">
      <alignment vertical="center"/>
    </xf>
    <xf numFmtId="0" fontId="7" fillId="0" borderId="0" xfId="1" quotePrefix="1" applyFont="1" applyFill="1" applyBorder="1" applyAlignment="1" applyProtection="1">
      <protection locked="0"/>
    </xf>
    <xf numFmtId="182" fontId="7" fillId="0" borderId="0" xfId="1" applyNumberFormat="1" applyFont="1" applyFill="1">
      <alignment vertical="center"/>
    </xf>
    <xf numFmtId="183" fontId="7" fillId="0" borderId="0" xfId="1" applyNumberFormat="1" applyFont="1" applyFill="1">
      <alignment vertical="center"/>
    </xf>
    <xf numFmtId="0" fontId="7" fillId="0" borderId="0" xfId="1" applyFont="1" applyFill="1" applyAlignment="1"/>
    <xf numFmtId="49" fontId="2" fillId="0" borderId="9" xfId="1" applyNumberFormat="1" applyFont="1" applyFill="1" applyBorder="1" applyAlignment="1"/>
    <xf numFmtId="183" fontId="2" fillId="0" borderId="0" xfId="1" applyNumberFormat="1" applyFont="1" applyFill="1" applyAlignment="1">
      <alignment horizontal="right" vertical="center"/>
    </xf>
    <xf numFmtId="183" fontId="2" fillId="0" borderId="0" xfId="1" applyNumberFormat="1" applyFont="1" applyFill="1" applyAlignment="1">
      <alignment vertical="center"/>
    </xf>
    <xf numFmtId="49" fontId="2" fillId="0" borderId="9" xfId="1" applyNumberFormat="1" applyFont="1" applyFill="1" applyBorder="1" applyAlignment="1">
      <alignment horizontal="left"/>
    </xf>
    <xf numFmtId="0" fontId="2" fillId="0" borderId="0" xfId="1" applyFont="1" applyFill="1" applyBorder="1" applyAlignment="1"/>
    <xf numFmtId="0" fontId="2" fillId="0" borderId="11" xfId="1" applyFont="1" applyFill="1" applyBorder="1">
      <alignment vertical="center"/>
    </xf>
    <xf numFmtId="49" fontId="2" fillId="0" borderId="12" xfId="1" applyNumberFormat="1" applyFont="1" applyFill="1" applyBorder="1">
      <alignment vertical="center"/>
    </xf>
    <xf numFmtId="38" fontId="0" fillId="0" borderId="11" xfId="2" applyFont="1" applyFill="1" applyBorder="1" applyAlignment="1" applyProtection="1">
      <alignment vertical="center"/>
      <protection locked="0"/>
    </xf>
    <xf numFmtId="38" fontId="0" fillId="0" borderId="11" xfId="2" applyFont="1" applyFill="1" applyBorder="1" applyAlignment="1" applyProtection="1">
      <alignment horizontal="right" vertical="center"/>
      <protection locked="0"/>
    </xf>
    <xf numFmtId="0" fontId="2" fillId="0" borderId="0" xfId="1" applyFont="1" applyFill="1" applyBorder="1">
      <alignment vertical="center"/>
    </xf>
    <xf numFmtId="38" fontId="2" fillId="0" borderId="0" xfId="1" applyNumberFormat="1" applyFont="1" applyFill="1">
      <alignment vertical="center"/>
    </xf>
    <xf numFmtId="0" fontId="2" fillId="0" borderId="8" xfId="1" applyFill="1" applyBorder="1" applyAlignment="1">
      <alignment horizontal="center" vertical="center"/>
    </xf>
    <xf numFmtId="0" fontId="2" fillId="0" borderId="7" xfId="1" applyFill="1" applyBorder="1" applyAlignment="1">
      <alignment horizontal="center" vertical="center"/>
    </xf>
    <xf numFmtId="0" fontId="7" fillId="0" borderId="0" xfId="1" quotePrefix="1" applyFont="1" applyFill="1" applyBorder="1" applyAlignment="1" applyProtection="1">
      <alignment horizontal="center"/>
      <protection locked="0"/>
    </xf>
    <xf numFmtId="0" fontId="2" fillId="0" borderId="0" xfId="1" applyFill="1">
      <alignment vertical="center"/>
    </xf>
    <xf numFmtId="0" fontId="2" fillId="0" borderId="14" xfId="1" applyFont="1" applyFill="1" applyBorder="1" applyAlignment="1">
      <alignment vertical="center"/>
    </xf>
    <xf numFmtId="0" fontId="2" fillId="0" borderId="17" xfId="1" applyFont="1" applyFill="1" applyBorder="1" applyAlignment="1">
      <alignment horizontal="center" vertical="center"/>
    </xf>
    <xf numFmtId="0" fontId="2" fillId="0" borderId="25" xfId="1" applyFont="1" applyFill="1" applyBorder="1">
      <alignment vertical="center"/>
    </xf>
    <xf numFmtId="184" fontId="7" fillId="0" borderId="0" xfId="1" applyNumberFormat="1" applyFont="1" applyFill="1" applyBorder="1" applyAlignment="1" applyProtection="1">
      <protection locked="0"/>
    </xf>
    <xf numFmtId="184" fontId="2" fillId="0" borderId="10" xfId="1" applyNumberFormat="1" applyFont="1" applyFill="1" applyBorder="1" applyAlignment="1" applyProtection="1">
      <protection locked="0"/>
    </xf>
    <xf numFmtId="184" fontId="2" fillId="0" borderId="0" xfId="1" applyNumberFormat="1" applyFont="1" applyFill="1" applyBorder="1" applyAlignment="1" applyProtection="1">
      <protection locked="0"/>
    </xf>
    <xf numFmtId="184" fontId="2" fillId="0" borderId="0" xfId="1" applyNumberFormat="1" applyFont="1" applyFill="1" applyAlignment="1" applyProtection="1">
      <protection locked="0"/>
    </xf>
    <xf numFmtId="184" fontId="2" fillId="0" borderId="0" xfId="1" applyNumberFormat="1" applyFont="1" applyFill="1" applyAlignment="1"/>
    <xf numFmtId="184" fontId="2" fillId="0" borderId="0" xfId="1" applyNumberFormat="1" applyFont="1" applyFill="1" applyBorder="1" applyAlignment="1" applyProtection="1">
      <alignment horizontal="right"/>
      <protection locked="0"/>
    </xf>
    <xf numFmtId="0" fontId="2" fillId="0" borderId="12" xfId="1" applyFont="1" applyFill="1" applyBorder="1" applyAlignment="1" applyProtection="1">
      <alignment horizontal="center"/>
      <protection locked="0"/>
    </xf>
    <xf numFmtId="184" fontId="2" fillId="0" borderId="11" xfId="1" applyNumberFormat="1" applyFont="1" applyFill="1" applyBorder="1" applyAlignment="1" applyProtection="1">
      <alignment vertical="center"/>
      <protection locked="0"/>
    </xf>
    <xf numFmtId="185" fontId="2" fillId="0" borderId="11" xfId="1" applyNumberFormat="1" applyFont="1" applyFill="1" applyBorder="1" applyAlignment="1" applyProtection="1">
      <alignment horizontal="right" vertical="center"/>
      <protection locked="0"/>
    </xf>
    <xf numFmtId="184" fontId="2" fillId="0" borderId="11" xfId="1" applyNumberFormat="1" applyFont="1" applyFill="1" applyBorder="1" applyAlignment="1" applyProtection="1">
      <alignment horizontal="right" vertical="center"/>
      <protection locked="0"/>
    </xf>
    <xf numFmtId="0" fontId="7" fillId="0" borderId="0" xfId="1" applyFont="1" applyFill="1">
      <alignment vertical="center"/>
    </xf>
    <xf numFmtId="0" fontId="2" fillId="0" borderId="21" xfId="1" applyFont="1" applyFill="1" applyBorder="1" applyAlignment="1">
      <alignment horizontal="center" vertical="center"/>
    </xf>
    <xf numFmtId="0" fontId="5" fillId="0" borderId="0" xfId="1" applyFont="1" applyFill="1" applyAlignment="1" applyProtection="1">
      <alignment horizontal="right"/>
      <protection locked="0"/>
    </xf>
    <xf numFmtId="0" fontId="5" fillId="0" borderId="0" xfId="1" applyFont="1" applyFill="1" applyBorder="1" applyAlignment="1" applyProtection="1">
      <alignment horizontal="center"/>
      <protection locked="0"/>
    </xf>
    <xf numFmtId="0" fontId="5" fillId="0" borderId="9" xfId="1" applyFont="1" applyFill="1" applyBorder="1" applyAlignment="1" applyProtection="1">
      <alignment horizontal="left"/>
      <protection locked="0"/>
    </xf>
    <xf numFmtId="184" fontId="8" fillId="0" borderId="0" xfId="1" applyNumberFormat="1" applyFont="1" applyFill="1" applyBorder="1" applyAlignment="1" applyProtection="1">
      <alignment horizontal="right"/>
      <protection locked="0"/>
    </xf>
    <xf numFmtId="38" fontId="5" fillId="0" borderId="0" xfId="2" applyFont="1" applyFill="1" applyAlignment="1" applyProtection="1">
      <protection locked="0"/>
    </xf>
    <xf numFmtId="0" fontId="5" fillId="0" borderId="9" xfId="1" applyFont="1" applyFill="1" applyBorder="1" applyAlignment="1" applyProtection="1">
      <alignment horizontal="center"/>
      <protection locked="0"/>
    </xf>
    <xf numFmtId="38" fontId="5" fillId="0" borderId="0" xfId="2" applyFont="1" applyFill="1" applyAlignment="1" applyProtection="1">
      <alignment horizontal="left"/>
      <protection locked="0"/>
    </xf>
    <xf numFmtId="0" fontId="8" fillId="0" borderId="0" xfId="1" applyFont="1" applyFill="1" applyBorder="1" applyAlignment="1" applyProtection="1">
      <protection locked="0"/>
    </xf>
    <xf numFmtId="0" fontId="8" fillId="0" borderId="0" xfId="1" quotePrefix="1" applyFont="1" applyFill="1" applyBorder="1" applyAlignment="1" applyProtection="1">
      <alignment horizontal="center"/>
      <protection locked="0"/>
    </xf>
    <xf numFmtId="0" fontId="8" fillId="0" borderId="9" xfId="1" applyFont="1" applyFill="1" applyBorder="1" applyAlignment="1" applyProtection="1">
      <protection locked="0"/>
    </xf>
    <xf numFmtId="184" fontId="8" fillId="0" borderId="10" xfId="1" applyNumberFormat="1" applyFont="1" applyFill="1" applyBorder="1" applyAlignment="1" applyProtection="1">
      <protection locked="0"/>
    </xf>
    <xf numFmtId="184" fontId="8" fillId="0" borderId="0" xfId="1" applyNumberFormat="1" applyFont="1" applyFill="1" applyBorder="1" applyAlignment="1" applyProtection="1">
      <protection locked="0"/>
    </xf>
    <xf numFmtId="0" fontId="5" fillId="0" borderId="0" xfId="1" applyFont="1" applyFill="1" applyBorder="1" applyAlignment="1" applyProtection="1">
      <alignment horizontal="center"/>
      <protection locked="0"/>
    </xf>
    <xf numFmtId="0" fontId="5" fillId="0" borderId="9" xfId="1" applyFont="1" applyFill="1" applyBorder="1" applyAlignment="1" applyProtection="1">
      <alignment horizontal="center"/>
      <protection locked="0"/>
    </xf>
    <xf numFmtId="184" fontId="5" fillId="0" borderId="10" xfId="1" applyNumberFormat="1" applyFont="1" applyFill="1" applyBorder="1" applyAlignment="1" applyProtection="1">
      <protection locked="0"/>
    </xf>
    <xf numFmtId="184" fontId="5" fillId="0" borderId="0" xfId="1" applyNumberFormat="1" applyFont="1" applyFill="1" applyBorder="1" applyAlignment="1" applyProtection="1">
      <protection locked="0"/>
    </xf>
    <xf numFmtId="184" fontId="5" fillId="0" borderId="0" xfId="1" applyNumberFormat="1" applyFont="1" applyFill="1" applyAlignment="1" applyProtection="1">
      <protection locked="0"/>
    </xf>
    <xf numFmtId="185" fontId="5" fillId="0" borderId="0" xfId="1" applyNumberFormat="1" applyFont="1" applyFill="1" applyAlignment="1" applyProtection="1">
      <protection locked="0"/>
    </xf>
    <xf numFmtId="185" fontId="5" fillId="0" borderId="0" xfId="1" applyNumberFormat="1" applyFont="1" applyFill="1" applyBorder="1" applyAlignment="1" applyProtection="1">
      <protection locked="0"/>
    </xf>
    <xf numFmtId="0" fontId="5" fillId="0" borderId="12" xfId="1" applyFont="1" applyFill="1" applyBorder="1" applyAlignment="1" applyProtection="1">
      <alignment horizontal="center"/>
      <protection locked="0"/>
    </xf>
    <xf numFmtId="184" fontId="5" fillId="0" borderId="11" xfId="1" applyNumberFormat="1" applyFont="1" applyFill="1" applyBorder="1" applyAlignment="1" applyProtection="1">
      <alignment vertical="center"/>
      <protection locked="0"/>
    </xf>
    <xf numFmtId="184" fontId="5" fillId="0" borderId="11" xfId="1" applyNumberFormat="1" applyFont="1" applyFill="1" applyBorder="1" applyAlignment="1" applyProtection="1">
      <alignment horizontal="right" vertical="center"/>
      <protection locked="0"/>
    </xf>
    <xf numFmtId="185" fontId="5" fillId="0" borderId="11" xfId="1" applyNumberFormat="1" applyFont="1" applyFill="1" applyBorder="1" applyAlignment="1" applyProtection="1">
      <alignment vertical="center"/>
      <protection locked="0"/>
    </xf>
    <xf numFmtId="0" fontId="2" fillId="0" borderId="0" xfId="1" applyFont="1" applyFill="1" applyBorder="1" applyAlignment="1">
      <alignment horizontal="distributed"/>
    </xf>
    <xf numFmtId="38" fontId="0" fillId="0" borderId="0" xfId="2" applyFont="1" applyFill="1" applyBorder="1" applyAlignment="1">
      <alignment horizontal="right"/>
    </xf>
    <xf numFmtId="38" fontId="0" fillId="0" borderId="0" xfId="2" applyFont="1" applyFill="1" applyBorder="1" applyAlignment="1"/>
    <xf numFmtId="38" fontId="8" fillId="0" borderId="0" xfId="2" applyFont="1" applyFill="1" applyBorder="1" applyAlignment="1" applyProtection="1">
      <protection locked="0"/>
    </xf>
    <xf numFmtId="38" fontId="8" fillId="0" borderId="0" xfId="2" applyFont="1" applyFill="1" applyBorder="1" applyAlignment="1" applyProtection="1">
      <alignment horizontal="right"/>
      <protection locked="0"/>
    </xf>
    <xf numFmtId="0" fontId="10" fillId="0" borderId="0" xfId="1" applyFont="1" applyFill="1" applyAlignment="1"/>
    <xf numFmtId="38" fontId="5" fillId="0" borderId="10" xfId="2" applyFont="1" applyFill="1" applyBorder="1" applyAlignment="1" applyProtection="1">
      <protection locked="0"/>
    </xf>
    <xf numFmtId="38" fontId="5" fillId="0" borderId="11" xfId="2" applyFont="1" applyFill="1" applyBorder="1" applyAlignment="1" applyProtection="1">
      <protection locked="0"/>
    </xf>
    <xf numFmtId="0" fontId="2" fillId="0" borderId="11" xfId="1" applyFill="1" applyBorder="1" applyAlignment="1">
      <alignment vertical="center"/>
    </xf>
    <xf numFmtId="0" fontId="2" fillId="0" borderId="0" xfId="1" applyFill="1" applyAlignment="1">
      <alignment vertical="center"/>
    </xf>
    <xf numFmtId="0" fontId="2" fillId="0" borderId="0" xfId="1" applyFill="1" applyAlignment="1">
      <alignment horizontal="right"/>
    </xf>
    <xf numFmtId="0" fontId="2" fillId="0" borderId="0" xfId="1" applyFill="1" applyAlignment="1">
      <alignment horizontal="right" vertical="center"/>
    </xf>
    <xf numFmtId="0" fontId="2" fillId="0" borderId="21" xfId="1" applyFill="1" applyBorder="1" applyAlignment="1">
      <alignment horizontal="center" vertical="center"/>
    </xf>
    <xf numFmtId="0" fontId="2" fillId="0" borderId="16" xfId="1" applyFill="1" applyBorder="1" applyAlignment="1">
      <alignment horizontal="center" vertical="center"/>
    </xf>
    <xf numFmtId="0" fontId="2" fillId="0" borderId="17" xfId="1" applyFill="1" applyBorder="1" applyAlignment="1">
      <alignment horizontal="center" vertical="center"/>
    </xf>
    <xf numFmtId="0" fontId="2" fillId="0" borderId="9" xfId="1" applyFill="1" applyBorder="1">
      <alignment vertical="center"/>
    </xf>
    <xf numFmtId="0" fontId="2" fillId="0" borderId="0" xfId="1" applyFill="1" applyAlignment="1"/>
    <xf numFmtId="38" fontId="12" fillId="0" borderId="0" xfId="2" applyFont="1" applyFill="1" applyBorder="1" applyAlignment="1" applyProtection="1">
      <protection locked="0"/>
    </xf>
    <xf numFmtId="38" fontId="12" fillId="0" borderId="0" xfId="2" applyFont="1" applyFill="1" applyBorder="1" applyAlignment="1" applyProtection="1">
      <alignment horizontal="right"/>
      <protection locked="0"/>
    </xf>
    <xf numFmtId="0" fontId="2" fillId="0" borderId="11" xfId="1" applyFill="1" applyBorder="1">
      <alignment vertical="center"/>
    </xf>
    <xf numFmtId="0" fontId="2" fillId="0" borderId="0" xfId="1" applyFill="1" applyBorder="1" applyAlignment="1">
      <alignment horizontal="distributed"/>
    </xf>
    <xf numFmtId="0" fontId="2" fillId="0" borderId="0" xfId="1" applyBorder="1" applyAlignment="1">
      <alignment vertical="center"/>
    </xf>
    <xf numFmtId="0" fontId="2" fillId="0" borderId="0" xfId="1" applyFont="1" applyFill="1" applyAlignment="1">
      <alignment vertical="center"/>
    </xf>
    <xf numFmtId="0" fontId="5" fillId="0" borderId="0" xfId="1" applyFont="1" applyFill="1" applyBorder="1" applyAlignment="1" applyProtection="1">
      <alignment horizontal="right"/>
      <protection locked="0"/>
    </xf>
    <xf numFmtId="0" fontId="2" fillId="0" borderId="0" xfId="1" applyFont="1" applyFill="1" applyBorder="1" applyAlignment="1" applyProtection="1">
      <alignment horizontal="right"/>
      <protection locked="0"/>
    </xf>
    <xf numFmtId="0" fontId="8" fillId="0" borderId="0" xfId="1" applyFont="1" applyFill="1" applyAlignment="1" applyProtection="1">
      <alignment horizontal="right"/>
      <protection locked="0"/>
    </xf>
    <xf numFmtId="0" fontId="8" fillId="0" borderId="9" xfId="1" applyFont="1" applyFill="1" applyBorder="1" applyAlignment="1" applyProtection="1">
      <alignment horizontal="center"/>
      <protection locked="0"/>
    </xf>
    <xf numFmtId="0" fontId="8" fillId="0" borderId="0" xfId="1" applyFont="1" applyFill="1" applyBorder="1" applyAlignment="1" applyProtection="1">
      <alignment horizontal="right"/>
      <protection locked="0"/>
    </xf>
    <xf numFmtId="0" fontId="5" fillId="0" borderId="11" xfId="1" applyFont="1" applyFill="1" applyBorder="1" applyAlignment="1" applyProtection="1">
      <alignment horizontal="center"/>
      <protection locked="0"/>
    </xf>
    <xf numFmtId="0" fontId="2" fillId="0" borderId="0" xfId="1" applyFill="1" applyAlignment="1">
      <alignment horizontal="center" vertical="center"/>
    </xf>
    <xf numFmtId="38" fontId="7" fillId="0" borderId="0" xfId="2" applyFont="1" applyFill="1" applyAlignment="1">
      <alignment horizontal="right"/>
    </xf>
    <xf numFmtId="38" fontId="2" fillId="0" borderId="0" xfId="1" applyNumberFormat="1" applyFill="1">
      <alignment vertical="center"/>
    </xf>
    <xf numFmtId="0" fontId="13" fillId="0" borderId="0" xfId="1" applyFont="1">
      <alignment vertical="center"/>
    </xf>
    <xf numFmtId="0" fontId="2" fillId="0" borderId="17" xfId="1" applyFont="1" applyBorder="1" applyAlignment="1">
      <alignment horizontal="center" vertical="center"/>
    </xf>
    <xf numFmtId="0" fontId="2" fillId="0" borderId="0" xfId="1" applyFont="1" applyFill="1" applyBorder="1" applyAlignment="1">
      <alignment horizontal="distributed"/>
    </xf>
    <xf numFmtId="38" fontId="2" fillId="0" borderId="0" xfId="2" applyFont="1" applyFill="1" applyAlignment="1" applyProtection="1">
      <alignment horizontal="right"/>
      <protection locked="0"/>
    </xf>
    <xf numFmtId="38" fontId="7" fillId="0" borderId="0" xfId="2" applyFont="1" applyFill="1" applyAlignment="1" applyProtection="1">
      <alignment horizontal="right"/>
      <protection locked="0"/>
    </xf>
    <xf numFmtId="0" fontId="2" fillId="0" borderId="9" xfId="1" applyFont="1" applyFill="1" applyBorder="1" applyAlignment="1">
      <alignment horizontal="distributed"/>
    </xf>
    <xf numFmtId="0" fontId="2" fillId="0" borderId="0" xfId="1" applyFont="1" applyBorder="1" applyAlignment="1">
      <alignment horizontal="distributed"/>
    </xf>
    <xf numFmtId="0" fontId="2" fillId="0" borderId="9" xfId="1" applyFont="1" applyBorder="1" applyAlignment="1">
      <alignment horizontal="distributed"/>
    </xf>
    <xf numFmtId="0" fontId="7" fillId="0" borderId="0" xfId="1" applyFont="1" applyAlignment="1">
      <alignment horizontal="right"/>
    </xf>
    <xf numFmtId="38" fontId="2" fillId="0" borderId="0" xfId="1" applyNumberFormat="1" applyFont="1" applyAlignment="1"/>
    <xf numFmtId="38" fontId="2" fillId="0" borderId="0" xfId="2" applyFont="1" applyFill="1" applyAlignment="1">
      <alignment horizontal="right"/>
    </xf>
    <xf numFmtId="38" fontId="2" fillId="0" borderId="0" xfId="1" applyNumberFormat="1" applyFont="1" applyFill="1" applyAlignment="1"/>
    <xf numFmtId="38" fontId="2" fillId="0" borderId="0" xfId="2" applyFont="1" applyFill="1" applyBorder="1" applyAlignment="1" applyProtection="1">
      <alignment horizontal="right"/>
      <protection locked="0"/>
    </xf>
    <xf numFmtId="38" fontId="7" fillId="0" borderId="0" xfId="2" applyFont="1" applyFill="1" applyBorder="1" applyAlignment="1" applyProtection="1">
      <alignment horizontal="right"/>
      <protection locked="0"/>
    </xf>
    <xf numFmtId="0" fontId="2" fillId="0" borderId="11" xfId="1" applyFont="1" applyFill="1" applyBorder="1" applyAlignment="1">
      <alignment horizontal="center" vertical="center"/>
    </xf>
    <xf numFmtId="0" fontId="2" fillId="0" borderId="12" xfId="1" applyFont="1" applyFill="1" applyBorder="1" applyAlignment="1">
      <alignment horizontal="left" vertical="center" indent="1"/>
    </xf>
    <xf numFmtId="38" fontId="13" fillId="0" borderId="11" xfId="2" applyFont="1" applyFill="1" applyBorder="1" applyAlignment="1" applyProtection="1">
      <alignment horizontal="right"/>
      <protection locked="0"/>
    </xf>
    <xf numFmtId="0" fontId="5" fillId="0" borderId="9" xfId="1" applyFont="1" applyFill="1" applyBorder="1" applyAlignment="1" applyProtection="1">
      <protection locked="0"/>
    </xf>
    <xf numFmtId="0" fontId="5" fillId="0" borderId="0" xfId="1" applyFont="1" applyFill="1" applyBorder="1" applyAlignment="1" applyProtection="1">
      <protection locked="0"/>
    </xf>
    <xf numFmtId="0" fontId="5" fillId="0" borderId="0" xfId="1" quotePrefix="1" applyFont="1" applyFill="1" applyBorder="1" applyAlignment="1" applyProtection="1">
      <alignment horizontal="center"/>
      <protection locked="0"/>
    </xf>
    <xf numFmtId="38" fontId="2" fillId="0" borderId="0" xfId="2" applyFont="1" applyFill="1" applyBorder="1" applyAlignment="1" applyProtection="1">
      <protection locked="0"/>
    </xf>
    <xf numFmtId="49" fontId="8" fillId="0" borderId="0" xfId="1" quotePrefix="1" applyNumberFormat="1" applyFont="1" applyFill="1" applyBorder="1" applyAlignment="1" applyProtection="1">
      <alignment horizontal="center"/>
      <protection locked="0"/>
    </xf>
    <xf numFmtId="38" fontId="7" fillId="0" borderId="0" xfId="2" applyFont="1" applyFill="1" applyBorder="1" applyAlignment="1" applyProtection="1">
      <protection locked="0"/>
    </xf>
    <xf numFmtId="0" fontId="5" fillId="0" borderId="11" xfId="1" applyFont="1" applyFill="1" applyBorder="1" applyAlignment="1" applyProtection="1">
      <alignment horizontal="center" vertical="center"/>
      <protection locked="0"/>
    </xf>
    <xf numFmtId="0" fontId="5" fillId="0" borderId="12" xfId="1" applyFont="1" applyFill="1" applyBorder="1" applyAlignment="1" applyProtection="1">
      <alignment horizontal="center" vertical="center"/>
      <protection locked="0"/>
    </xf>
    <xf numFmtId="0" fontId="2" fillId="0" borderId="26" xfId="1" applyFont="1" applyFill="1" applyBorder="1">
      <alignment vertical="center"/>
    </xf>
    <xf numFmtId="38" fontId="2" fillId="0" borderId="0" xfId="2" applyFont="1" applyFill="1" applyAlignment="1" applyProtection="1">
      <protection locked="0"/>
    </xf>
    <xf numFmtId="0" fontId="2" fillId="0" borderId="0" xfId="1" applyFont="1" applyFill="1" applyBorder="1" applyAlignment="1" applyProtection="1">
      <protection locked="0"/>
    </xf>
    <xf numFmtId="0" fontId="2" fillId="0" borderId="0" xfId="1" quotePrefix="1" applyFont="1" applyFill="1" applyBorder="1" applyAlignment="1" applyProtection="1">
      <protection locked="0"/>
    </xf>
    <xf numFmtId="0" fontId="13" fillId="0" borderId="0" xfId="1" applyFont="1" applyFill="1" applyAlignment="1"/>
    <xf numFmtId="49" fontId="7" fillId="0" borderId="0" xfId="1" quotePrefix="1" applyNumberFormat="1" applyFont="1" applyFill="1" applyBorder="1" applyAlignment="1" applyProtection="1">
      <protection locked="0"/>
    </xf>
    <xf numFmtId="0" fontId="2" fillId="0" borderId="11" xfId="1" applyFont="1" applyFill="1" applyBorder="1" applyAlignment="1" applyProtection="1">
      <alignment horizontal="center" vertical="center"/>
      <protection locked="0"/>
    </xf>
    <xf numFmtId="0" fontId="2" fillId="0" borderId="12" xfId="1" applyFont="1" applyFill="1" applyBorder="1" applyAlignment="1" applyProtection="1">
      <alignment horizontal="center" vertical="center"/>
      <protection locked="0"/>
    </xf>
    <xf numFmtId="38" fontId="2" fillId="0" borderId="11" xfId="2" applyFont="1" applyFill="1" applyBorder="1" applyAlignment="1" applyProtection="1">
      <protection locked="0"/>
    </xf>
    <xf numFmtId="0" fontId="2" fillId="0" borderId="7" xfId="1" applyFont="1" applyBorder="1" applyAlignment="1">
      <alignment horizontal="center" vertical="center"/>
    </xf>
    <xf numFmtId="0" fontId="5" fillId="0" borderId="9" xfId="1" applyFont="1" applyFill="1" applyBorder="1" applyAlignment="1" applyProtection="1">
      <alignment horizontal="distributed"/>
      <protection locked="0"/>
    </xf>
    <xf numFmtId="0" fontId="2" fillId="0" borderId="0" xfId="1" applyAlignment="1"/>
    <xf numFmtId="38" fontId="7" fillId="0" borderId="0" xfId="2" applyFont="1" applyAlignment="1"/>
    <xf numFmtId="38" fontId="7" fillId="0" borderId="0" xfId="2" applyFont="1" applyAlignment="1">
      <alignment horizontal="right"/>
    </xf>
    <xf numFmtId="0" fontId="5" fillId="0" borderId="12" xfId="1" applyFont="1" applyFill="1" applyBorder="1" applyProtection="1">
      <alignment vertical="center"/>
      <protection locked="0"/>
    </xf>
    <xf numFmtId="0" fontId="9" fillId="0" borderId="0" xfId="1" applyFont="1" applyFill="1">
      <alignment vertical="center"/>
    </xf>
    <xf numFmtId="0" fontId="2" fillId="0" borderId="9" xfId="1" applyFont="1" applyFill="1" applyBorder="1" applyAlignment="1" applyProtection="1">
      <alignment horizontal="distributed"/>
      <protection locked="0"/>
    </xf>
    <xf numFmtId="0" fontId="2" fillId="0" borderId="9" xfId="1" applyFont="1" applyFill="1" applyBorder="1" applyAlignment="1" applyProtection="1">
      <alignment horizontal="right"/>
      <protection locked="0"/>
    </xf>
    <xf numFmtId="38" fontId="2" fillId="0" borderId="0" xfId="2" applyFont="1" applyFill="1" applyBorder="1" applyAlignment="1" applyProtection="1">
      <alignment horizontal="right" wrapText="1"/>
      <protection locked="0"/>
    </xf>
    <xf numFmtId="0" fontId="2" fillId="0" borderId="12" xfId="1" applyFont="1" applyFill="1" applyBorder="1" applyProtection="1">
      <alignment vertical="center"/>
      <protection locked="0"/>
    </xf>
    <xf numFmtId="0" fontId="15" fillId="0" borderId="0" xfId="1" applyFont="1" applyFill="1">
      <alignment vertical="center"/>
    </xf>
    <xf numFmtId="0" fontId="16" fillId="0" borderId="0" xfId="1" applyFont="1" applyFill="1">
      <alignment vertical="center"/>
    </xf>
    <xf numFmtId="0" fontId="17" fillId="0" borderId="0" xfId="1" applyFont="1" applyFill="1">
      <alignment vertical="center"/>
    </xf>
    <xf numFmtId="0" fontId="16" fillId="0" borderId="15" xfId="1" applyFont="1" applyFill="1" applyBorder="1" applyAlignment="1">
      <alignment vertical="center"/>
    </xf>
    <xf numFmtId="0" fontId="16" fillId="0" borderId="18" xfId="1" applyFont="1" applyFill="1" applyBorder="1">
      <alignment vertical="center"/>
    </xf>
    <xf numFmtId="0" fontId="16" fillId="0" borderId="18" xfId="1" applyFont="1" applyFill="1" applyBorder="1" applyAlignment="1">
      <alignment vertical="center"/>
    </xf>
    <xf numFmtId="0" fontId="16" fillId="0" borderId="14" xfId="1" applyFont="1" applyFill="1" applyBorder="1" applyAlignment="1">
      <alignment vertical="center"/>
    </xf>
    <xf numFmtId="0" fontId="16" fillId="0" borderId="16" xfId="1" applyFont="1" applyFill="1" applyBorder="1" applyAlignment="1">
      <alignment horizontal="center" vertical="center"/>
    </xf>
    <xf numFmtId="0" fontId="16" fillId="0" borderId="0" xfId="1" applyFont="1" applyFill="1" applyBorder="1">
      <alignment vertical="center"/>
    </xf>
    <xf numFmtId="0" fontId="16" fillId="0" borderId="26" xfId="1" applyFont="1" applyFill="1" applyBorder="1">
      <alignment vertical="center"/>
    </xf>
    <xf numFmtId="0" fontId="16" fillId="0" borderId="25" xfId="1" applyFont="1" applyFill="1" applyBorder="1">
      <alignment vertical="center"/>
    </xf>
    <xf numFmtId="0" fontId="16" fillId="0" borderId="0" xfId="1" applyFont="1" applyFill="1" applyBorder="1" applyAlignment="1" applyProtection="1">
      <alignment horizontal="right"/>
      <protection locked="0"/>
    </xf>
    <xf numFmtId="0" fontId="16" fillId="0" borderId="0" xfId="1" applyFont="1" applyFill="1" applyBorder="1" applyAlignment="1" applyProtection="1">
      <alignment horizontal="center"/>
      <protection locked="0"/>
    </xf>
    <xf numFmtId="0" fontId="16" fillId="0" borderId="9" xfId="1" applyFont="1" applyFill="1" applyBorder="1" applyAlignment="1" applyProtection="1">
      <protection locked="0"/>
    </xf>
    <xf numFmtId="38" fontId="16" fillId="0" borderId="0" xfId="2" applyFont="1" applyFill="1" applyAlignment="1" applyProtection="1">
      <protection locked="0"/>
    </xf>
    <xf numFmtId="38" fontId="16" fillId="0" borderId="0" xfId="2" applyFont="1" applyFill="1" applyAlignment="1" applyProtection="1">
      <alignment horizontal="right"/>
      <protection locked="0"/>
    </xf>
    <xf numFmtId="38" fontId="16" fillId="0" borderId="0" xfId="2" applyFont="1" applyFill="1" applyBorder="1" applyAlignment="1" applyProtection="1">
      <alignment horizontal="right"/>
      <protection locked="0"/>
    </xf>
    <xf numFmtId="0" fontId="16" fillId="0" borderId="0" xfId="1" applyFont="1" applyFill="1" applyAlignment="1"/>
    <xf numFmtId="0" fontId="16" fillId="0" borderId="9" xfId="1" applyFont="1" applyFill="1" applyBorder="1" applyAlignment="1" applyProtection="1">
      <alignment horizontal="center"/>
      <protection locked="0"/>
    </xf>
    <xf numFmtId="38" fontId="16" fillId="0" borderId="0" xfId="2" applyFont="1" applyFill="1" applyBorder="1" applyAlignment="1" applyProtection="1">
      <protection locked="0"/>
    </xf>
    <xf numFmtId="0" fontId="12" fillId="0" borderId="0" xfId="1" applyFont="1" applyFill="1" applyBorder="1" applyAlignment="1" applyProtection="1">
      <protection locked="0"/>
    </xf>
    <xf numFmtId="0" fontId="12" fillId="0" borderId="0" xfId="1" quotePrefix="1" applyFont="1" applyFill="1" applyBorder="1" applyAlignment="1" applyProtection="1">
      <alignment horizontal="center"/>
      <protection locked="0"/>
    </xf>
    <xf numFmtId="0" fontId="12" fillId="0" borderId="9" xfId="1" applyFont="1" applyFill="1" applyBorder="1" applyAlignment="1" applyProtection="1">
      <protection locked="0"/>
    </xf>
    <xf numFmtId="0" fontId="18" fillId="0" borderId="0" xfId="1" applyFont="1" applyFill="1" applyAlignment="1"/>
    <xf numFmtId="0" fontId="16" fillId="0" borderId="11" xfId="1" applyFont="1" applyFill="1" applyBorder="1" applyAlignment="1" applyProtection="1">
      <alignment horizontal="center"/>
      <protection locked="0"/>
    </xf>
    <xf numFmtId="0" fontId="16" fillId="0" borderId="12" xfId="1" applyFont="1" applyFill="1" applyBorder="1" applyAlignment="1" applyProtection="1">
      <alignment horizontal="center"/>
      <protection locked="0"/>
    </xf>
    <xf numFmtId="38" fontId="16" fillId="0" borderId="11" xfId="2" applyFont="1" applyFill="1" applyBorder="1" applyAlignment="1" applyProtection="1">
      <protection locked="0"/>
    </xf>
    <xf numFmtId="38" fontId="16" fillId="0" borderId="11" xfId="2" applyFont="1" applyFill="1" applyBorder="1" applyAlignment="1" applyProtection="1">
      <alignment horizontal="right"/>
      <protection locked="0"/>
    </xf>
    <xf numFmtId="38" fontId="16" fillId="0" borderId="28" xfId="2" applyFont="1" applyFill="1" applyBorder="1" applyAlignment="1" applyProtection="1">
      <alignment horizontal="right"/>
      <protection locked="0"/>
    </xf>
    <xf numFmtId="0" fontId="16" fillId="0" borderId="0" xfId="1" applyFont="1" applyFill="1" applyAlignment="1">
      <alignment horizontal="right" vertical="center"/>
    </xf>
    <xf numFmtId="38" fontId="16" fillId="0" borderId="0" xfId="1" applyNumberFormat="1" applyFont="1" applyFill="1">
      <alignment vertical="center"/>
    </xf>
    <xf numFmtId="0" fontId="16" fillId="0" borderId="0" xfId="1" applyFont="1" applyFill="1" applyAlignment="1">
      <alignment horizontal="left" vertical="center" indent="4"/>
    </xf>
    <xf numFmtId="182" fontId="2" fillId="0" borderId="0" xfId="1" applyNumberFormat="1" applyFont="1" applyFill="1" applyAlignment="1"/>
    <xf numFmtId="182" fontId="2" fillId="0" borderId="0" xfId="1" applyNumberFormat="1" applyFont="1" applyFill="1" applyAlignment="1">
      <alignment horizontal="right"/>
    </xf>
    <xf numFmtId="182" fontId="7" fillId="0" borderId="0" xfId="1" applyNumberFormat="1" applyFont="1" applyFill="1" applyAlignment="1"/>
    <xf numFmtId="0" fontId="12" fillId="0" borderId="0" xfId="1" applyFont="1" applyFill="1" applyBorder="1" applyAlignment="1"/>
    <xf numFmtId="38" fontId="12" fillId="0" borderId="0" xfId="1" applyNumberFormat="1" applyFont="1" applyFill="1" applyAlignment="1"/>
    <xf numFmtId="0" fontId="12" fillId="0" borderId="0" xfId="1" applyFont="1" applyFill="1" applyAlignment="1"/>
    <xf numFmtId="177" fontId="16" fillId="0" borderId="0" xfId="1" applyNumberFormat="1" applyFont="1" applyFill="1" applyBorder="1" applyAlignment="1"/>
    <xf numFmtId="0" fontId="2" fillId="0" borderId="11" xfId="1" applyFont="1" applyFill="1" applyBorder="1" applyAlignment="1" applyProtection="1">
      <alignment horizontal="center"/>
      <protection locked="0"/>
    </xf>
    <xf numFmtId="38" fontId="0" fillId="0" borderId="28" xfId="2" applyFont="1" applyFill="1" applyBorder="1" applyAlignment="1" applyProtection="1">
      <alignment horizontal="right" vertical="center"/>
      <protection locked="0"/>
    </xf>
    <xf numFmtId="0" fontId="2" fillId="0" borderId="0" xfId="1" applyFont="1" applyFill="1" applyAlignment="1">
      <alignment wrapText="1"/>
    </xf>
    <xf numFmtId="0" fontId="2" fillId="0" borderId="0" xfId="1" applyFont="1" applyFill="1" applyAlignment="1">
      <alignment horizontal="right" vertical="top"/>
    </xf>
    <xf numFmtId="0" fontId="2" fillId="0" borderId="0" xfId="1" applyFont="1" applyFill="1" applyAlignment="1">
      <alignment vertical="top" wrapText="1"/>
    </xf>
    <xf numFmtId="178" fontId="16" fillId="0" borderId="0" xfId="2" applyNumberFormat="1" applyFont="1" applyFill="1" applyAlignment="1" applyProtection="1">
      <protection locked="0"/>
    </xf>
    <xf numFmtId="179" fontId="16" fillId="0" borderId="0" xfId="2" applyNumberFormat="1" applyFont="1" applyFill="1" applyAlignment="1" applyProtection="1">
      <protection locked="0"/>
    </xf>
    <xf numFmtId="181" fontId="16" fillId="0" borderId="0" xfId="3" applyNumberFormat="1" applyFont="1" applyFill="1" applyAlignment="1" applyProtection="1">
      <protection locked="0"/>
    </xf>
    <xf numFmtId="38" fontId="16" fillId="0" borderId="0" xfId="4" applyNumberFormat="1" applyFont="1" applyFill="1" applyAlignment="1" applyProtection="1">
      <protection locked="0"/>
    </xf>
    <xf numFmtId="0" fontId="2" fillId="0" borderId="19" xfId="1" applyFont="1" applyBorder="1" applyAlignment="1">
      <alignment horizontal="center" vertical="center" wrapText="1" shrinkToFit="1"/>
    </xf>
    <xf numFmtId="38" fontId="16" fillId="0" borderId="0" xfId="2" applyFont="1">
      <alignment vertical="center"/>
    </xf>
    <xf numFmtId="38" fontId="16" fillId="0" borderId="0" xfId="2" applyFont="1" applyAlignment="1">
      <alignment horizontal="right" vertical="center"/>
    </xf>
    <xf numFmtId="3" fontId="16" fillId="0" borderId="0" xfId="2" applyNumberFormat="1" applyFont="1" applyFill="1" applyAlignment="1" applyProtection="1">
      <protection locked="0"/>
    </xf>
    <xf numFmtId="38" fontId="16" fillId="0" borderId="0" xfId="2" applyFont="1" applyFill="1">
      <alignment vertical="center"/>
    </xf>
    <xf numFmtId="38" fontId="16" fillId="0" borderId="11" xfId="2" applyFont="1" applyFill="1" applyBorder="1" applyAlignment="1" applyProtection="1">
      <alignment vertical="center"/>
      <protection locked="0"/>
    </xf>
    <xf numFmtId="0" fontId="2" fillId="0" borderId="17" xfId="1" applyFont="1" applyFill="1" applyBorder="1" applyAlignment="1">
      <alignment vertical="center" wrapText="1"/>
    </xf>
    <xf numFmtId="0" fontId="2" fillId="0" borderId="21" xfId="1" applyFont="1" applyFill="1" applyBorder="1" applyAlignment="1">
      <alignment vertical="center" wrapText="1"/>
    </xf>
    <xf numFmtId="0" fontId="2" fillId="0" borderId="0" xfId="1" applyFont="1" applyFill="1" applyAlignment="1">
      <alignment horizontal="center" vertical="center"/>
    </xf>
    <xf numFmtId="38" fontId="16" fillId="0" borderId="0" xfId="2" applyFont="1" applyFill="1" applyAlignment="1">
      <alignment horizontal="right"/>
    </xf>
    <xf numFmtId="38" fontId="7" fillId="0" borderId="11" xfId="2" applyFont="1" applyFill="1" applyBorder="1" applyAlignment="1" applyProtection="1">
      <alignment horizontal="right"/>
      <protection locked="0"/>
    </xf>
    <xf numFmtId="38" fontId="16" fillId="0" borderId="0" xfId="2" applyFont="1" applyFill="1" applyBorder="1" applyAlignment="1" applyProtection="1">
      <alignment horizontal="right" wrapText="1"/>
      <protection locked="0"/>
    </xf>
    <xf numFmtId="38" fontId="8" fillId="0" borderId="11" xfId="2" applyFont="1" applyFill="1" applyBorder="1" applyAlignment="1" applyProtection="1">
      <protection locked="0"/>
    </xf>
    <xf numFmtId="38" fontId="16" fillId="0" borderId="0" xfId="2" applyFont="1" applyAlignment="1"/>
    <xf numFmtId="0" fontId="8" fillId="0" borderId="0" xfId="1" applyFont="1" applyFill="1" applyBorder="1" applyAlignment="1" applyProtection="1">
      <alignment horizontal="center"/>
      <protection locked="0"/>
    </xf>
    <xf numFmtId="0" fontId="2" fillId="0" borderId="0" xfId="1" applyFont="1" applyBorder="1" applyAlignment="1">
      <alignment horizontal="right" vertical="center"/>
    </xf>
    <xf numFmtId="0" fontId="2" fillId="0" borderId="0" xfId="1" applyBorder="1" applyAlignment="1">
      <alignment vertical="center"/>
    </xf>
    <xf numFmtId="0" fontId="2" fillId="0" borderId="1" xfId="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5" xfId="1" applyBorder="1" applyAlignment="1">
      <alignment horizontal="center" vertical="center"/>
    </xf>
    <xf numFmtId="0" fontId="2" fillId="0" borderId="6" xfId="1" applyBorder="1" applyAlignment="1">
      <alignment horizontal="center" vertical="center"/>
    </xf>
    <xf numFmtId="0" fontId="2" fillId="0" borderId="3" xfId="1" applyFont="1" applyBorder="1" applyAlignment="1">
      <alignment horizontal="center" vertical="center"/>
    </xf>
    <xf numFmtId="0" fontId="2" fillId="0" borderId="7" xfId="1" applyBorder="1" applyAlignment="1">
      <alignment horizontal="center" vertical="center"/>
    </xf>
    <xf numFmtId="0" fontId="2" fillId="0" borderId="4" xfId="1" applyBorder="1" applyAlignment="1">
      <alignment horizontal="center" vertical="center" wrapText="1"/>
    </xf>
    <xf numFmtId="0" fontId="2" fillId="0" borderId="8" xfId="1" applyBorder="1" applyAlignment="1">
      <alignment horizontal="center" vertical="center"/>
    </xf>
    <xf numFmtId="0" fontId="2" fillId="0" borderId="4" xfId="1" applyFont="1" applyBorder="1" applyAlignment="1">
      <alignment horizontal="center" vertical="center"/>
    </xf>
    <xf numFmtId="0" fontId="2" fillId="0" borderId="4" xfId="1" applyFont="1" applyBorder="1" applyAlignment="1">
      <alignment horizontal="center" vertical="center" wrapText="1"/>
    </xf>
    <xf numFmtId="0" fontId="2" fillId="0" borderId="8" xfId="1" applyBorder="1" applyAlignment="1">
      <alignment horizontal="center" vertical="center" wrapText="1"/>
    </xf>
    <xf numFmtId="0" fontId="2" fillId="0" borderId="0" xfId="1" applyFont="1" applyBorder="1" applyAlignment="1">
      <alignment horizontal="center"/>
    </xf>
    <xf numFmtId="0" fontId="2" fillId="0" borderId="9" xfId="1" applyFont="1" applyBorder="1" applyAlignment="1">
      <alignment horizontal="center"/>
    </xf>
    <xf numFmtId="0" fontId="2" fillId="0" borderId="8" xfId="1" applyFont="1" applyBorder="1" applyAlignment="1">
      <alignment horizontal="center" vertical="center"/>
    </xf>
    <xf numFmtId="0" fontId="2" fillId="0" borderId="8" xfId="1" applyFont="1" applyBorder="1" applyAlignment="1">
      <alignment horizontal="center" vertical="center" wrapText="1"/>
    </xf>
    <xf numFmtId="0" fontId="2" fillId="0" borderId="7" xfId="1" applyFont="1" applyBorder="1" applyAlignment="1">
      <alignment horizontal="center" vertical="center"/>
    </xf>
    <xf numFmtId="0" fontId="2" fillId="0" borderId="0" xfId="1" applyBorder="1" applyAlignment="1">
      <alignment horizontal="center"/>
    </xf>
    <xf numFmtId="0" fontId="6" fillId="0" borderId="0" xfId="1" applyFont="1" applyBorder="1" applyAlignment="1">
      <alignment horizontal="center"/>
    </xf>
    <xf numFmtId="0" fontId="6" fillId="0" borderId="9" xfId="1" applyFont="1" applyBorder="1" applyAlignment="1">
      <alignment horizontal="center"/>
    </xf>
    <xf numFmtId="0" fontId="2" fillId="0" borderId="15" xfId="1" applyFont="1" applyBorder="1" applyAlignment="1">
      <alignment horizontal="center" vertical="center" wrapText="1"/>
    </xf>
    <xf numFmtId="0" fontId="2" fillId="0" borderId="17" xfId="1" applyFont="1" applyBorder="1" applyAlignment="1">
      <alignment horizontal="center" vertical="center"/>
    </xf>
    <xf numFmtId="0" fontId="2" fillId="0" borderId="0" xfId="1" applyFont="1" applyFill="1" applyBorder="1" applyAlignment="1" applyProtection="1">
      <alignment horizontal="center"/>
      <protection locked="0"/>
    </xf>
    <xf numFmtId="0" fontId="2" fillId="0" borderId="9" xfId="1" applyFont="1" applyFill="1" applyBorder="1" applyAlignment="1" applyProtection="1">
      <alignment horizontal="center"/>
      <protection locked="0"/>
    </xf>
    <xf numFmtId="0" fontId="2" fillId="0" borderId="0" xfId="1" applyFont="1" applyAlignment="1">
      <alignment horizontal="right"/>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14" xfId="1" applyFont="1" applyBorder="1" applyAlignment="1">
      <alignment horizontal="center" vertical="center"/>
    </xf>
    <xf numFmtId="0" fontId="2" fillId="0" borderId="18" xfId="1" applyFont="1" applyBorder="1" applyAlignment="1">
      <alignment horizontal="center" vertical="center"/>
    </xf>
    <xf numFmtId="0" fontId="2" fillId="0" borderId="18" xfId="1" applyFont="1" applyBorder="1" applyAlignment="1">
      <alignment vertical="center"/>
    </xf>
    <xf numFmtId="0" fontId="2" fillId="0" borderId="14" xfId="1" applyFont="1" applyBorder="1" applyAlignment="1">
      <alignment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2" fillId="0" borderId="1" xfId="1" applyFont="1" applyBorder="1" applyAlignment="1">
      <alignment vertical="center"/>
    </xf>
    <xf numFmtId="0" fontId="2" fillId="0" borderId="2" xfId="1" applyFont="1" applyBorder="1" applyAlignment="1">
      <alignment vertical="center"/>
    </xf>
    <xf numFmtId="0" fontId="2" fillId="0" borderId="0" xfId="1" applyFont="1" applyBorder="1" applyAlignment="1">
      <alignment horizontal="center" vertical="center"/>
    </xf>
    <xf numFmtId="0" fontId="2" fillId="0" borderId="0" xfId="1" applyFont="1" applyBorder="1" applyAlignment="1">
      <alignment vertical="center"/>
    </xf>
    <xf numFmtId="0" fontId="2" fillId="0" borderId="9" xfId="1" applyFont="1" applyBorder="1" applyAlignment="1">
      <alignment vertical="center"/>
    </xf>
    <xf numFmtId="0" fontId="2" fillId="0" borderId="5" xfId="1" applyFont="1" applyBorder="1" applyAlignment="1">
      <alignment vertical="center"/>
    </xf>
    <xf numFmtId="0" fontId="2" fillId="0" borderId="6" xfId="1" applyFont="1" applyBorder="1" applyAlignment="1">
      <alignment vertical="center"/>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22"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1" xfId="1" applyFont="1" applyFill="1" applyBorder="1" applyAlignment="1">
      <alignment vertical="center"/>
    </xf>
    <xf numFmtId="0" fontId="2" fillId="0" borderId="2" xfId="1" applyFont="1" applyFill="1" applyBorder="1" applyAlignment="1">
      <alignment vertical="center"/>
    </xf>
    <xf numFmtId="0" fontId="2" fillId="0" borderId="0" xfId="1" applyFont="1" applyFill="1" applyBorder="1" applyAlignment="1">
      <alignment vertical="center"/>
    </xf>
    <xf numFmtId="0" fontId="2" fillId="0" borderId="9" xfId="1" applyFont="1" applyFill="1" applyBorder="1" applyAlignment="1">
      <alignment vertical="center"/>
    </xf>
    <xf numFmtId="0" fontId="2" fillId="0" borderId="5" xfId="1" applyFont="1" applyFill="1" applyBorder="1" applyAlignment="1">
      <alignment vertical="center"/>
    </xf>
    <xf numFmtId="0" fontId="2" fillId="0" borderId="6" xfId="1" applyFont="1" applyFill="1" applyBorder="1" applyAlignment="1">
      <alignment vertical="center"/>
    </xf>
    <xf numFmtId="0" fontId="2" fillId="0" borderId="19"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22" xfId="1" applyFont="1" applyFill="1" applyBorder="1" applyAlignment="1">
      <alignment horizontal="center" vertical="center" wrapText="1"/>
    </xf>
    <xf numFmtId="0" fontId="2" fillId="0" borderId="17" xfId="1" applyFont="1" applyFill="1" applyBorder="1" applyAlignment="1">
      <alignment horizontal="center" vertical="center" wrapText="1"/>
    </xf>
    <xf numFmtId="0" fontId="2" fillId="0" borderId="23"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22" xfId="1" applyFill="1" applyBorder="1" applyAlignment="1">
      <alignment horizontal="center" vertical="center"/>
    </xf>
    <xf numFmtId="0" fontId="2" fillId="0" borderId="8" xfId="1" applyFill="1" applyBorder="1" applyAlignment="1">
      <alignment horizontal="center" vertical="center"/>
    </xf>
    <xf numFmtId="0" fontId="2" fillId="0" borderId="24" xfId="1" applyFill="1" applyBorder="1" applyAlignment="1">
      <alignment horizontal="center" vertical="center"/>
    </xf>
    <xf numFmtId="0" fontId="11" fillId="0" borderId="22" xfId="1" applyFont="1" applyFill="1" applyBorder="1" applyAlignment="1">
      <alignment horizontal="center" vertical="center" wrapText="1"/>
    </xf>
    <xf numFmtId="0" fontId="11" fillId="0" borderId="24"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2" fillId="0" borderId="17" xfId="1" applyFill="1" applyBorder="1" applyAlignment="1">
      <alignment horizontal="center" vertical="center"/>
    </xf>
    <xf numFmtId="0" fontId="2" fillId="0" borderId="20" xfId="1" applyFill="1" applyBorder="1" applyAlignment="1">
      <alignment horizontal="center" vertical="center"/>
    </xf>
    <xf numFmtId="0" fontId="2" fillId="0" borderId="21" xfId="1" applyFill="1" applyBorder="1" applyAlignment="1">
      <alignment horizontal="center" vertical="center"/>
    </xf>
    <xf numFmtId="49" fontId="2" fillId="0" borderId="0" xfId="1" applyNumberFormat="1" applyFill="1" applyBorder="1" applyAlignment="1">
      <alignment horizontal="distributed"/>
    </xf>
    <xf numFmtId="49" fontId="2" fillId="0" borderId="9" xfId="1" applyNumberFormat="1" applyFill="1" applyBorder="1" applyAlignment="1">
      <alignment horizontal="distributed"/>
    </xf>
    <xf numFmtId="0" fontId="2" fillId="0" borderId="1" xfId="1" applyFill="1" applyBorder="1" applyAlignment="1">
      <alignment horizontal="center" vertical="center"/>
    </xf>
    <xf numFmtId="0" fontId="2" fillId="0" borderId="2" xfId="1" applyFill="1" applyBorder="1" applyAlignment="1">
      <alignment horizontal="center" vertical="center"/>
    </xf>
    <xf numFmtId="0" fontId="2" fillId="0" borderId="0" xfId="1" applyFill="1" applyBorder="1" applyAlignment="1">
      <alignment horizontal="center" vertical="center"/>
    </xf>
    <xf numFmtId="0" fontId="2" fillId="0" borderId="9" xfId="1" applyFill="1" applyBorder="1" applyAlignment="1">
      <alignment horizontal="center" vertical="center"/>
    </xf>
    <xf numFmtId="0" fontId="2" fillId="0" borderId="5" xfId="1" applyFill="1" applyBorder="1" applyAlignment="1">
      <alignment horizontal="center" vertical="center"/>
    </xf>
    <xf numFmtId="0" fontId="2" fillId="0" borderId="6" xfId="1" applyFill="1" applyBorder="1" applyAlignment="1">
      <alignment horizontal="center" vertical="center"/>
    </xf>
    <xf numFmtId="0" fontId="2" fillId="0" borderId="15" xfId="1" applyFill="1" applyBorder="1" applyAlignment="1">
      <alignment horizontal="center" vertical="center"/>
    </xf>
    <xf numFmtId="0" fontId="2" fillId="0" borderId="18" xfId="1" applyFill="1" applyBorder="1" applyAlignment="1">
      <alignment horizontal="center" vertical="center"/>
    </xf>
    <xf numFmtId="0" fontId="2" fillId="0" borderId="14" xfId="1" applyFill="1" applyBorder="1" applyAlignment="1">
      <alignment horizontal="center" vertical="center"/>
    </xf>
    <xf numFmtId="0" fontId="2" fillId="0" borderId="18" xfId="1" applyFont="1" applyFill="1" applyBorder="1" applyAlignment="1">
      <alignment horizontal="center" vertical="center"/>
    </xf>
    <xf numFmtId="0" fontId="2" fillId="0" borderId="0" xfId="1" applyFill="1" applyBorder="1" applyAlignment="1">
      <alignment horizontal="right" vertical="center"/>
    </xf>
    <xf numFmtId="0" fontId="2" fillId="0" borderId="0" xfId="1" applyFill="1" applyBorder="1" applyAlignment="1">
      <alignment vertical="center"/>
    </xf>
    <xf numFmtId="0" fontId="5" fillId="0" borderId="0" xfId="1" applyFont="1" applyFill="1" applyBorder="1" applyAlignment="1" applyProtection="1">
      <alignment horizontal="center"/>
      <protection locked="0"/>
    </xf>
    <xf numFmtId="0" fontId="5" fillId="0" borderId="9" xfId="1" applyFont="1" applyFill="1" applyBorder="1" applyAlignment="1" applyProtection="1">
      <alignment horizontal="center"/>
      <protection locked="0"/>
    </xf>
    <xf numFmtId="0" fontId="2" fillId="0" borderId="0" xfId="1" applyFont="1" applyFill="1" applyBorder="1" applyAlignment="1">
      <alignment horizontal="right" vertical="center"/>
    </xf>
    <xf numFmtId="0" fontId="2" fillId="0" borderId="14" xfId="1" applyFont="1" applyFill="1" applyBorder="1" applyAlignment="1">
      <alignment horizontal="center" vertical="center"/>
    </xf>
    <xf numFmtId="0" fontId="2" fillId="0" borderId="15" xfId="1" applyFont="1" applyFill="1" applyBorder="1" applyAlignment="1">
      <alignment horizontal="center" vertical="center" wrapText="1"/>
    </xf>
    <xf numFmtId="0" fontId="2" fillId="0" borderId="4" xfId="1" applyFill="1" applyBorder="1" applyAlignment="1">
      <alignment horizontal="center" vertical="center"/>
    </xf>
    <xf numFmtId="0" fontId="2" fillId="0" borderId="3" xfId="1" applyFill="1" applyBorder="1" applyAlignment="1">
      <alignment horizontal="center" vertical="center"/>
    </xf>
    <xf numFmtId="0" fontId="2" fillId="0" borderId="7" xfId="1" applyFill="1" applyBorder="1" applyAlignment="1">
      <alignment horizontal="center" vertical="center"/>
    </xf>
    <xf numFmtId="0" fontId="2" fillId="0" borderId="1" xfId="1" applyFill="1" applyBorder="1" applyAlignment="1">
      <alignment vertical="center"/>
    </xf>
    <xf numFmtId="0" fontId="2" fillId="0" borderId="2" xfId="1" applyFill="1" applyBorder="1" applyAlignment="1">
      <alignment vertical="center"/>
    </xf>
    <xf numFmtId="0" fontId="2" fillId="0" borderId="5" xfId="1" applyFill="1" applyBorder="1" applyAlignment="1">
      <alignment vertical="center"/>
    </xf>
    <xf numFmtId="0" fontId="2" fillId="0" borderId="6" xfId="1" applyFill="1" applyBorder="1" applyAlignment="1">
      <alignment vertical="center"/>
    </xf>
    <xf numFmtId="0" fontId="2" fillId="0" borderId="18" xfId="1" applyFont="1" applyFill="1" applyBorder="1" applyAlignment="1">
      <alignment horizontal="center" vertical="center" wrapText="1"/>
    </xf>
    <xf numFmtId="0" fontId="2" fillId="0" borderId="11" xfId="1" applyFont="1" applyFill="1" applyBorder="1" applyAlignment="1">
      <alignment horizontal="left" vertical="center" wrapText="1"/>
    </xf>
    <xf numFmtId="0" fontId="2" fillId="0" borderId="11" xfId="1" applyFont="1" applyFill="1" applyBorder="1" applyAlignment="1">
      <alignment horizontal="left" vertical="center"/>
    </xf>
    <xf numFmtId="0" fontId="2" fillId="0" borderId="11" xfId="1" applyBorder="1" applyAlignment="1">
      <alignment vertical="center"/>
    </xf>
    <xf numFmtId="0" fontId="2" fillId="0" borderId="14" xfId="1" applyFont="1" applyFill="1" applyBorder="1" applyAlignment="1">
      <alignment horizontal="center" vertical="center" wrapText="1"/>
    </xf>
    <xf numFmtId="0" fontId="2" fillId="0" borderId="21" xfId="1" applyFont="1" applyFill="1" applyBorder="1" applyAlignment="1">
      <alignment horizontal="center" vertical="center" wrapText="1"/>
    </xf>
    <xf numFmtId="0" fontId="2" fillId="0" borderId="0"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0" xfId="1" applyFont="1" applyFill="1" applyBorder="1" applyAlignment="1">
      <alignment horizontal="distributed"/>
    </xf>
    <xf numFmtId="0" fontId="2" fillId="0" borderId="9" xfId="1" applyFont="1" applyFill="1" applyBorder="1" applyAlignment="1">
      <alignment horizontal="distributed"/>
    </xf>
    <xf numFmtId="0" fontId="2" fillId="0" borderId="15" xfId="1" applyFont="1" applyFill="1" applyBorder="1" applyAlignment="1" applyProtection="1">
      <alignment horizontal="center" vertical="center"/>
      <protection locked="0"/>
    </xf>
    <xf numFmtId="0" fontId="2" fillId="0" borderId="14" xfId="1" applyFont="1" applyFill="1" applyBorder="1" applyAlignment="1" applyProtection="1">
      <alignment horizontal="center" vertical="center"/>
      <protection locked="0"/>
    </xf>
    <xf numFmtId="0" fontId="2" fillId="0" borderId="18" xfId="1" applyFont="1" applyFill="1" applyBorder="1" applyAlignment="1" applyProtection="1">
      <alignment horizontal="center" vertical="center"/>
      <protection locked="0"/>
    </xf>
    <xf numFmtId="0" fontId="2" fillId="0" borderId="0" xfId="1" applyFont="1" applyBorder="1" applyAlignment="1">
      <alignment horizontal="distributed"/>
    </xf>
    <xf numFmtId="0" fontId="2" fillId="0" borderId="9" xfId="1" applyFont="1" applyBorder="1" applyAlignment="1">
      <alignment horizontal="distributed"/>
    </xf>
    <xf numFmtId="0" fontId="2" fillId="0" borderId="3" xfId="1" applyFont="1" applyFill="1" applyBorder="1" applyAlignment="1">
      <alignment horizontal="center" vertical="center" wrapText="1"/>
    </xf>
    <xf numFmtId="0" fontId="2" fillId="0" borderId="5" xfId="1" applyFont="1" applyFill="1" applyBorder="1" applyAlignment="1">
      <alignment horizontal="center" vertical="center"/>
    </xf>
    <xf numFmtId="0" fontId="2" fillId="0" borderId="4"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0" xfId="1" applyFont="1" applyAlignment="1">
      <alignment horizontal="right" vertical="center"/>
    </xf>
    <xf numFmtId="0" fontId="2" fillId="0" borderId="0" xfId="1" applyFont="1" applyAlignment="1">
      <alignment vertical="center"/>
    </xf>
    <xf numFmtId="0" fontId="5" fillId="0" borderId="15" xfId="1" applyFont="1" applyFill="1" applyBorder="1" applyAlignment="1" applyProtection="1">
      <alignment horizontal="center" vertical="center"/>
      <protection locked="0"/>
    </xf>
    <xf numFmtId="0" fontId="16" fillId="0" borderId="0" xfId="1" applyFont="1" applyFill="1" applyBorder="1" applyAlignment="1" applyProtection="1">
      <alignment horizontal="center"/>
      <protection locked="0"/>
    </xf>
    <xf numFmtId="0" fontId="16" fillId="0" borderId="9" xfId="1" applyFont="1" applyFill="1" applyBorder="1" applyAlignment="1" applyProtection="1">
      <alignment horizontal="center"/>
      <protection locked="0"/>
    </xf>
    <xf numFmtId="0" fontId="16" fillId="0" borderId="3"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1" xfId="1" applyFont="1" applyFill="1" applyBorder="1" applyAlignment="1">
      <alignment horizontal="center" vertical="center"/>
    </xf>
    <xf numFmtId="0" fontId="16" fillId="0" borderId="2" xfId="1" applyFont="1" applyFill="1" applyBorder="1" applyAlignment="1">
      <alignment horizontal="center" vertical="center"/>
    </xf>
    <xf numFmtId="0" fontId="16" fillId="0" borderId="5" xfId="1" applyFont="1" applyFill="1" applyBorder="1" applyAlignment="1">
      <alignment horizontal="center" vertical="center"/>
    </xf>
    <xf numFmtId="0" fontId="16" fillId="0" borderId="6" xfId="1" applyFont="1" applyFill="1" applyBorder="1" applyAlignment="1">
      <alignment horizontal="center" vertical="center"/>
    </xf>
    <xf numFmtId="0" fontId="16" fillId="0" borderId="14" xfId="1" applyFont="1" applyFill="1" applyBorder="1" applyAlignment="1">
      <alignment horizontal="center" vertical="center"/>
    </xf>
    <xf numFmtId="0" fontId="16" fillId="0" borderId="21" xfId="1" applyFont="1" applyFill="1" applyBorder="1" applyAlignment="1">
      <alignment horizontal="center" vertical="center"/>
    </xf>
    <xf numFmtId="0" fontId="16" fillId="0" borderId="19" xfId="1" applyFont="1" applyFill="1" applyBorder="1" applyAlignment="1">
      <alignment horizontal="center" vertical="center"/>
    </xf>
    <xf numFmtId="0" fontId="16" fillId="0" borderId="16" xfId="1" applyFont="1" applyFill="1" applyBorder="1" applyAlignment="1">
      <alignment horizontal="center" vertical="center"/>
    </xf>
    <xf numFmtId="0" fontId="16" fillId="0" borderId="18" xfId="1" applyFont="1" applyFill="1" applyBorder="1" applyAlignment="1">
      <alignment vertical="center"/>
    </xf>
    <xf numFmtId="0" fontId="16" fillId="0" borderId="2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6" fillId="0" borderId="8" xfId="1" applyFont="1" applyFill="1" applyBorder="1" applyAlignment="1">
      <alignment horizontal="center" vertical="center"/>
    </xf>
    <xf numFmtId="0" fontId="16" fillId="0" borderId="15" xfId="1" applyFont="1" applyFill="1" applyBorder="1" applyAlignment="1">
      <alignment horizontal="center" vertical="center"/>
    </xf>
    <xf numFmtId="0" fontId="16" fillId="0" borderId="17" xfId="1" applyFont="1" applyFill="1" applyBorder="1" applyAlignment="1">
      <alignment horizontal="center" vertical="center"/>
    </xf>
    <xf numFmtId="0" fontId="16" fillId="0" borderId="15" xfId="1" applyFont="1" applyFill="1" applyBorder="1" applyAlignment="1">
      <alignment horizontal="center" vertical="center" wrapText="1"/>
    </xf>
    <xf numFmtId="0" fontId="2" fillId="0" borderId="0" xfId="1" applyFont="1" applyFill="1" applyAlignment="1">
      <alignment vertical="top" wrapText="1"/>
    </xf>
  </cellXfs>
  <cellStyles count="5">
    <cellStyle name="パーセント 2" xfId="3" xr:uid="{5BA49E56-A1AD-4EF4-BE31-2FA9887E226C}"/>
    <cellStyle name="桁区切り 2" xfId="2" xr:uid="{BC8DC9A9-3050-440E-BECA-1A0D0CB91DBD}"/>
    <cellStyle name="通貨 2" xfId="4" xr:uid="{537A49BE-25C5-4810-BC70-EA6376CF52D7}"/>
    <cellStyle name="標準" xfId="0" builtinId="0"/>
    <cellStyle name="標準 2" xfId="1" xr:uid="{D90DD562-1E74-452B-8E1B-78CF60AD5A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187138</xdr:colOff>
      <xdr:row>8</xdr:row>
      <xdr:rowOff>9525</xdr:rowOff>
    </xdr:from>
    <xdr:to>
      <xdr:col>2</xdr:col>
      <xdr:colOff>44263</xdr:colOff>
      <xdr:row>22</xdr:row>
      <xdr:rowOff>133350</xdr:rowOff>
    </xdr:to>
    <xdr:sp macro="" textlink="">
      <xdr:nvSpPr>
        <xdr:cNvPr id="2" name="AutoShape 1">
          <a:extLst>
            <a:ext uri="{FF2B5EF4-FFF2-40B4-BE49-F238E27FC236}">
              <a16:creationId xmlns:a16="http://schemas.microsoft.com/office/drawing/2014/main" id="{957D2C1E-D868-436B-9F29-1CE50D3842F8}"/>
            </a:ext>
          </a:extLst>
        </xdr:cNvPr>
        <xdr:cNvSpPr>
          <a:spLocks/>
        </xdr:cNvSpPr>
      </xdr:nvSpPr>
      <xdr:spPr bwMode="auto">
        <a:xfrm>
          <a:off x="425263" y="1381125"/>
          <a:ext cx="133350" cy="2524125"/>
        </a:xfrm>
        <a:prstGeom prst="leftBrace">
          <a:avLst>
            <a:gd name="adj1" fmla="val 1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198344</xdr:colOff>
      <xdr:row>24</xdr:row>
      <xdr:rowOff>31937</xdr:rowOff>
    </xdr:from>
    <xdr:to>
      <xdr:col>2</xdr:col>
      <xdr:colOff>55469</xdr:colOff>
      <xdr:row>39</xdr:row>
      <xdr:rowOff>31937</xdr:rowOff>
    </xdr:to>
    <xdr:sp macro="" textlink="">
      <xdr:nvSpPr>
        <xdr:cNvPr id="3" name="AutoShape 6">
          <a:extLst>
            <a:ext uri="{FF2B5EF4-FFF2-40B4-BE49-F238E27FC236}">
              <a16:creationId xmlns:a16="http://schemas.microsoft.com/office/drawing/2014/main" id="{9E98535B-33B4-41FB-AD62-48FB1299745A}"/>
            </a:ext>
          </a:extLst>
        </xdr:cNvPr>
        <xdr:cNvSpPr>
          <a:spLocks/>
        </xdr:cNvSpPr>
      </xdr:nvSpPr>
      <xdr:spPr bwMode="auto">
        <a:xfrm>
          <a:off x="436469" y="4146737"/>
          <a:ext cx="133350" cy="2571750"/>
        </a:xfrm>
        <a:prstGeom prst="leftBrace">
          <a:avLst>
            <a:gd name="adj1" fmla="val 15357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198344</xdr:colOff>
      <xdr:row>40</xdr:row>
      <xdr:rowOff>41462</xdr:rowOff>
    </xdr:from>
    <xdr:to>
      <xdr:col>2</xdr:col>
      <xdr:colOff>55469</xdr:colOff>
      <xdr:row>55</xdr:row>
      <xdr:rowOff>31937</xdr:rowOff>
    </xdr:to>
    <xdr:sp macro="" textlink="">
      <xdr:nvSpPr>
        <xdr:cNvPr id="4" name="AutoShape 8">
          <a:extLst>
            <a:ext uri="{FF2B5EF4-FFF2-40B4-BE49-F238E27FC236}">
              <a16:creationId xmlns:a16="http://schemas.microsoft.com/office/drawing/2014/main" id="{5A1A613D-8D77-40D0-963D-AB791D60C2E4}"/>
            </a:ext>
          </a:extLst>
        </xdr:cNvPr>
        <xdr:cNvSpPr>
          <a:spLocks/>
        </xdr:cNvSpPr>
      </xdr:nvSpPr>
      <xdr:spPr bwMode="auto">
        <a:xfrm>
          <a:off x="436469" y="6899462"/>
          <a:ext cx="133350" cy="2562225"/>
        </a:xfrm>
        <a:prstGeom prst="leftBrace">
          <a:avLst>
            <a:gd name="adj1" fmla="val 15059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F523D-B9D5-49A8-B35E-D0A5F1A6DC41}">
  <dimension ref="B1:V60"/>
  <sheetViews>
    <sheetView showGridLines="0" tabSelected="1" topLeftCell="B1" zoomScale="85" zoomScaleNormal="85" zoomScaleSheetLayoutView="85" workbookViewId="0">
      <selection activeCell="C2" sqref="C2"/>
    </sheetView>
  </sheetViews>
  <sheetFormatPr defaultRowHeight="11.25" x14ac:dyDescent="0.4"/>
  <cols>
    <col min="1" max="1" width="3.125" style="2" customWidth="1"/>
    <col min="2" max="2" width="3.625" style="2" customWidth="1"/>
    <col min="3" max="3" width="5.5" style="2" customWidth="1"/>
    <col min="4" max="4" width="6" style="2" customWidth="1"/>
    <col min="5" max="21" width="11.375" style="2" customWidth="1"/>
    <col min="22" max="22" width="6.875" style="2" customWidth="1"/>
    <col min="23" max="16384" width="9" style="2"/>
  </cols>
  <sheetData>
    <row r="1" spans="2:22" ht="14.25" x14ac:dyDescent="0.4">
      <c r="B1" s="1" t="s">
        <v>1</v>
      </c>
    </row>
    <row r="3" spans="2:22" ht="14.25" x14ac:dyDescent="0.4">
      <c r="B3" s="1" t="s">
        <v>2</v>
      </c>
    </row>
    <row r="4" spans="2:22" ht="13.5" customHeight="1" x14ac:dyDescent="0.4">
      <c r="B4" s="3" t="s">
        <v>3</v>
      </c>
    </row>
    <row r="5" spans="2:22" ht="12" thickBot="1" x14ac:dyDescent="0.45">
      <c r="N5" s="312" t="s">
        <v>4</v>
      </c>
      <c r="O5" s="312"/>
      <c r="P5" s="312"/>
      <c r="Q5" s="312"/>
      <c r="R5" s="312"/>
      <c r="S5" s="312"/>
      <c r="T5" s="312"/>
      <c r="U5" s="312"/>
      <c r="V5" s="313"/>
    </row>
    <row r="6" spans="2:22" s="4" customFormat="1" ht="11.25" customHeight="1" x14ac:dyDescent="0.4">
      <c r="B6" s="314" t="s">
        <v>5</v>
      </c>
      <c r="C6" s="315"/>
      <c r="D6" s="316"/>
      <c r="E6" s="319" t="s">
        <v>6</v>
      </c>
      <c r="F6" s="321" t="s">
        <v>7</v>
      </c>
      <c r="G6" s="323" t="s">
        <v>8</v>
      </c>
      <c r="H6" s="323" t="s">
        <v>9</v>
      </c>
      <c r="I6" s="324" t="s">
        <v>10</v>
      </c>
      <c r="J6" s="324" t="s">
        <v>11</v>
      </c>
      <c r="K6" s="321" t="s">
        <v>12</v>
      </c>
      <c r="L6" s="321" t="s">
        <v>13</v>
      </c>
      <c r="M6" s="324" t="s">
        <v>14</v>
      </c>
      <c r="N6" s="321" t="s">
        <v>15</v>
      </c>
      <c r="O6" s="324" t="s">
        <v>16</v>
      </c>
      <c r="P6" s="321" t="s">
        <v>17</v>
      </c>
      <c r="Q6" s="321" t="s">
        <v>18</v>
      </c>
      <c r="R6" s="324" t="s">
        <v>19</v>
      </c>
      <c r="S6" s="323" t="s">
        <v>20</v>
      </c>
      <c r="T6" s="324" t="s">
        <v>21</v>
      </c>
      <c r="U6" s="324" t="s">
        <v>22</v>
      </c>
      <c r="V6" s="319" t="s">
        <v>23</v>
      </c>
    </row>
    <row r="7" spans="2:22" s="4" customFormat="1" ht="24.95" customHeight="1" x14ac:dyDescent="0.4">
      <c r="B7" s="317"/>
      <c r="C7" s="317"/>
      <c r="D7" s="318"/>
      <c r="E7" s="320"/>
      <c r="F7" s="322"/>
      <c r="G7" s="322"/>
      <c r="H7" s="322"/>
      <c r="I7" s="325"/>
      <c r="J7" s="322"/>
      <c r="K7" s="325"/>
      <c r="L7" s="322"/>
      <c r="M7" s="322"/>
      <c r="N7" s="322"/>
      <c r="O7" s="328"/>
      <c r="P7" s="328"/>
      <c r="Q7" s="328"/>
      <c r="R7" s="328"/>
      <c r="S7" s="328"/>
      <c r="T7" s="329"/>
      <c r="U7" s="329"/>
      <c r="V7" s="330"/>
    </row>
    <row r="8" spans="2:22" ht="6.75" customHeight="1" x14ac:dyDescent="0.15">
      <c r="B8" s="5"/>
      <c r="D8" s="6"/>
      <c r="I8" s="7"/>
      <c r="J8" s="7"/>
      <c r="K8" s="7"/>
      <c r="L8" s="7"/>
      <c r="M8" s="7"/>
      <c r="N8" s="7"/>
      <c r="O8" s="7"/>
      <c r="P8" s="7"/>
      <c r="Q8" s="7"/>
      <c r="R8" s="7"/>
      <c r="S8" s="7"/>
      <c r="T8" s="7"/>
      <c r="U8" s="7"/>
      <c r="V8" s="8"/>
    </row>
    <row r="9" spans="2:22" ht="13.5" customHeight="1" x14ac:dyDescent="0.15">
      <c r="B9" s="5"/>
      <c r="C9" s="331" t="s">
        <v>24</v>
      </c>
      <c r="D9" s="327"/>
      <c r="E9" s="9">
        <v>327065</v>
      </c>
      <c r="F9" s="9" t="s">
        <v>25</v>
      </c>
      <c r="G9" s="9">
        <v>494636</v>
      </c>
      <c r="H9" s="9">
        <v>402459</v>
      </c>
      <c r="I9" s="9">
        <v>567007</v>
      </c>
      <c r="J9" s="9">
        <v>423534</v>
      </c>
      <c r="K9" s="9">
        <v>399230</v>
      </c>
      <c r="L9" s="9">
        <v>218098</v>
      </c>
      <c r="M9" s="9">
        <v>402036</v>
      </c>
      <c r="N9" s="9">
        <v>327523</v>
      </c>
      <c r="O9" s="9">
        <v>524976</v>
      </c>
      <c r="P9" s="9">
        <v>141615</v>
      </c>
      <c r="Q9" s="9">
        <v>236782</v>
      </c>
      <c r="R9" s="9">
        <v>419405</v>
      </c>
      <c r="S9" s="9">
        <v>336209</v>
      </c>
      <c r="T9" s="9">
        <v>361609</v>
      </c>
      <c r="U9" s="9">
        <v>217102</v>
      </c>
      <c r="V9" s="10">
        <v>30</v>
      </c>
    </row>
    <row r="10" spans="2:22" ht="13.5" customHeight="1" x14ac:dyDescent="0.15">
      <c r="B10" s="5"/>
      <c r="C10" s="326" t="s">
        <v>26</v>
      </c>
      <c r="D10" s="327"/>
      <c r="E10" s="9">
        <v>335752</v>
      </c>
      <c r="F10" s="9" t="s">
        <v>25</v>
      </c>
      <c r="G10" s="9">
        <v>497188</v>
      </c>
      <c r="H10" s="9">
        <v>421827</v>
      </c>
      <c r="I10" s="9">
        <v>561017</v>
      </c>
      <c r="J10" s="9">
        <v>438491</v>
      </c>
      <c r="K10" s="9">
        <v>456667</v>
      </c>
      <c r="L10" s="9">
        <v>218821</v>
      </c>
      <c r="M10" s="9">
        <v>379515</v>
      </c>
      <c r="N10" s="9">
        <v>368764</v>
      </c>
      <c r="O10" s="9">
        <v>447062</v>
      </c>
      <c r="P10" s="9">
        <v>156560</v>
      </c>
      <c r="Q10" s="9">
        <v>211720</v>
      </c>
      <c r="R10" s="9">
        <v>416383</v>
      </c>
      <c r="S10" s="9">
        <v>336176</v>
      </c>
      <c r="T10" s="9">
        <v>333592</v>
      </c>
      <c r="U10" s="9">
        <v>238996</v>
      </c>
      <c r="V10" s="10" t="s">
        <v>27</v>
      </c>
    </row>
    <row r="11" spans="2:22" ht="13.5" customHeight="1" x14ac:dyDescent="0.15">
      <c r="C11" s="332" t="s">
        <v>28</v>
      </c>
      <c r="D11" s="333"/>
      <c r="E11" s="11">
        <v>326602</v>
      </c>
      <c r="F11" s="9" t="s">
        <v>25</v>
      </c>
      <c r="G11" s="11">
        <v>441383</v>
      </c>
      <c r="H11" s="12">
        <v>416022</v>
      </c>
      <c r="I11" s="13">
        <v>564002</v>
      </c>
      <c r="J11" s="14">
        <v>396958</v>
      </c>
      <c r="K11" s="14">
        <v>391793</v>
      </c>
      <c r="L11" s="14">
        <v>223387</v>
      </c>
      <c r="M11" s="14">
        <v>363910</v>
      </c>
      <c r="N11" s="14">
        <v>318615</v>
      </c>
      <c r="O11" s="14">
        <v>389419</v>
      </c>
      <c r="P11" s="14">
        <v>162790</v>
      </c>
      <c r="Q11" s="14">
        <v>192535</v>
      </c>
      <c r="R11" s="14">
        <v>427667</v>
      </c>
      <c r="S11" s="14">
        <v>345663</v>
      </c>
      <c r="T11" s="14">
        <v>328080</v>
      </c>
      <c r="U11" s="13">
        <v>253052</v>
      </c>
      <c r="V11" s="15" t="s">
        <v>29</v>
      </c>
    </row>
    <row r="12" spans="2:22" ht="13.5" customHeight="1" x14ac:dyDescent="0.15">
      <c r="B12" s="16"/>
      <c r="C12" s="17"/>
      <c r="D12" s="18" t="s">
        <v>30</v>
      </c>
      <c r="E12" s="19">
        <v>281349</v>
      </c>
      <c r="F12" s="9" t="s">
        <v>25</v>
      </c>
      <c r="G12" s="20">
        <v>370749</v>
      </c>
      <c r="H12" s="21">
        <v>347030</v>
      </c>
      <c r="I12" s="21">
        <v>509746</v>
      </c>
      <c r="J12" s="21">
        <v>294196</v>
      </c>
      <c r="K12" s="21">
        <v>346172</v>
      </c>
      <c r="L12" s="21">
        <v>198746</v>
      </c>
      <c r="M12" s="21">
        <v>287769</v>
      </c>
      <c r="N12" s="21">
        <v>312449</v>
      </c>
      <c r="O12" s="21">
        <v>322475</v>
      </c>
      <c r="P12" s="21">
        <v>183253</v>
      </c>
      <c r="Q12" s="21">
        <v>189287</v>
      </c>
      <c r="R12" s="21">
        <v>333797</v>
      </c>
      <c r="S12" s="21">
        <v>297765</v>
      </c>
      <c r="T12" s="21">
        <v>272336</v>
      </c>
      <c r="U12" s="21">
        <v>222634</v>
      </c>
      <c r="V12" s="22" t="s">
        <v>31</v>
      </c>
    </row>
    <row r="13" spans="2:22" ht="13.5" customHeight="1" x14ac:dyDescent="0.15">
      <c r="B13" s="16"/>
      <c r="C13" s="17"/>
      <c r="D13" s="23" t="s">
        <v>29</v>
      </c>
      <c r="E13" s="24">
        <v>279331</v>
      </c>
      <c r="F13" s="9" t="s">
        <v>25</v>
      </c>
      <c r="G13" s="20">
        <v>344549</v>
      </c>
      <c r="H13" s="21">
        <v>342957</v>
      </c>
      <c r="I13" s="21">
        <v>504659</v>
      </c>
      <c r="J13" s="21">
        <v>408148</v>
      </c>
      <c r="K13" s="21">
        <v>341452</v>
      </c>
      <c r="L13" s="21">
        <v>195327</v>
      </c>
      <c r="M13" s="21">
        <v>290676</v>
      </c>
      <c r="N13" s="21">
        <v>311287</v>
      </c>
      <c r="O13" s="21">
        <v>315845</v>
      </c>
      <c r="P13" s="21">
        <v>163291</v>
      </c>
      <c r="Q13" s="21">
        <v>188926</v>
      </c>
      <c r="R13" s="21">
        <v>323379</v>
      </c>
      <c r="S13" s="21">
        <v>299756</v>
      </c>
      <c r="T13" s="21">
        <v>281203</v>
      </c>
      <c r="U13" s="21">
        <v>223574</v>
      </c>
      <c r="V13" s="22" t="s">
        <v>29</v>
      </c>
    </row>
    <row r="14" spans="2:22" ht="13.5" customHeight="1" x14ac:dyDescent="0.15">
      <c r="B14" s="16" t="s">
        <v>32</v>
      </c>
      <c r="C14" s="17"/>
      <c r="D14" s="23" t="s">
        <v>33</v>
      </c>
      <c r="E14" s="24">
        <v>277691</v>
      </c>
      <c r="F14" s="9" t="s">
        <v>25</v>
      </c>
      <c r="G14" s="20">
        <v>359022</v>
      </c>
      <c r="H14" s="21">
        <v>345686</v>
      </c>
      <c r="I14" s="21">
        <v>523729</v>
      </c>
      <c r="J14" s="21">
        <v>326957</v>
      </c>
      <c r="K14" s="21">
        <v>345003</v>
      </c>
      <c r="L14" s="21">
        <v>211182</v>
      </c>
      <c r="M14" s="21">
        <v>298731</v>
      </c>
      <c r="N14" s="21">
        <v>276813</v>
      </c>
      <c r="O14" s="21">
        <v>314722</v>
      </c>
      <c r="P14" s="21">
        <v>132695</v>
      </c>
      <c r="Q14" s="21">
        <v>167186</v>
      </c>
      <c r="R14" s="21">
        <v>336373</v>
      </c>
      <c r="S14" s="21">
        <v>295218</v>
      </c>
      <c r="T14" s="21">
        <v>258615</v>
      </c>
      <c r="U14" s="21">
        <v>217815</v>
      </c>
      <c r="V14" s="22" t="s">
        <v>33</v>
      </c>
    </row>
    <row r="15" spans="2:22" ht="13.5" customHeight="1" x14ac:dyDescent="0.15">
      <c r="B15" s="16"/>
      <c r="C15" s="17"/>
      <c r="D15" s="23" t="s">
        <v>34</v>
      </c>
      <c r="E15" s="24">
        <v>281082</v>
      </c>
      <c r="F15" s="9" t="s">
        <v>25</v>
      </c>
      <c r="G15" s="20">
        <v>351800</v>
      </c>
      <c r="H15" s="21">
        <v>345497</v>
      </c>
      <c r="I15" s="21">
        <v>527827</v>
      </c>
      <c r="J15" s="21">
        <v>329399</v>
      </c>
      <c r="K15" s="21">
        <v>346601</v>
      </c>
      <c r="L15" s="21">
        <v>198411</v>
      </c>
      <c r="M15" s="21">
        <v>294334</v>
      </c>
      <c r="N15" s="21">
        <v>275147</v>
      </c>
      <c r="O15" s="21">
        <v>321657</v>
      </c>
      <c r="P15" s="21">
        <v>145443</v>
      </c>
      <c r="Q15" s="21">
        <v>160992</v>
      </c>
      <c r="R15" s="21">
        <v>356013</v>
      </c>
      <c r="S15" s="21">
        <v>305211</v>
      </c>
      <c r="T15" s="21">
        <v>289624</v>
      </c>
      <c r="U15" s="21">
        <v>223014</v>
      </c>
      <c r="V15" s="22" t="s">
        <v>34</v>
      </c>
    </row>
    <row r="16" spans="2:22" ht="13.5" customHeight="1" x14ac:dyDescent="0.15">
      <c r="B16" s="16"/>
      <c r="C16" s="17"/>
      <c r="D16" s="23" t="s">
        <v>35</v>
      </c>
      <c r="E16" s="24">
        <v>281856</v>
      </c>
      <c r="F16" s="9" t="s">
        <v>25</v>
      </c>
      <c r="G16" s="20">
        <v>351013</v>
      </c>
      <c r="H16" s="21">
        <v>357567</v>
      </c>
      <c r="I16" s="21">
        <v>499592</v>
      </c>
      <c r="J16" s="21">
        <v>316795</v>
      </c>
      <c r="K16" s="21">
        <v>339349</v>
      </c>
      <c r="L16" s="21">
        <v>203869</v>
      </c>
      <c r="M16" s="21">
        <v>284194</v>
      </c>
      <c r="N16" s="21">
        <v>216906</v>
      </c>
      <c r="O16" s="21">
        <v>327535</v>
      </c>
      <c r="P16" s="21">
        <v>145348</v>
      </c>
      <c r="Q16" s="21">
        <v>172002</v>
      </c>
      <c r="R16" s="21">
        <v>347556</v>
      </c>
      <c r="S16" s="21">
        <v>306820</v>
      </c>
      <c r="T16" s="21">
        <v>266178</v>
      </c>
      <c r="U16" s="21">
        <v>219200</v>
      </c>
      <c r="V16" s="22" t="s">
        <v>35</v>
      </c>
    </row>
    <row r="17" spans="2:22" ht="13.5" customHeight="1" x14ac:dyDescent="0.15">
      <c r="B17" s="16"/>
      <c r="C17" s="17"/>
      <c r="D17" s="23" t="s">
        <v>36</v>
      </c>
      <c r="E17" s="24">
        <v>480507</v>
      </c>
      <c r="F17" s="9" t="s">
        <v>25</v>
      </c>
      <c r="G17" s="20">
        <v>435324</v>
      </c>
      <c r="H17" s="21">
        <v>621640</v>
      </c>
      <c r="I17" s="21">
        <v>850941</v>
      </c>
      <c r="J17" s="21">
        <v>642716</v>
      </c>
      <c r="K17" s="21">
        <v>605979</v>
      </c>
      <c r="L17" s="21">
        <v>263409</v>
      </c>
      <c r="M17" s="21">
        <v>708041</v>
      </c>
      <c r="N17" s="21">
        <v>402629</v>
      </c>
      <c r="O17" s="21">
        <v>704009</v>
      </c>
      <c r="P17" s="21">
        <v>161371</v>
      </c>
      <c r="Q17" s="21">
        <v>174567</v>
      </c>
      <c r="R17" s="21">
        <v>885443</v>
      </c>
      <c r="S17" s="21">
        <v>512777</v>
      </c>
      <c r="T17" s="21">
        <v>577921</v>
      </c>
      <c r="U17" s="21">
        <v>330033</v>
      </c>
      <c r="V17" s="22" t="s">
        <v>36</v>
      </c>
    </row>
    <row r="18" spans="2:22" ht="13.5" customHeight="1" x14ac:dyDescent="0.15">
      <c r="B18" s="16" t="s">
        <v>37</v>
      </c>
      <c r="C18" s="17"/>
      <c r="D18" s="18" t="s">
        <v>38</v>
      </c>
      <c r="E18" s="24">
        <v>362509</v>
      </c>
      <c r="F18" s="9" t="s">
        <v>25</v>
      </c>
      <c r="G18" s="20">
        <v>788233</v>
      </c>
      <c r="H18" s="21">
        <v>498699</v>
      </c>
      <c r="I18" s="21">
        <v>499813</v>
      </c>
      <c r="J18" s="21">
        <v>319369</v>
      </c>
      <c r="K18" s="21">
        <v>422928</v>
      </c>
      <c r="L18" s="21">
        <v>280297</v>
      </c>
      <c r="M18" s="21">
        <v>311887</v>
      </c>
      <c r="N18" s="21">
        <v>416643</v>
      </c>
      <c r="O18" s="21">
        <v>373446</v>
      </c>
      <c r="P18" s="21">
        <v>186757</v>
      </c>
      <c r="Q18" s="21">
        <v>276392</v>
      </c>
      <c r="R18" s="21">
        <v>345862</v>
      </c>
      <c r="S18" s="21">
        <v>340922</v>
      </c>
      <c r="T18" s="21">
        <v>275869</v>
      </c>
      <c r="U18" s="21">
        <v>286837</v>
      </c>
      <c r="V18" s="22" t="s">
        <v>38</v>
      </c>
    </row>
    <row r="19" spans="2:22" ht="13.5" customHeight="1" x14ac:dyDescent="0.15">
      <c r="B19" s="16"/>
      <c r="C19" s="17"/>
      <c r="D19" s="23" t="s">
        <v>39</v>
      </c>
      <c r="E19" s="24">
        <v>276263</v>
      </c>
      <c r="F19" s="9" t="s">
        <v>25</v>
      </c>
      <c r="G19" s="20">
        <v>375328</v>
      </c>
      <c r="H19" s="21">
        <v>327777</v>
      </c>
      <c r="I19" s="21">
        <v>492379</v>
      </c>
      <c r="J19" s="21">
        <v>406708</v>
      </c>
      <c r="K19" s="21">
        <v>320081</v>
      </c>
      <c r="L19" s="21">
        <v>205794</v>
      </c>
      <c r="M19" s="21">
        <v>293762</v>
      </c>
      <c r="N19" s="21">
        <v>219213</v>
      </c>
      <c r="O19" s="21">
        <v>307964</v>
      </c>
      <c r="P19" s="21">
        <v>175587</v>
      </c>
      <c r="Q19" s="21">
        <v>190607</v>
      </c>
      <c r="R19" s="21">
        <v>323018</v>
      </c>
      <c r="S19" s="21">
        <v>294056</v>
      </c>
      <c r="T19" s="21">
        <v>273284</v>
      </c>
      <c r="U19" s="21">
        <v>222804</v>
      </c>
      <c r="V19" s="22" t="s">
        <v>39</v>
      </c>
    </row>
    <row r="20" spans="2:22" ht="13.5" customHeight="1" x14ac:dyDescent="0.15">
      <c r="B20" s="16"/>
      <c r="C20" s="17"/>
      <c r="D20" s="23" t="s">
        <v>40</v>
      </c>
      <c r="E20" s="24">
        <v>273950</v>
      </c>
      <c r="F20" s="9" t="s">
        <v>25</v>
      </c>
      <c r="G20" s="20">
        <v>356873</v>
      </c>
      <c r="H20" s="21">
        <v>335212</v>
      </c>
      <c r="I20" s="21">
        <v>507884</v>
      </c>
      <c r="J20" s="21">
        <v>334801</v>
      </c>
      <c r="K20" s="21">
        <v>319447</v>
      </c>
      <c r="L20" s="21">
        <v>194988</v>
      </c>
      <c r="M20" s="21">
        <v>317554</v>
      </c>
      <c r="N20" s="21">
        <v>285207</v>
      </c>
      <c r="O20" s="21">
        <v>319552</v>
      </c>
      <c r="P20" s="21">
        <v>163438</v>
      </c>
      <c r="Q20" s="21">
        <v>179273</v>
      </c>
      <c r="R20" s="21">
        <v>329069</v>
      </c>
      <c r="S20" s="21">
        <v>289583</v>
      </c>
      <c r="T20" s="21">
        <v>266298</v>
      </c>
      <c r="U20" s="21">
        <v>224840</v>
      </c>
      <c r="V20" s="22" t="s">
        <v>40</v>
      </c>
    </row>
    <row r="21" spans="2:22" ht="13.5" customHeight="1" x14ac:dyDescent="0.15">
      <c r="C21" s="17"/>
      <c r="D21" s="23" t="s">
        <v>41</v>
      </c>
      <c r="E21" s="24">
        <v>276721</v>
      </c>
      <c r="F21" s="9" t="s">
        <v>25</v>
      </c>
      <c r="G21" s="20">
        <v>363656</v>
      </c>
      <c r="H21" s="21">
        <v>341508</v>
      </c>
      <c r="I21" s="21">
        <v>494350</v>
      </c>
      <c r="J21" s="21">
        <v>328005</v>
      </c>
      <c r="K21" s="21">
        <v>321093</v>
      </c>
      <c r="L21" s="21">
        <v>193204</v>
      </c>
      <c r="M21" s="21">
        <v>296509</v>
      </c>
      <c r="N21" s="21">
        <v>225073</v>
      </c>
      <c r="O21" s="21">
        <v>313098</v>
      </c>
      <c r="P21" s="21">
        <v>161326</v>
      </c>
      <c r="Q21" s="21">
        <v>183636</v>
      </c>
      <c r="R21" s="21">
        <v>344464</v>
      </c>
      <c r="S21" s="21">
        <v>298405</v>
      </c>
      <c r="T21" s="21">
        <v>289007</v>
      </c>
      <c r="U21" s="21">
        <v>226542</v>
      </c>
      <c r="V21" s="10">
        <v>10</v>
      </c>
    </row>
    <row r="22" spans="2:22" ht="13.5" customHeight="1" x14ac:dyDescent="0.15">
      <c r="B22" s="16"/>
      <c r="C22" s="17"/>
      <c r="D22" s="23" t="s">
        <v>42</v>
      </c>
      <c r="E22" s="24">
        <v>282741</v>
      </c>
      <c r="F22" s="9" t="s">
        <v>25</v>
      </c>
      <c r="G22" s="20">
        <v>367989</v>
      </c>
      <c r="H22" s="21">
        <v>344335</v>
      </c>
      <c r="I22" s="21">
        <v>497732</v>
      </c>
      <c r="J22" s="21">
        <v>339684</v>
      </c>
      <c r="K22" s="21">
        <v>311005</v>
      </c>
      <c r="L22" s="21">
        <v>192582</v>
      </c>
      <c r="M22" s="21">
        <v>286808</v>
      </c>
      <c r="N22" s="21">
        <v>299257</v>
      </c>
      <c r="O22" s="21">
        <v>362266</v>
      </c>
      <c r="P22" s="21">
        <v>159270</v>
      </c>
      <c r="Q22" s="21">
        <v>180015</v>
      </c>
      <c r="R22" s="21">
        <v>392628</v>
      </c>
      <c r="S22" s="21">
        <v>286754</v>
      </c>
      <c r="T22" s="21">
        <v>274438</v>
      </c>
      <c r="U22" s="21">
        <v>263247</v>
      </c>
      <c r="V22" s="10">
        <v>11</v>
      </c>
    </row>
    <row r="23" spans="2:22" ht="13.5" customHeight="1" x14ac:dyDescent="0.15">
      <c r="B23" s="25"/>
      <c r="C23" s="17"/>
      <c r="D23" s="23" t="s">
        <v>43</v>
      </c>
      <c r="E23" s="24">
        <v>564905</v>
      </c>
      <c r="F23" s="9" t="s">
        <v>25</v>
      </c>
      <c r="G23" s="20">
        <v>843608</v>
      </c>
      <c r="H23" s="21">
        <v>779057</v>
      </c>
      <c r="I23" s="21">
        <v>864648</v>
      </c>
      <c r="J23" s="21">
        <v>721943</v>
      </c>
      <c r="K23" s="21">
        <v>682632</v>
      </c>
      <c r="L23" s="21">
        <v>340694</v>
      </c>
      <c r="M23" s="21">
        <v>692704</v>
      </c>
      <c r="N23" s="21">
        <v>577187</v>
      </c>
      <c r="O23" s="21">
        <v>706555</v>
      </c>
      <c r="P23" s="21">
        <v>174799</v>
      </c>
      <c r="Q23" s="21">
        <v>250248</v>
      </c>
      <c r="R23" s="21">
        <v>816371</v>
      </c>
      <c r="S23" s="21">
        <v>618127</v>
      </c>
      <c r="T23" s="21">
        <v>612336</v>
      </c>
      <c r="U23" s="21">
        <v>376675</v>
      </c>
      <c r="V23" s="10">
        <v>12</v>
      </c>
    </row>
    <row r="24" spans="2:22" ht="13.5" customHeight="1" x14ac:dyDescent="0.15">
      <c r="B24" s="5"/>
      <c r="D24" s="6"/>
      <c r="E24" s="26"/>
      <c r="F24" s="9"/>
      <c r="G24" s="26"/>
      <c r="H24" s="26"/>
      <c r="I24" s="27"/>
      <c r="J24" s="27"/>
      <c r="K24" s="27"/>
      <c r="L24" s="27"/>
      <c r="M24" s="27"/>
      <c r="N24" s="27"/>
      <c r="O24" s="27"/>
      <c r="P24" s="27"/>
      <c r="Q24" s="27"/>
      <c r="R24" s="27"/>
      <c r="S24" s="27"/>
      <c r="T24" s="27"/>
      <c r="U24" s="27"/>
      <c r="V24" s="28"/>
    </row>
    <row r="25" spans="2:22" ht="13.5" customHeight="1" x14ac:dyDescent="0.15">
      <c r="B25" s="5"/>
      <c r="C25" s="331" t="s">
        <v>44</v>
      </c>
      <c r="D25" s="327"/>
      <c r="E25" s="9">
        <v>421186</v>
      </c>
      <c r="F25" s="9" t="s">
        <v>25</v>
      </c>
      <c r="G25" s="9">
        <v>507934</v>
      </c>
      <c r="H25" s="9">
        <v>461558</v>
      </c>
      <c r="I25" s="29">
        <v>583861</v>
      </c>
      <c r="J25" s="29">
        <v>560193</v>
      </c>
      <c r="K25" s="29">
        <v>446148</v>
      </c>
      <c r="L25" s="29">
        <v>340386</v>
      </c>
      <c r="M25" s="29">
        <v>605422</v>
      </c>
      <c r="N25" s="9">
        <v>384724</v>
      </c>
      <c r="O25" s="9">
        <v>598524</v>
      </c>
      <c r="P25" s="9">
        <v>187028</v>
      </c>
      <c r="Q25" s="9">
        <v>304909</v>
      </c>
      <c r="R25" s="29">
        <v>511079</v>
      </c>
      <c r="S25" s="29">
        <v>457905</v>
      </c>
      <c r="T25" s="29">
        <v>429161</v>
      </c>
      <c r="U25" s="9">
        <v>269662</v>
      </c>
      <c r="V25" s="10">
        <v>30</v>
      </c>
    </row>
    <row r="26" spans="2:22" ht="13.5" customHeight="1" x14ac:dyDescent="0.15">
      <c r="B26" s="5"/>
      <c r="C26" s="326" t="s">
        <v>26</v>
      </c>
      <c r="D26" s="327"/>
      <c r="E26" s="9">
        <v>430823</v>
      </c>
      <c r="F26" s="9" t="s">
        <v>25</v>
      </c>
      <c r="G26" s="9">
        <v>530170</v>
      </c>
      <c r="H26" s="9">
        <v>483891</v>
      </c>
      <c r="I26" s="29">
        <v>575029</v>
      </c>
      <c r="J26" s="29">
        <v>560163</v>
      </c>
      <c r="K26" s="29">
        <v>495226</v>
      </c>
      <c r="L26" s="29">
        <v>337442</v>
      </c>
      <c r="M26" s="29">
        <v>660367</v>
      </c>
      <c r="N26" s="9">
        <v>451203</v>
      </c>
      <c r="O26" s="9">
        <v>521071</v>
      </c>
      <c r="P26" s="9">
        <v>210767</v>
      </c>
      <c r="Q26" s="9">
        <v>260143</v>
      </c>
      <c r="R26" s="29">
        <v>475308</v>
      </c>
      <c r="S26" s="29">
        <v>435504</v>
      </c>
      <c r="T26" s="29">
        <v>397802</v>
      </c>
      <c r="U26" s="9">
        <v>310927</v>
      </c>
      <c r="V26" s="10" t="s">
        <v>27</v>
      </c>
    </row>
    <row r="27" spans="2:22" ht="13.5" customHeight="1" x14ac:dyDescent="0.15">
      <c r="C27" s="332" t="s">
        <v>28</v>
      </c>
      <c r="D27" s="333"/>
      <c r="E27" s="11">
        <v>415505</v>
      </c>
      <c r="F27" s="9" t="s">
        <v>25</v>
      </c>
      <c r="G27" s="30">
        <v>474846</v>
      </c>
      <c r="H27" s="12">
        <v>478681</v>
      </c>
      <c r="I27" s="13">
        <v>579292</v>
      </c>
      <c r="J27" s="14">
        <v>542384</v>
      </c>
      <c r="K27" s="14">
        <v>449156</v>
      </c>
      <c r="L27" s="14">
        <v>338220</v>
      </c>
      <c r="M27" s="14">
        <v>701803</v>
      </c>
      <c r="N27" s="14">
        <v>420584</v>
      </c>
      <c r="O27" s="14">
        <v>464618</v>
      </c>
      <c r="P27" s="14">
        <v>231940</v>
      </c>
      <c r="Q27" s="14">
        <v>241288</v>
      </c>
      <c r="R27" s="14">
        <v>466434</v>
      </c>
      <c r="S27" s="14">
        <v>438881</v>
      </c>
      <c r="T27" s="14">
        <v>396209</v>
      </c>
      <c r="U27" s="14">
        <v>317991</v>
      </c>
      <c r="V27" s="31" t="s">
        <v>45</v>
      </c>
    </row>
    <row r="28" spans="2:22" ht="13.5" customHeight="1" x14ac:dyDescent="0.15">
      <c r="B28" s="16"/>
      <c r="C28" s="17"/>
      <c r="D28" s="18" t="s">
        <v>30</v>
      </c>
      <c r="E28" s="32">
        <v>354177</v>
      </c>
      <c r="F28" s="9" t="s">
        <v>25</v>
      </c>
      <c r="G28" s="21">
        <v>392929</v>
      </c>
      <c r="H28" s="21">
        <v>393960</v>
      </c>
      <c r="I28" s="21">
        <v>523919</v>
      </c>
      <c r="J28" s="21">
        <v>425093</v>
      </c>
      <c r="K28" s="21">
        <v>396187</v>
      </c>
      <c r="L28" s="21">
        <v>292715</v>
      </c>
      <c r="M28" s="21">
        <v>538361</v>
      </c>
      <c r="N28" s="21">
        <v>417576</v>
      </c>
      <c r="O28" s="21">
        <v>377974</v>
      </c>
      <c r="P28" s="21">
        <v>269193</v>
      </c>
      <c r="Q28" s="21">
        <v>231076</v>
      </c>
      <c r="R28" s="21">
        <v>366635</v>
      </c>
      <c r="S28" s="21">
        <v>370894</v>
      </c>
      <c r="T28" s="21">
        <v>335689</v>
      </c>
      <c r="U28" s="21">
        <v>279868</v>
      </c>
      <c r="V28" s="10" t="s">
        <v>31</v>
      </c>
    </row>
    <row r="29" spans="2:22" ht="13.5" customHeight="1" x14ac:dyDescent="0.15">
      <c r="B29" s="16"/>
      <c r="C29" s="17"/>
      <c r="D29" s="18" t="s">
        <v>29</v>
      </c>
      <c r="E29" s="32">
        <v>348619</v>
      </c>
      <c r="F29" s="9" t="s">
        <v>25</v>
      </c>
      <c r="G29" s="21">
        <v>368074</v>
      </c>
      <c r="H29" s="21">
        <v>390291</v>
      </c>
      <c r="I29" s="21">
        <v>516963</v>
      </c>
      <c r="J29" s="21">
        <v>430247</v>
      </c>
      <c r="K29" s="21">
        <v>390617</v>
      </c>
      <c r="L29" s="21">
        <v>292964</v>
      </c>
      <c r="M29" s="21">
        <v>535875</v>
      </c>
      <c r="N29" s="21">
        <v>415925</v>
      </c>
      <c r="O29" s="21">
        <v>368253</v>
      </c>
      <c r="P29" s="21">
        <v>230613</v>
      </c>
      <c r="Q29" s="21">
        <v>230563</v>
      </c>
      <c r="R29" s="21">
        <v>353811</v>
      </c>
      <c r="S29" s="21">
        <v>372363</v>
      </c>
      <c r="T29" s="21">
        <v>343306</v>
      </c>
      <c r="U29" s="21">
        <v>278272</v>
      </c>
      <c r="V29" s="22" t="s">
        <v>29</v>
      </c>
    </row>
    <row r="30" spans="2:22" ht="13.5" customHeight="1" x14ac:dyDescent="0.15">
      <c r="B30" s="16"/>
      <c r="C30" s="17"/>
      <c r="D30" s="18" t="s">
        <v>33</v>
      </c>
      <c r="E30" s="32">
        <v>351517</v>
      </c>
      <c r="F30" s="9" t="s">
        <v>25</v>
      </c>
      <c r="G30" s="21">
        <v>383388</v>
      </c>
      <c r="H30" s="21">
        <v>395394</v>
      </c>
      <c r="I30" s="21">
        <v>537092</v>
      </c>
      <c r="J30" s="21">
        <v>476686</v>
      </c>
      <c r="K30" s="21">
        <v>387314</v>
      </c>
      <c r="L30" s="21">
        <v>325102</v>
      </c>
      <c r="M30" s="21">
        <v>551578</v>
      </c>
      <c r="N30" s="21">
        <v>366910</v>
      </c>
      <c r="O30" s="21">
        <v>369570</v>
      </c>
      <c r="P30" s="21">
        <v>181999</v>
      </c>
      <c r="Q30" s="21">
        <v>215854</v>
      </c>
      <c r="R30" s="21">
        <v>365920</v>
      </c>
      <c r="S30" s="21">
        <v>374416</v>
      </c>
      <c r="T30" s="21">
        <v>316126</v>
      </c>
      <c r="U30" s="21">
        <v>272976</v>
      </c>
      <c r="V30" s="22" t="s">
        <v>33</v>
      </c>
    </row>
    <row r="31" spans="2:22" ht="13.5" customHeight="1" x14ac:dyDescent="0.15">
      <c r="B31" s="16"/>
      <c r="C31" s="17"/>
      <c r="D31" s="18" t="s">
        <v>34</v>
      </c>
      <c r="E31" s="32">
        <v>352345</v>
      </c>
      <c r="F31" s="9" t="s">
        <v>25</v>
      </c>
      <c r="G31" s="21">
        <v>377393</v>
      </c>
      <c r="H31" s="21">
        <v>393663</v>
      </c>
      <c r="I31" s="21">
        <v>540564</v>
      </c>
      <c r="J31" s="21">
        <v>449197</v>
      </c>
      <c r="K31" s="21">
        <v>395253</v>
      </c>
      <c r="L31" s="21">
        <v>296608</v>
      </c>
      <c r="M31" s="21">
        <v>551640</v>
      </c>
      <c r="N31" s="21">
        <v>367904</v>
      </c>
      <c r="O31" s="21">
        <v>373403</v>
      </c>
      <c r="P31" s="21">
        <v>208750</v>
      </c>
      <c r="Q31" s="21">
        <v>206116</v>
      </c>
      <c r="R31" s="21">
        <v>381955</v>
      </c>
      <c r="S31" s="21">
        <v>379714</v>
      </c>
      <c r="T31" s="21">
        <v>344115</v>
      </c>
      <c r="U31" s="21">
        <v>275259</v>
      </c>
      <c r="V31" s="22" t="s">
        <v>34</v>
      </c>
    </row>
    <row r="32" spans="2:22" ht="13.5" customHeight="1" x14ac:dyDescent="0.15">
      <c r="B32" s="16" t="s">
        <v>46</v>
      </c>
      <c r="C32" s="17"/>
      <c r="D32" s="18" t="s">
        <v>35</v>
      </c>
      <c r="E32" s="32">
        <v>357204</v>
      </c>
      <c r="F32" s="9" t="s">
        <v>25</v>
      </c>
      <c r="G32" s="21">
        <v>373663</v>
      </c>
      <c r="H32" s="21">
        <v>412200</v>
      </c>
      <c r="I32" s="21">
        <v>513924</v>
      </c>
      <c r="J32" s="21">
        <v>426033</v>
      </c>
      <c r="K32" s="21">
        <v>389288</v>
      </c>
      <c r="L32" s="21">
        <v>302630</v>
      </c>
      <c r="M32" s="21">
        <v>517552</v>
      </c>
      <c r="N32" s="21">
        <v>319282</v>
      </c>
      <c r="O32" s="21">
        <v>394075</v>
      </c>
      <c r="P32" s="21">
        <v>211140</v>
      </c>
      <c r="Q32" s="21">
        <v>212328</v>
      </c>
      <c r="R32" s="21">
        <v>373747</v>
      </c>
      <c r="S32" s="21">
        <v>400146</v>
      </c>
      <c r="T32" s="21">
        <v>315167</v>
      </c>
      <c r="U32" s="21">
        <v>271314</v>
      </c>
      <c r="V32" s="22" t="s">
        <v>35</v>
      </c>
    </row>
    <row r="33" spans="2:22" ht="13.5" customHeight="1" x14ac:dyDescent="0.15">
      <c r="C33" s="17"/>
      <c r="D33" s="18" t="s">
        <v>36</v>
      </c>
      <c r="E33" s="32">
        <v>625536</v>
      </c>
      <c r="F33" s="9" t="s">
        <v>25</v>
      </c>
      <c r="G33" s="21">
        <v>471950</v>
      </c>
      <c r="H33" s="21">
        <v>734720</v>
      </c>
      <c r="I33" s="21">
        <v>867512</v>
      </c>
      <c r="J33" s="21">
        <v>982754</v>
      </c>
      <c r="K33" s="21">
        <v>696849</v>
      </c>
      <c r="L33" s="21">
        <v>409459</v>
      </c>
      <c r="M33" s="21">
        <v>1510737</v>
      </c>
      <c r="N33" s="21">
        <v>443884</v>
      </c>
      <c r="O33" s="21">
        <v>869458</v>
      </c>
      <c r="P33" s="21">
        <v>228755</v>
      </c>
      <c r="Q33" s="21">
        <v>219352</v>
      </c>
      <c r="R33" s="21">
        <v>978369</v>
      </c>
      <c r="S33" s="21">
        <v>676446</v>
      </c>
      <c r="T33" s="21">
        <v>715040</v>
      </c>
      <c r="U33" s="21">
        <v>419199</v>
      </c>
      <c r="V33" s="22" t="s">
        <v>36</v>
      </c>
    </row>
    <row r="34" spans="2:22" ht="13.5" customHeight="1" x14ac:dyDescent="0.15">
      <c r="B34" s="16"/>
      <c r="C34" s="17"/>
      <c r="D34" s="18" t="s">
        <v>38</v>
      </c>
      <c r="E34" s="32">
        <v>470902</v>
      </c>
      <c r="F34" s="9" t="s">
        <v>25</v>
      </c>
      <c r="G34" s="21">
        <v>862153</v>
      </c>
      <c r="H34" s="21">
        <v>570852</v>
      </c>
      <c r="I34" s="21">
        <v>514015</v>
      </c>
      <c r="J34" s="21">
        <v>466419</v>
      </c>
      <c r="K34" s="21">
        <v>480954</v>
      </c>
      <c r="L34" s="21">
        <v>444798</v>
      </c>
      <c r="M34" s="21">
        <v>577310</v>
      </c>
      <c r="N34" s="21">
        <v>581145</v>
      </c>
      <c r="O34" s="21">
        <v>444408</v>
      </c>
      <c r="P34" s="21">
        <v>264375</v>
      </c>
      <c r="Q34" s="21">
        <v>373277</v>
      </c>
      <c r="R34" s="21">
        <v>376065</v>
      </c>
      <c r="S34" s="21">
        <v>417667</v>
      </c>
      <c r="T34" s="21">
        <v>325404</v>
      </c>
      <c r="U34" s="21">
        <v>370740</v>
      </c>
      <c r="V34" s="22" t="s">
        <v>38</v>
      </c>
    </row>
    <row r="35" spans="2:22" ht="13.5" customHeight="1" x14ac:dyDescent="0.15">
      <c r="B35" s="16"/>
      <c r="C35" s="17"/>
      <c r="D35" s="23" t="s">
        <v>39</v>
      </c>
      <c r="E35" s="32">
        <v>344697</v>
      </c>
      <c r="F35" s="9" t="s">
        <v>25</v>
      </c>
      <c r="G35" s="21">
        <v>396658</v>
      </c>
      <c r="H35" s="21">
        <v>371460</v>
      </c>
      <c r="I35" s="21">
        <v>506414</v>
      </c>
      <c r="J35" s="21">
        <v>563002</v>
      </c>
      <c r="K35" s="21">
        <v>365970</v>
      </c>
      <c r="L35" s="21">
        <v>298431</v>
      </c>
      <c r="M35" s="21">
        <v>537155</v>
      </c>
      <c r="N35" s="21">
        <v>243182</v>
      </c>
      <c r="O35" s="21">
        <v>364882</v>
      </c>
      <c r="P35" s="21">
        <v>254455</v>
      </c>
      <c r="Q35" s="21">
        <v>226381</v>
      </c>
      <c r="R35" s="21">
        <v>348840</v>
      </c>
      <c r="S35" s="21">
        <v>382085</v>
      </c>
      <c r="T35" s="21">
        <v>325334</v>
      </c>
      <c r="U35" s="21">
        <v>276649</v>
      </c>
      <c r="V35" s="22" t="s">
        <v>39</v>
      </c>
    </row>
    <row r="36" spans="2:22" ht="13.5" customHeight="1" x14ac:dyDescent="0.15">
      <c r="B36" s="16"/>
      <c r="C36" s="17"/>
      <c r="D36" s="23" t="s">
        <v>40</v>
      </c>
      <c r="E36" s="32">
        <v>341391</v>
      </c>
      <c r="F36" s="9" t="s">
        <v>25</v>
      </c>
      <c r="G36" s="21">
        <v>381963</v>
      </c>
      <c r="H36" s="21">
        <v>379664</v>
      </c>
      <c r="I36" s="21">
        <v>523455</v>
      </c>
      <c r="J36" s="21">
        <v>427595</v>
      </c>
      <c r="K36" s="21">
        <v>362043</v>
      </c>
      <c r="L36" s="21">
        <v>281160</v>
      </c>
      <c r="M36" s="21">
        <v>542805</v>
      </c>
      <c r="N36" s="21">
        <v>386636</v>
      </c>
      <c r="O36" s="21">
        <v>377546</v>
      </c>
      <c r="P36" s="21">
        <v>234571</v>
      </c>
      <c r="Q36" s="21">
        <v>217024</v>
      </c>
      <c r="R36" s="21">
        <v>358617</v>
      </c>
      <c r="S36" s="21">
        <v>370173</v>
      </c>
      <c r="T36" s="21">
        <v>315747</v>
      </c>
      <c r="U36" s="21">
        <v>276867</v>
      </c>
      <c r="V36" s="22" t="s">
        <v>40</v>
      </c>
    </row>
    <row r="37" spans="2:22" ht="13.5" customHeight="1" x14ac:dyDescent="0.15">
      <c r="B37" s="16"/>
      <c r="C37" s="17"/>
      <c r="D37" s="23" t="s">
        <v>41</v>
      </c>
      <c r="E37" s="32">
        <v>345859</v>
      </c>
      <c r="F37" s="9" t="s">
        <v>25</v>
      </c>
      <c r="G37" s="21">
        <v>389411</v>
      </c>
      <c r="H37" s="21">
        <v>387360</v>
      </c>
      <c r="I37" s="21">
        <v>513478</v>
      </c>
      <c r="J37" s="21">
        <v>430709</v>
      </c>
      <c r="K37" s="21">
        <v>362314</v>
      </c>
      <c r="L37" s="21">
        <v>279981</v>
      </c>
      <c r="M37" s="21">
        <v>553516</v>
      </c>
      <c r="N37" s="21">
        <v>326767</v>
      </c>
      <c r="O37" s="21">
        <v>367724</v>
      </c>
      <c r="P37" s="21">
        <v>223005</v>
      </c>
      <c r="Q37" s="21">
        <v>218683</v>
      </c>
      <c r="R37" s="21">
        <v>375892</v>
      </c>
      <c r="S37" s="21">
        <v>399350</v>
      </c>
      <c r="T37" s="21">
        <v>343976</v>
      </c>
      <c r="U37" s="21">
        <v>275955</v>
      </c>
      <c r="V37" s="22">
        <v>10</v>
      </c>
    </row>
    <row r="38" spans="2:22" ht="13.5" customHeight="1" x14ac:dyDescent="0.15">
      <c r="B38" s="16"/>
      <c r="C38" s="17"/>
      <c r="D38" s="23" t="s">
        <v>42</v>
      </c>
      <c r="E38" s="32">
        <v>358972</v>
      </c>
      <c r="F38" s="9" t="s">
        <v>25</v>
      </c>
      <c r="G38" s="21">
        <v>394533</v>
      </c>
      <c r="H38" s="21">
        <v>390266</v>
      </c>
      <c r="I38" s="21">
        <v>518530</v>
      </c>
      <c r="J38" s="21">
        <v>444226</v>
      </c>
      <c r="K38" s="21">
        <v>354576</v>
      </c>
      <c r="L38" s="21">
        <v>275576</v>
      </c>
      <c r="M38" s="21">
        <v>528042</v>
      </c>
      <c r="N38" s="21">
        <v>385124</v>
      </c>
      <c r="O38" s="21">
        <v>445366</v>
      </c>
      <c r="P38" s="21">
        <v>220726</v>
      </c>
      <c r="Q38" s="21">
        <v>222919</v>
      </c>
      <c r="R38" s="21">
        <v>437269</v>
      </c>
      <c r="S38" s="21">
        <v>382618</v>
      </c>
      <c r="T38" s="21">
        <v>320669</v>
      </c>
      <c r="U38" s="21">
        <v>334453</v>
      </c>
      <c r="V38" s="22">
        <v>11</v>
      </c>
    </row>
    <row r="39" spans="2:22" ht="13.5" customHeight="1" x14ac:dyDescent="0.15">
      <c r="B39" s="25"/>
      <c r="C39" s="17"/>
      <c r="D39" s="23" t="s">
        <v>43</v>
      </c>
      <c r="E39" s="32">
        <v>738295</v>
      </c>
      <c r="F39" s="9" t="s">
        <v>25</v>
      </c>
      <c r="G39" s="21">
        <v>920423</v>
      </c>
      <c r="H39" s="21">
        <v>916706</v>
      </c>
      <c r="I39" s="21">
        <v>882595</v>
      </c>
      <c r="J39" s="21">
        <v>1100145</v>
      </c>
      <c r="K39" s="21">
        <v>798817</v>
      </c>
      <c r="L39" s="21">
        <v>555164</v>
      </c>
      <c r="M39" s="21">
        <v>1553815</v>
      </c>
      <c r="N39" s="21">
        <v>797360</v>
      </c>
      <c r="O39" s="21">
        <v>858661</v>
      </c>
      <c r="P39" s="21">
        <v>248277</v>
      </c>
      <c r="Q39" s="21">
        <v>326841</v>
      </c>
      <c r="R39" s="21">
        <v>882965</v>
      </c>
      <c r="S39" s="21">
        <v>782910</v>
      </c>
      <c r="T39" s="21">
        <v>753899</v>
      </c>
      <c r="U39" s="21">
        <v>481570</v>
      </c>
      <c r="V39" s="22">
        <v>12</v>
      </c>
    </row>
    <row r="40" spans="2:22" ht="13.5" customHeight="1" x14ac:dyDescent="0.15">
      <c r="B40" s="5"/>
      <c r="D40" s="6"/>
      <c r="E40" s="26"/>
      <c r="F40" s="26"/>
      <c r="G40" s="26"/>
      <c r="H40" s="26"/>
      <c r="I40" s="27"/>
      <c r="J40" s="27"/>
      <c r="K40" s="27"/>
      <c r="L40" s="27"/>
      <c r="M40" s="27"/>
      <c r="N40" s="27"/>
      <c r="O40" s="27"/>
      <c r="P40" s="27"/>
      <c r="Q40" s="27"/>
      <c r="R40" s="27"/>
      <c r="S40" s="27"/>
      <c r="T40" s="27"/>
      <c r="U40" s="27"/>
      <c r="V40" s="28"/>
    </row>
    <row r="41" spans="2:22" ht="13.5" customHeight="1" x14ac:dyDescent="0.15">
      <c r="B41" s="5"/>
      <c r="C41" s="331" t="s">
        <v>44</v>
      </c>
      <c r="D41" s="327"/>
      <c r="E41" s="9">
        <v>221513</v>
      </c>
      <c r="F41" s="9" t="s">
        <v>25</v>
      </c>
      <c r="G41" s="9">
        <v>355100</v>
      </c>
      <c r="H41" s="9">
        <v>229339</v>
      </c>
      <c r="I41" s="29">
        <v>465022</v>
      </c>
      <c r="J41" s="29">
        <v>244243</v>
      </c>
      <c r="K41" s="29">
        <v>254064</v>
      </c>
      <c r="L41" s="29">
        <v>144135</v>
      </c>
      <c r="M41" s="29">
        <v>289119</v>
      </c>
      <c r="N41" s="9">
        <v>185418</v>
      </c>
      <c r="O41" s="9">
        <v>324198</v>
      </c>
      <c r="P41" s="9">
        <v>115660</v>
      </c>
      <c r="Q41" s="9">
        <v>196357</v>
      </c>
      <c r="R41" s="29">
        <v>310834</v>
      </c>
      <c r="S41" s="29">
        <v>288992</v>
      </c>
      <c r="T41" s="29">
        <v>248607</v>
      </c>
      <c r="U41" s="9">
        <v>148049</v>
      </c>
      <c r="V41" s="10">
        <v>30</v>
      </c>
    </row>
    <row r="42" spans="2:22" ht="13.5" customHeight="1" x14ac:dyDescent="0.15">
      <c r="B42" s="5"/>
      <c r="C42" s="326" t="s">
        <v>26</v>
      </c>
      <c r="D42" s="327"/>
      <c r="E42" s="9">
        <v>228663</v>
      </c>
      <c r="F42" s="9" t="s">
        <v>25</v>
      </c>
      <c r="G42" s="9">
        <v>277362</v>
      </c>
      <c r="H42" s="9">
        <v>234654</v>
      </c>
      <c r="I42" s="29">
        <v>445460</v>
      </c>
      <c r="J42" s="29">
        <v>245009</v>
      </c>
      <c r="K42" s="29">
        <v>334846</v>
      </c>
      <c r="L42" s="29">
        <v>144543</v>
      </c>
      <c r="M42" s="29">
        <v>285358</v>
      </c>
      <c r="N42" s="9">
        <v>248280</v>
      </c>
      <c r="O42" s="9">
        <v>309856</v>
      </c>
      <c r="P42" s="9">
        <v>122675</v>
      </c>
      <c r="Q42" s="9">
        <v>180682</v>
      </c>
      <c r="R42" s="29">
        <v>324709</v>
      </c>
      <c r="S42" s="29">
        <v>294771</v>
      </c>
      <c r="T42" s="29">
        <v>220825</v>
      </c>
      <c r="U42" s="9">
        <v>150033</v>
      </c>
      <c r="V42" s="10" t="s">
        <v>27</v>
      </c>
    </row>
    <row r="43" spans="2:22" ht="13.5" customHeight="1" x14ac:dyDescent="0.15">
      <c r="C43" s="332" t="s">
        <v>28</v>
      </c>
      <c r="D43" s="333"/>
      <c r="E43" s="11">
        <v>225219</v>
      </c>
      <c r="F43" s="9" t="s">
        <v>25</v>
      </c>
      <c r="G43" s="30">
        <v>279462</v>
      </c>
      <c r="H43" s="12">
        <v>224653</v>
      </c>
      <c r="I43" s="13">
        <v>443149</v>
      </c>
      <c r="J43" s="14">
        <v>177790</v>
      </c>
      <c r="K43" s="14">
        <v>235604</v>
      </c>
      <c r="L43" s="14">
        <v>152768</v>
      </c>
      <c r="M43" s="14">
        <v>271560</v>
      </c>
      <c r="N43" s="14">
        <v>215046</v>
      </c>
      <c r="O43" s="14">
        <v>267876</v>
      </c>
      <c r="P43" s="14">
        <v>106957</v>
      </c>
      <c r="Q43" s="14">
        <v>162190</v>
      </c>
      <c r="R43" s="14">
        <v>356900</v>
      </c>
      <c r="S43" s="14">
        <v>305665</v>
      </c>
      <c r="T43" s="14">
        <v>208783</v>
      </c>
      <c r="U43" s="14">
        <v>158282</v>
      </c>
      <c r="V43" s="31" t="s">
        <v>45</v>
      </c>
    </row>
    <row r="44" spans="2:22" ht="13.5" customHeight="1" x14ac:dyDescent="0.15">
      <c r="B44" s="25"/>
      <c r="C44" s="17"/>
      <c r="D44" s="18" t="s">
        <v>30</v>
      </c>
      <c r="E44" s="32">
        <v>198836</v>
      </c>
      <c r="F44" s="9" t="s">
        <v>25</v>
      </c>
      <c r="G44" s="21">
        <v>240340</v>
      </c>
      <c r="H44" s="21">
        <v>206882</v>
      </c>
      <c r="I44" s="21">
        <v>393351</v>
      </c>
      <c r="J44" s="21">
        <v>153964</v>
      </c>
      <c r="K44" s="21">
        <v>227943</v>
      </c>
      <c r="L44" s="21">
        <v>141509</v>
      </c>
      <c r="M44" s="21">
        <v>221151</v>
      </c>
      <c r="N44" s="21">
        <v>206480</v>
      </c>
      <c r="O44" s="21">
        <v>226039</v>
      </c>
      <c r="P44" s="21">
        <v>113993</v>
      </c>
      <c r="Q44" s="21">
        <v>161590</v>
      </c>
      <c r="R44" s="21">
        <v>275529</v>
      </c>
      <c r="S44" s="21">
        <v>263474</v>
      </c>
      <c r="T44" s="21">
        <v>163279</v>
      </c>
      <c r="U44" s="21">
        <v>142732</v>
      </c>
      <c r="V44" s="10" t="s">
        <v>31</v>
      </c>
    </row>
    <row r="45" spans="2:22" ht="13.5" customHeight="1" x14ac:dyDescent="0.15">
      <c r="B45" s="25"/>
      <c r="C45" s="17"/>
      <c r="D45" s="18" t="s">
        <v>29</v>
      </c>
      <c r="E45" s="32">
        <v>197931</v>
      </c>
      <c r="F45" s="9" t="s">
        <v>25</v>
      </c>
      <c r="G45" s="21">
        <v>234490</v>
      </c>
      <c r="H45" s="21">
        <v>198920</v>
      </c>
      <c r="I45" s="21">
        <v>400652</v>
      </c>
      <c r="J45" s="21">
        <v>281837</v>
      </c>
      <c r="K45" s="21">
        <v>219501</v>
      </c>
      <c r="L45" s="21">
        <v>133410</v>
      </c>
      <c r="M45" s="21">
        <v>213118</v>
      </c>
      <c r="N45" s="21">
        <v>206264</v>
      </c>
      <c r="O45" s="21">
        <v>221553</v>
      </c>
      <c r="P45" s="21">
        <v>107527</v>
      </c>
      <c r="Q45" s="21">
        <v>161417</v>
      </c>
      <c r="R45" s="21">
        <v>267452</v>
      </c>
      <c r="S45" s="21">
        <v>267403</v>
      </c>
      <c r="T45" s="21">
        <v>177718</v>
      </c>
      <c r="U45" s="21">
        <v>141142</v>
      </c>
      <c r="V45" s="22" t="s">
        <v>29</v>
      </c>
    </row>
    <row r="46" spans="2:22" ht="13.5" customHeight="1" x14ac:dyDescent="0.15">
      <c r="B46" s="25"/>
      <c r="C46" s="17"/>
      <c r="D46" s="18" t="s">
        <v>33</v>
      </c>
      <c r="E46" s="32">
        <v>194595</v>
      </c>
      <c r="F46" s="9" t="s">
        <v>25</v>
      </c>
      <c r="G46" s="21">
        <v>241608</v>
      </c>
      <c r="H46" s="21">
        <v>196132</v>
      </c>
      <c r="I46" s="21">
        <v>410062</v>
      </c>
      <c r="J46" s="21">
        <v>158571</v>
      </c>
      <c r="K46" s="21">
        <v>242412</v>
      </c>
      <c r="L46" s="21">
        <v>146086</v>
      </c>
      <c r="M46" s="21">
        <v>219721</v>
      </c>
      <c r="N46" s="21">
        <v>193883</v>
      </c>
      <c r="O46" s="21">
        <v>221368</v>
      </c>
      <c r="P46" s="21">
        <v>97491</v>
      </c>
      <c r="Q46" s="21">
        <v>134862</v>
      </c>
      <c r="R46" s="21">
        <v>281985</v>
      </c>
      <c r="S46" s="21">
        <v>257466</v>
      </c>
      <c r="T46" s="21">
        <v>165069</v>
      </c>
      <c r="U46" s="21">
        <v>139606</v>
      </c>
      <c r="V46" s="22" t="s">
        <v>33</v>
      </c>
    </row>
    <row r="47" spans="2:22" ht="13.5" customHeight="1" x14ac:dyDescent="0.15">
      <c r="B47" s="25"/>
      <c r="C47" s="17"/>
      <c r="D47" s="18" t="s">
        <v>34</v>
      </c>
      <c r="E47" s="32">
        <v>199634</v>
      </c>
      <c r="F47" s="9" t="s">
        <v>25</v>
      </c>
      <c r="G47" s="21">
        <v>232091</v>
      </c>
      <c r="H47" s="21">
        <v>200573</v>
      </c>
      <c r="I47" s="21">
        <v>424727</v>
      </c>
      <c r="J47" s="21">
        <v>156551</v>
      </c>
      <c r="K47" s="21">
        <v>224641</v>
      </c>
      <c r="L47" s="21">
        <v>140426</v>
      </c>
      <c r="M47" s="21">
        <v>225517</v>
      </c>
      <c r="N47" s="21">
        <v>190188</v>
      </c>
      <c r="O47" s="21">
        <v>231206</v>
      </c>
      <c r="P47" s="21">
        <v>92501</v>
      </c>
      <c r="Q47" s="21">
        <v>133351</v>
      </c>
      <c r="R47" s="21">
        <v>309172</v>
      </c>
      <c r="S47" s="21">
        <v>270203</v>
      </c>
      <c r="T47" s="21">
        <v>196050</v>
      </c>
      <c r="U47" s="21">
        <v>147345</v>
      </c>
      <c r="V47" s="22" t="s">
        <v>34</v>
      </c>
    </row>
    <row r="48" spans="2:22" ht="13.5" customHeight="1" x14ac:dyDescent="0.15">
      <c r="B48" s="25" t="s">
        <v>47</v>
      </c>
      <c r="C48" s="17"/>
      <c r="D48" s="18" t="s">
        <v>35</v>
      </c>
      <c r="E48" s="32">
        <v>195709</v>
      </c>
      <c r="F48" s="9" t="s">
        <v>25</v>
      </c>
      <c r="G48" s="21">
        <v>242945</v>
      </c>
      <c r="H48" s="21">
        <v>193569</v>
      </c>
      <c r="I48" s="21">
        <v>388626</v>
      </c>
      <c r="J48" s="21">
        <v>155749</v>
      </c>
      <c r="K48" s="21">
        <v>192583</v>
      </c>
      <c r="L48" s="21">
        <v>145270</v>
      </c>
      <c r="M48" s="21">
        <v>220376</v>
      </c>
      <c r="N48" s="21">
        <v>145503</v>
      </c>
      <c r="O48" s="21">
        <v>217451</v>
      </c>
      <c r="P48" s="21">
        <v>96365</v>
      </c>
      <c r="Q48" s="21">
        <v>148007</v>
      </c>
      <c r="R48" s="21">
        <v>299602</v>
      </c>
      <c r="S48" s="21">
        <v>264359</v>
      </c>
      <c r="T48" s="21">
        <v>178052</v>
      </c>
      <c r="U48" s="21">
        <v>143202</v>
      </c>
      <c r="V48" s="22" t="s">
        <v>35</v>
      </c>
    </row>
    <row r="49" spans="2:22" ht="13.5" customHeight="1" x14ac:dyDescent="0.15">
      <c r="C49" s="17"/>
      <c r="D49" s="18" t="s">
        <v>36</v>
      </c>
      <c r="E49" s="32">
        <v>314658</v>
      </c>
      <c r="F49" s="9" t="s">
        <v>25</v>
      </c>
      <c r="G49" s="21">
        <v>259314</v>
      </c>
      <c r="H49" s="21">
        <v>273828</v>
      </c>
      <c r="I49" s="21">
        <v>722632</v>
      </c>
      <c r="J49" s="21">
        <v>227207</v>
      </c>
      <c r="K49" s="21">
        <v>330122</v>
      </c>
      <c r="L49" s="21">
        <v>173489</v>
      </c>
      <c r="M49" s="21">
        <v>486222</v>
      </c>
      <c r="N49" s="21">
        <v>325850</v>
      </c>
      <c r="O49" s="21">
        <v>443250</v>
      </c>
      <c r="P49" s="21">
        <v>109728</v>
      </c>
      <c r="Q49" s="21">
        <v>147331</v>
      </c>
      <c r="R49" s="21">
        <v>716615</v>
      </c>
      <c r="S49" s="21">
        <v>445976</v>
      </c>
      <c r="T49" s="21">
        <v>335140</v>
      </c>
      <c r="U49" s="21">
        <v>197435</v>
      </c>
      <c r="V49" s="22" t="s">
        <v>36</v>
      </c>
    </row>
    <row r="50" spans="2:22" ht="13.5" customHeight="1" x14ac:dyDescent="0.15">
      <c r="B50" s="25"/>
      <c r="C50" s="17"/>
      <c r="D50" s="18" t="s">
        <v>38</v>
      </c>
      <c r="E50" s="32">
        <v>240096</v>
      </c>
      <c r="F50" s="9" t="s">
        <v>25</v>
      </c>
      <c r="G50" s="21">
        <v>437292</v>
      </c>
      <c r="H50" s="21">
        <v>278590</v>
      </c>
      <c r="I50" s="21">
        <v>390087</v>
      </c>
      <c r="J50" s="21">
        <v>140173</v>
      </c>
      <c r="K50" s="21">
        <v>259473</v>
      </c>
      <c r="L50" s="21">
        <v>178823</v>
      </c>
      <c r="M50" s="21">
        <v>241498</v>
      </c>
      <c r="N50" s="21">
        <v>261833</v>
      </c>
      <c r="O50" s="21">
        <v>260802</v>
      </c>
      <c r="P50" s="21">
        <v>119804</v>
      </c>
      <c r="Q50" s="21">
        <v>215782</v>
      </c>
      <c r="R50" s="21">
        <v>290790</v>
      </c>
      <c r="S50" s="21">
        <v>309204</v>
      </c>
      <c r="T50" s="21">
        <v>186906</v>
      </c>
      <c r="U50" s="21">
        <v>171974</v>
      </c>
      <c r="V50" s="22" t="s">
        <v>38</v>
      </c>
    </row>
    <row r="51" spans="2:22" ht="13.5" customHeight="1" x14ac:dyDescent="0.15">
      <c r="B51" s="25"/>
      <c r="C51" s="17"/>
      <c r="D51" s="18" t="s">
        <v>39</v>
      </c>
      <c r="E51" s="32">
        <v>197217</v>
      </c>
      <c r="F51" s="9" t="s">
        <v>25</v>
      </c>
      <c r="G51" s="21">
        <v>273910</v>
      </c>
      <c r="H51" s="21">
        <v>194410</v>
      </c>
      <c r="I51" s="21">
        <v>384028</v>
      </c>
      <c r="J51" s="21">
        <v>165305</v>
      </c>
      <c r="K51" s="21">
        <v>191545</v>
      </c>
      <c r="L51" s="21">
        <v>146831</v>
      </c>
      <c r="M51" s="21">
        <v>226693</v>
      </c>
      <c r="N51" s="21">
        <v>175034</v>
      </c>
      <c r="O51" s="21">
        <v>219095</v>
      </c>
      <c r="P51" s="21">
        <v>108135</v>
      </c>
      <c r="Q51" s="21">
        <v>168142</v>
      </c>
      <c r="R51" s="21">
        <v>275024</v>
      </c>
      <c r="S51" s="21">
        <v>256773</v>
      </c>
      <c r="T51" s="21">
        <v>181588</v>
      </c>
      <c r="U51" s="21">
        <v>145597</v>
      </c>
      <c r="V51" s="22" t="s">
        <v>39</v>
      </c>
    </row>
    <row r="52" spans="2:22" ht="13.5" customHeight="1" x14ac:dyDescent="0.15">
      <c r="B52" s="25"/>
      <c r="C52" s="17"/>
      <c r="D52" s="18" t="s">
        <v>40</v>
      </c>
      <c r="E52" s="32">
        <v>195773</v>
      </c>
      <c r="F52" s="9" t="s">
        <v>25</v>
      </c>
      <c r="G52" s="21">
        <v>240523</v>
      </c>
      <c r="H52" s="21">
        <v>197211</v>
      </c>
      <c r="I52" s="21">
        <v>387401</v>
      </c>
      <c r="J52" s="21">
        <v>186466</v>
      </c>
      <c r="K52" s="21">
        <v>195948</v>
      </c>
      <c r="L52" s="21">
        <v>141732</v>
      </c>
      <c r="M52" s="21">
        <v>256773</v>
      </c>
      <c r="N52" s="21">
        <v>191382</v>
      </c>
      <c r="O52" s="21">
        <v>232396</v>
      </c>
      <c r="P52" s="21">
        <v>102933</v>
      </c>
      <c r="Q52" s="21">
        <v>156098</v>
      </c>
      <c r="R52" s="21">
        <v>274480</v>
      </c>
      <c r="S52" s="21">
        <v>253483</v>
      </c>
      <c r="T52" s="21">
        <v>178372</v>
      </c>
      <c r="U52" s="21">
        <v>147763</v>
      </c>
      <c r="V52" s="22" t="s">
        <v>40</v>
      </c>
    </row>
    <row r="53" spans="2:22" ht="13.5" customHeight="1" x14ac:dyDescent="0.15">
      <c r="B53" s="25"/>
      <c r="C53" s="17"/>
      <c r="D53" s="18" t="s">
        <v>41</v>
      </c>
      <c r="E53" s="32">
        <v>198123</v>
      </c>
      <c r="F53" s="9" t="s">
        <v>25</v>
      </c>
      <c r="G53" s="21">
        <v>240500</v>
      </c>
      <c r="H53" s="21">
        <v>199637</v>
      </c>
      <c r="I53" s="21">
        <v>348355</v>
      </c>
      <c r="J53" s="21">
        <v>161967</v>
      </c>
      <c r="K53" s="21">
        <v>197680</v>
      </c>
      <c r="L53" s="21">
        <v>137968</v>
      </c>
      <c r="M53" s="21">
        <v>228785</v>
      </c>
      <c r="N53" s="21">
        <v>152224</v>
      </c>
      <c r="O53" s="21">
        <v>231160</v>
      </c>
      <c r="P53" s="21">
        <v>107302</v>
      </c>
      <c r="Q53" s="21">
        <v>161819</v>
      </c>
      <c r="R53" s="21">
        <v>287244</v>
      </c>
      <c r="S53" s="21">
        <v>259556</v>
      </c>
      <c r="T53" s="21">
        <v>189794</v>
      </c>
      <c r="U53" s="21">
        <v>152019</v>
      </c>
      <c r="V53" s="10">
        <v>10</v>
      </c>
    </row>
    <row r="54" spans="2:22" ht="13.5" customHeight="1" x14ac:dyDescent="0.15">
      <c r="B54" s="25"/>
      <c r="C54" s="17"/>
      <c r="D54" s="18" t="s">
        <v>42</v>
      </c>
      <c r="E54" s="32">
        <v>197106</v>
      </c>
      <c r="F54" s="9" t="s">
        <v>25</v>
      </c>
      <c r="G54" s="21">
        <v>239426</v>
      </c>
      <c r="H54" s="21">
        <v>199368</v>
      </c>
      <c r="I54" s="21">
        <v>338226</v>
      </c>
      <c r="J54" s="21">
        <v>167107</v>
      </c>
      <c r="K54" s="21">
        <v>189739</v>
      </c>
      <c r="L54" s="21">
        <v>139918</v>
      </c>
      <c r="M54" s="21">
        <v>224924</v>
      </c>
      <c r="N54" s="21">
        <v>215183</v>
      </c>
      <c r="O54" s="21">
        <v>238159</v>
      </c>
      <c r="P54" s="21">
        <v>110744</v>
      </c>
      <c r="Q54" s="21">
        <v>155512</v>
      </c>
      <c r="R54" s="21">
        <v>311404</v>
      </c>
      <c r="S54" s="21">
        <v>249850</v>
      </c>
      <c r="T54" s="21">
        <v>189431</v>
      </c>
      <c r="U54" s="21">
        <v>158355</v>
      </c>
      <c r="V54" s="10">
        <v>11</v>
      </c>
    </row>
    <row r="55" spans="2:22" ht="13.5" customHeight="1" x14ac:dyDescent="0.15">
      <c r="B55" s="25"/>
      <c r="C55" s="17"/>
      <c r="D55" s="18" t="s">
        <v>43</v>
      </c>
      <c r="E55" s="32">
        <v>370948</v>
      </c>
      <c r="F55" s="9" t="s">
        <v>25</v>
      </c>
      <c r="G55" s="21">
        <v>472879</v>
      </c>
      <c r="H55" s="21">
        <v>355901</v>
      </c>
      <c r="I55" s="21">
        <v>725874</v>
      </c>
      <c r="J55" s="21">
        <v>243477</v>
      </c>
      <c r="K55" s="21">
        <v>359800</v>
      </c>
      <c r="L55" s="21">
        <v>206862</v>
      </c>
      <c r="M55" s="21">
        <v>484547</v>
      </c>
      <c r="N55" s="21">
        <v>358372</v>
      </c>
      <c r="O55" s="21">
        <v>470757</v>
      </c>
      <c r="P55" s="21">
        <v>117409</v>
      </c>
      <c r="Q55" s="21">
        <v>204311</v>
      </c>
      <c r="R55" s="21">
        <v>694411</v>
      </c>
      <c r="S55" s="21">
        <v>555210</v>
      </c>
      <c r="T55" s="21">
        <v>365595</v>
      </c>
      <c r="U55" s="21">
        <v>214678</v>
      </c>
      <c r="V55" s="10">
        <v>12</v>
      </c>
    </row>
    <row r="56" spans="2:22" ht="6" customHeight="1" thickBot="1" x14ac:dyDescent="0.2">
      <c r="B56" s="33"/>
      <c r="C56" s="34"/>
      <c r="D56" s="35"/>
      <c r="E56" s="36"/>
      <c r="F56" s="37"/>
      <c r="G56" s="38"/>
      <c r="H56" s="38"/>
      <c r="I56" s="39"/>
      <c r="J56" s="37"/>
      <c r="K56" s="39"/>
      <c r="L56" s="39"/>
      <c r="M56" s="39"/>
      <c r="N56" s="39"/>
      <c r="O56" s="39"/>
      <c r="P56" s="39"/>
      <c r="Q56" s="39"/>
      <c r="R56" s="39"/>
      <c r="S56" s="39"/>
      <c r="T56" s="39"/>
      <c r="U56" s="39"/>
      <c r="V56" s="40"/>
    </row>
    <row r="57" spans="2:22" ht="6" customHeight="1" x14ac:dyDescent="0.15">
      <c r="D57" s="41"/>
      <c r="E57" s="42"/>
      <c r="F57" s="43"/>
      <c r="G57" s="42"/>
      <c r="H57" s="42"/>
      <c r="I57" s="44"/>
      <c r="J57" s="44"/>
      <c r="K57" s="44"/>
      <c r="L57" s="44"/>
      <c r="M57" s="44"/>
      <c r="N57" s="44"/>
      <c r="O57" s="44"/>
      <c r="P57" s="44"/>
      <c r="Q57" s="44"/>
      <c r="R57" s="44"/>
      <c r="S57" s="44"/>
      <c r="T57" s="44"/>
      <c r="U57" s="44"/>
      <c r="V57" s="45"/>
    </row>
    <row r="58" spans="2:22" x14ac:dyDescent="0.15">
      <c r="B58" s="3" t="s">
        <v>48</v>
      </c>
      <c r="F58" s="46"/>
    </row>
    <row r="59" spans="2:22" x14ac:dyDescent="0.15">
      <c r="F59" s="46"/>
    </row>
    <row r="60" spans="2:22" x14ac:dyDescent="0.4">
      <c r="F60" s="3"/>
    </row>
  </sheetData>
  <mergeCells count="29">
    <mergeCell ref="C43:D43"/>
    <mergeCell ref="C11:D11"/>
    <mergeCell ref="C25:D25"/>
    <mergeCell ref="C26:D26"/>
    <mergeCell ref="C27:D27"/>
    <mergeCell ref="C41:D41"/>
    <mergeCell ref="C42:D42"/>
    <mergeCell ref="C10:D10"/>
    <mergeCell ref="M6:M7"/>
    <mergeCell ref="N6:N7"/>
    <mergeCell ref="O6:O7"/>
    <mergeCell ref="P6:P7"/>
    <mergeCell ref="C9:D9"/>
    <mergeCell ref="N5:V5"/>
    <mergeCell ref="B6:D7"/>
    <mergeCell ref="E6:E7"/>
    <mergeCell ref="F6:F7"/>
    <mergeCell ref="G6:G7"/>
    <mergeCell ref="H6:H7"/>
    <mergeCell ref="I6:I7"/>
    <mergeCell ref="J6:J7"/>
    <mergeCell ref="K6:K7"/>
    <mergeCell ref="L6:L7"/>
    <mergeCell ref="S6:S7"/>
    <mergeCell ref="T6:T7"/>
    <mergeCell ref="U6:U7"/>
    <mergeCell ref="V6:V7"/>
    <mergeCell ref="Q6:Q7"/>
    <mergeCell ref="R6:R7"/>
  </mergeCells>
  <phoneticPr fontId="1"/>
  <printOptions horizontalCentered="1"/>
  <pageMargins left="0.15748031496062992" right="0.19685039370078741" top="0.51181102362204722" bottom="0.59055118110236227" header="0.23622047244094491" footer="0.51181102362204722"/>
  <pageSetup paperSize="9" orientation="portrait" r:id="rId1"/>
  <headerFooter alignWithMargins="0"/>
  <colBreaks count="1" manualBreakCount="1">
    <brk id="12" max="57"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6500D-B503-46FA-B093-7635841854AD}">
  <dimension ref="B1:AO15"/>
  <sheetViews>
    <sheetView showGridLines="0" zoomScaleNormal="100" zoomScaleSheetLayoutView="85" workbookViewId="0">
      <selection activeCell="B5" sqref="B5:D6"/>
    </sheetView>
  </sheetViews>
  <sheetFormatPr defaultRowHeight="11.25" x14ac:dyDescent="0.4"/>
  <cols>
    <col min="1" max="1" width="3.5" style="133" customWidth="1"/>
    <col min="2" max="2" width="5.375" style="133" customWidth="1"/>
    <col min="3" max="3" width="2.875" style="133" customWidth="1"/>
    <col min="4" max="4" width="5.5" style="133" customWidth="1"/>
    <col min="5" max="9" width="14" style="133" customWidth="1"/>
    <col min="10" max="14" width="16.75" style="133" customWidth="1"/>
    <col min="15" max="16384" width="9" style="133"/>
  </cols>
  <sheetData>
    <row r="1" spans="2:41" ht="14.25" x14ac:dyDescent="0.4">
      <c r="B1" s="99" t="s">
        <v>1</v>
      </c>
    </row>
    <row r="3" spans="2:41" ht="14.25" x14ac:dyDescent="0.4">
      <c r="B3" s="99" t="s">
        <v>203</v>
      </c>
    </row>
    <row r="4" spans="2:41" s="181" customFormat="1" ht="21" customHeight="1" thickBot="1" x14ac:dyDescent="0.2">
      <c r="B4" s="180" t="s">
        <v>204</v>
      </c>
      <c r="C4" s="180"/>
      <c r="D4" s="180"/>
      <c r="E4" s="180"/>
      <c r="F4" s="180"/>
      <c r="N4" s="182"/>
      <c r="AO4" s="183"/>
    </row>
    <row r="5" spans="2:41" ht="14.25" customHeight="1" x14ac:dyDescent="0.4">
      <c r="B5" s="388" t="s">
        <v>114</v>
      </c>
      <c r="C5" s="408"/>
      <c r="D5" s="409"/>
      <c r="E5" s="394" t="s">
        <v>205</v>
      </c>
      <c r="F5" s="395"/>
      <c r="G5" s="395"/>
      <c r="H5" s="405" t="s">
        <v>206</v>
      </c>
      <c r="I5" s="405" t="s">
        <v>207</v>
      </c>
      <c r="J5" s="405" t="s">
        <v>208</v>
      </c>
      <c r="K5" s="405" t="s">
        <v>209</v>
      </c>
      <c r="L5" s="405" t="s">
        <v>210</v>
      </c>
      <c r="M5" s="405" t="s">
        <v>211</v>
      </c>
      <c r="N5" s="406" t="s">
        <v>212</v>
      </c>
    </row>
    <row r="6" spans="2:41" ht="14.25" customHeight="1" x14ac:dyDescent="0.4">
      <c r="B6" s="410"/>
      <c r="C6" s="410"/>
      <c r="D6" s="411"/>
      <c r="E6" s="184" t="s">
        <v>201</v>
      </c>
      <c r="F6" s="185" t="s">
        <v>213</v>
      </c>
      <c r="G6" s="186" t="s">
        <v>214</v>
      </c>
      <c r="H6" s="378"/>
      <c r="I6" s="378"/>
      <c r="J6" s="378"/>
      <c r="K6" s="378"/>
      <c r="L6" s="378"/>
      <c r="M6" s="378"/>
      <c r="N6" s="407"/>
    </row>
    <row r="7" spans="2:41" ht="6" customHeight="1" x14ac:dyDescent="0.4">
      <c r="D7" s="187"/>
    </row>
    <row r="8" spans="2:41" s="188" customFormat="1" ht="14.25" customHeight="1" x14ac:dyDescent="0.15">
      <c r="B8" s="149" t="s">
        <v>60</v>
      </c>
      <c r="C8" s="150">
        <v>28</v>
      </c>
      <c r="D8" s="151" t="s">
        <v>215</v>
      </c>
      <c r="E8" s="46">
        <v>39334</v>
      </c>
      <c r="F8" s="46">
        <v>38358</v>
      </c>
      <c r="G8" s="46">
        <v>976</v>
      </c>
      <c r="H8" s="29">
        <v>5804</v>
      </c>
      <c r="I8" s="29">
        <v>4765</v>
      </c>
      <c r="J8" s="29">
        <v>9028</v>
      </c>
      <c r="K8" s="29">
        <v>6491</v>
      </c>
      <c r="L8" s="29">
        <v>5093</v>
      </c>
      <c r="M8" s="29">
        <v>4603</v>
      </c>
      <c r="N8" s="29">
        <v>3550</v>
      </c>
    </row>
    <row r="9" spans="2:41" s="188" customFormat="1" ht="14.25" customHeight="1" x14ac:dyDescent="0.15">
      <c r="B9" s="149"/>
      <c r="C9" s="150">
        <v>29</v>
      </c>
      <c r="D9" s="151"/>
      <c r="E9" s="46">
        <v>41064</v>
      </c>
      <c r="F9" s="46">
        <v>40098</v>
      </c>
      <c r="G9" s="46">
        <v>966</v>
      </c>
      <c r="H9" s="29">
        <v>6268</v>
      </c>
      <c r="I9" s="29">
        <v>4813</v>
      </c>
      <c r="J9" s="29">
        <v>9778</v>
      </c>
      <c r="K9" s="29">
        <v>6482</v>
      </c>
      <c r="L9" s="29">
        <v>5279</v>
      </c>
      <c r="M9" s="29">
        <v>4733</v>
      </c>
      <c r="N9" s="29">
        <v>3711</v>
      </c>
    </row>
    <row r="10" spans="2:41" s="188" customFormat="1" ht="14.25" customHeight="1" x14ac:dyDescent="0.15">
      <c r="B10" s="149"/>
      <c r="C10" s="150">
        <v>30</v>
      </c>
      <c r="D10" s="154"/>
      <c r="E10" s="46">
        <v>42848</v>
      </c>
      <c r="F10" s="46">
        <v>41887</v>
      </c>
      <c r="G10" s="46">
        <v>961</v>
      </c>
      <c r="H10" s="29">
        <v>6962</v>
      </c>
      <c r="I10" s="29">
        <v>5144</v>
      </c>
      <c r="J10" s="29">
        <v>10327</v>
      </c>
      <c r="K10" s="29">
        <v>6424</v>
      </c>
      <c r="L10" s="29">
        <v>5313</v>
      </c>
      <c r="M10" s="29">
        <v>4913</v>
      </c>
      <c r="N10" s="29">
        <v>3765</v>
      </c>
    </row>
    <row r="11" spans="2:41" s="188" customFormat="1" ht="14.25" customHeight="1" x14ac:dyDescent="0.15">
      <c r="B11" s="149"/>
      <c r="C11" s="150" t="s">
        <v>110</v>
      </c>
      <c r="D11" s="154"/>
      <c r="E11" s="46">
        <v>43792</v>
      </c>
      <c r="F11" s="46">
        <v>42847</v>
      </c>
      <c r="G11" s="46">
        <v>945</v>
      </c>
      <c r="H11" s="29">
        <v>6929</v>
      </c>
      <c r="I11" s="29">
        <v>5170</v>
      </c>
      <c r="J11" s="29">
        <v>11080</v>
      </c>
      <c r="K11" s="29">
        <v>6640</v>
      </c>
      <c r="L11" s="29">
        <v>5327</v>
      </c>
      <c r="M11" s="29">
        <v>4850</v>
      </c>
      <c r="N11" s="29">
        <v>3796</v>
      </c>
    </row>
    <row r="12" spans="2:41" s="118" customFormat="1" ht="14.25" customHeight="1" x14ac:dyDescent="0.15">
      <c r="B12" s="156"/>
      <c r="C12" s="157" t="s">
        <v>29</v>
      </c>
      <c r="D12" s="158"/>
      <c r="E12" s="189">
        <v>45643</v>
      </c>
      <c r="F12" s="189">
        <v>44645</v>
      </c>
      <c r="G12" s="189">
        <v>998</v>
      </c>
      <c r="H12" s="190">
        <v>7284</v>
      </c>
      <c r="I12" s="190">
        <v>5091</v>
      </c>
      <c r="J12" s="190">
        <v>11661</v>
      </c>
      <c r="K12" s="190">
        <v>6705</v>
      </c>
      <c r="L12" s="190">
        <v>5747</v>
      </c>
      <c r="M12" s="190">
        <v>5350</v>
      </c>
      <c r="N12" s="190">
        <v>3805</v>
      </c>
    </row>
    <row r="13" spans="2:41" ht="8.25" customHeight="1" thickBot="1" x14ac:dyDescent="0.2">
      <c r="B13" s="191"/>
      <c r="C13" s="191"/>
      <c r="D13" s="168"/>
      <c r="E13" s="179"/>
      <c r="F13" s="179"/>
      <c r="G13" s="179"/>
      <c r="H13" s="37"/>
      <c r="I13" s="37"/>
      <c r="J13" s="37"/>
      <c r="K13" s="37"/>
      <c r="L13" s="37"/>
      <c r="M13" s="37"/>
      <c r="N13" s="37"/>
    </row>
    <row r="14" spans="2:41" ht="6" customHeight="1" x14ac:dyDescent="0.15">
      <c r="D14" s="192"/>
    </row>
    <row r="15" spans="2:41" ht="12.75" customHeight="1" x14ac:dyDescent="0.4">
      <c r="B15" s="133" t="s">
        <v>216</v>
      </c>
    </row>
  </sheetData>
  <mergeCells count="9">
    <mergeCell ref="L5:L6"/>
    <mergeCell ref="M5:M6"/>
    <mergeCell ref="N5:N6"/>
    <mergeCell ref="B5:D6"/>
    <mergeCell ref="E5:G5"/>
    <mergeCell ref="H5:H6"/>
    <mergeCell ref="I5:I6"/>
    <mergeCell ref="J5:J6"/>
    <mergeCell ref="K5:K6"/>
  </mergeCells>
  <phoneticPr fontId="1"/>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569E5-8C65-4AE8-BEA2-E47184FF5AA6}">
  <dimension ref="B1:V15"/>
  <sheetViews>
    <sheetView showGridLines="0" zoomScaleNormal="100" zoomScaleSheetLayoutView="85" workbookViewId="0">
      <selection activeCell="B5" sqref="B5:D6"/>
    </sheetView>
  </sheetViews>
  <sheetFormatPr defaultRowHeight="11.25" x14ac:dyDescent="0.4"/>
  <cols>
    <col min="1" max="1" width="2" style="97" customWidth="1"/>
    <col min="2" max="2" width="5.25" style="97" customWidth="1"/>
    <col min="3" max="3" width="2.875" style="97" customWidth="1"/>
    <col min="4" max="4" width="5.25" style="97" customWidth="1"/>
    <col min="5" max="22" width="9.125" style="97" customWidth="1"/>
    <col min="23" max="16384" width="9" style="97"/>
  </cols>
  <sheetData>
    <row r="1" spans="2:22" ht="14.25" x14ac:dyDescent="0.4">
      <c r="B1" s="99" t="s">
        <v>1</v>
      </c>
    </row>
    <row r="3" spans="2:22" ht="14.25" x14ac:dyDescent="0.4">
      <c r="B3" s="99" t="s">
        <v>217</v>
      </c>
    </row>
    <row r="4" spans="2:22" s="194" customFormat="1" ht="21.75" customHeight="1" thickBot="1" x14ac:dyDescent="0.2">
      <c r="B4" s="413" t="s">
        <v>218</v>
      </c>
      <c r="C4" s="414"/>
      <c r="D4" s="414"/>
      <c r="E4" s="414"/>
      <c r="F4" s="414"/>
      <c r="G4" s="414"/>
      <c r="H4" s="414"/>
      <c r="I4" s="414"/>
      <c r="J4" s="414"/>
      <c r="K4" s="414"/>
      <c r="L4" s="414"/>
      <c r="M4" s="414"/>
      <c r="N4" s="414"/>
      <c r="O4" s="414"/>
      <c r="P4" s="414"/>
      <c r="Q4" s="414"/>
      <c r="R4" s="414"/>
      <c r="S4" s="414"/>
      <c r="T4" s="415"/>
      <c r="U4" s="193"/>
      <c r="V4" s="111"/>
    </row>
    <row r="5" spans="2:22" ht="29.25" customHeight="1" x14ac:dyDescent="0.4">
      <c r="B5" s="358" t="s">
        <v>114</v>
      </c>
      <c r="C5" s="359"/>
      <c r="D5" s="360"/>
      <c r="E5" s="366" t="s">
        <v>219</v>
      </c>
      <c r="F5" s="403"/>
      <c r="G5" s="366" t="s">
        <v>220</v>
      </c>
      <c r="H5" s="403"/>
      <c r="I5" s="366" t="s">
        <v>221</v>
      </c>
      <c r="J5" s="403"/>
      <c r="K5" s="366" t="s">
        <v>222</v>
      </c>
      <c r="L5" s="403"/>
      <c r="M5" s="404" t="s">
        <v>223</v>
      </c>
      <c r="N5" s="416"/>
      <c r="O5" s="366" t="s">
        <v>224</v>
      </c>
      <c r="P5" s="403"/>
      <c r="Q5" s="366" t="s">
        <v>225</v>
      </c>
      <c r="R5" s="403"/>
      <c r="S5" s="404" t="s">
        <v>226</v>
      </c>
      <c r="T5" s="416"/>
      <c r="U5" s="404" t="s">
        <v>227</v>
      </c>
      <c r="V5" s="412"/>
    </row>
    <row r="6" spans="2:22" ht="20.25" customHeight="1" x14ac:dyDescent="0.4">
      <c r="B6" s="363"/>
      <c r="C6" s="363"/>
      <c r="D6" s="364"/>
      <c r="E6" s="107" t="s">
        <v>228</v>
      </c>
      <c r="F6" s="107" t="s">
        <v>229</v>
      </c>
      <c r="G6" s="107" t="s">
        <v>228</v>
      </c>
      <c r="H6" s="107" t="s">
        <v>229</v>
      </c>
      <c r="I6" s="107" t="s">
        <v>228</v>
      </c>
      <c r="J6" s="107" t="s">
        <v>229</v>
      </c>
      <c r="K6" s="107" t="s">
        <v>228</v>
      </c>
      <c r="L6" s="107" t="s">
        <v>229</v>
      </c>
      <c r="M6" s="107" t="s">
        <v>228</v>
      </c>
      <c r="N6" s="107" t="s">
        <v>229</v>
      </c>
      <c r="O6" s="107" t="s">
        <v>228</v>
      </c>
      <c r="P6" s="107" t="s">
        <v>229</v>
      </c>
      <c r="Q6" s="107" t="s">
        <v>228</v>
      </c>
      <c r="R6" s="107" t="s">
        <v>229</v>
      </c>
      <c r="S6" s="107" t="s">
        <v>230</v>
      </c>
      <c r="T6" s="107" t="s">
        <v>229</v>
      </c>
      <c r="U6" s="107" t="s">
        <v>230</v>
      </c>
      <c r="V6" s="107" t="s">
        <v>229</v>
      </c>
    </row>
    <row r="7" spans="2:22" ht="6" customHeight="1" x14ac:dyDescent="0.4">
      <c r="D7" s="108"/>
      <c r="E7" s="128"/>
    </row>
    <row r="8" spans="2:22" s="112" customFormat="1" ht="24" customHeight="1" x14ac:dyDescent="0.15">
      <c r="B8" s="149" t="s">
        <v>60</v>
      </c>
      <c r="C8" s="161">
        <v>28</v>
      </c>
      <c r="D8" s="151" t="s">
        <v>231</v>
      </c>
      <c r="E8" s="195">
        <v>263</v>
      </c>
      <c r="F8" s="29">
        <v>6845</v>
      </c>
      <c r="G8" s="29">
        <v>17</v>
      </c>
      <c r="H8" s="29">
        <v>607</v>
      </c>
      <c r="I8" s="29">
        <v>59</v>
      </c>
      <c r="J8" s="29">
        <v>2675</v>
      </c>
      <c r="K8" s="29">
        <v>113</v>
      </c>
      <c r="L8" s="29">
        <v>5472</v>
      </c>
      <c r="M8" s="29">
        <v>55</v>
      </c>
      <c r="N8" s="29">
        <v>1644</v>
      </c>
      <c r="O8" s="29">
        <v>57</v>
      </c>
      <c r="P8" s="29">
        <v>10082</v>
      </c>
      <c r="Q8" s="29">
        <v>329</v>
      </c>
      <c r="R8" s="29">
        <v>16534</v>
      </c>
      <c r="S8" s="29">
        <v>50</v>
      </c>
      <c r="T8" s="29">
        <v>2945</v>
      </c>
      <c r="U8" s="29">
        <v>23</v>
      </c>
      <c r="V8" s="29">
        <v>1657</v>
      </c>
    </row>
    <row r="9" spans="2:22" s="112" customFormat="1" ht="24" customHeight="1" x14ac:dyDescent="0.15">
      <c r="B9" s="52"/>
      <c r="C9" s="57">
        <v>29</v>
      </c>
      <c r="D9" s="113"/>
      <c r="E9" s="196">
        <v>261</v>
      </c>
      <c r="F9" s="265">
        <v>7143</v>
      </c>
      <c r="G9" s="265">
        <v>16</v>
      </c>
      <c r="H9" s="265">
        <v>578</v>
      </c>
      <c r="I9" s="265">
        <v>62</v>
      </c>
      <c r="J9" s="265">
        <v>2970</v>
      </c>
      <c r="K9" s="265">
        <v>116</v>
      </c>
      <c r="L9" s="265">
        <v>5781</v>
      </c>
      <c r="M9" s="265">
        <v>55</v>
      </c>
      <c r="N9" s="265">
        <v>1790</v>
      </c>
      <c r="O9" s="265">
        <v>57</v>
      </c>
      <c r="P9" s="265">
        <v>10797</v>
      </c>
      <c r="Q9" s="265">
        <v>332</v>
      </c>
      <c r="R9" s="265">
        <v>17270</v>
      </c>
      <c r="S9" s="265">
        <v>52</v>
      </c>
      <c r="T9" s="265">
        <v>3067</v>
      </c>
      <c r="U9" s="265">
        <v>25</v>
      </c>
      <c r="V9" s="265">
        <v>1666</v>
      </c>
    </row>
    <row r="10" spans="2:22" s="112" customFormat="1" ht="24" customHeight="1" x14ac:dyDescent="0.15">
      <c r="B10" s="149"/>
      <c r="C10" s="161">
        <v>30</v>
      </c>
      <c r="D10" s="162"/>
      <c r="E10" s="195">
        <v>264</v>
      </c>
      <c r="F10" s="29">
        <v>7196</v>
      </c>
      <c r="G10" s="29">
        <v>15</v>
      </c>
      <c r="H10" s="29">
        <v>581</v>
      </c>
      <c r="I10" s="29">
        <v>70</v>
      </c>
      <c r="J10" s="29">
        <v>3235</v>
      </c>
      <c r="K10" s="29">
        <v>120</v>
      </c>
      <c r="L10" s="29">
        <v>6019</v>
      </c>
      <c r="M10" s="29">
        <v>57</v>
      </c>
      <c r="N10" s="29">
        <v>1878</v>
      </c>
      <c r="O10" s="29">
        <v>63</v>
      </c>
      <c r="P10" s="29">
        <v>11320</v>
      </c>
      <c r="Q10" s="29">
        <v>327</v>
      </c>
      <c r="R10" s="29">
        <v>17833</v>
      </c>
      <c r="S10" s="29">
        <v>54</v>
      </c>
      <c r="T10" s="29">
        <v>3196</v>
      </c>
      <c r="U10" s="29">
        <v>24</v>
      </c>
      <c r="V10" s="29">
        <v>1671</v>
      </c>
    </row>
    <row r="11" spans="2:22" s="112" customFormat="1" ht="24" customHeight="1" x14ac:dyDescent="0.15">
      <c r="B11" s="149" t="s">
        <v>232</v>
      </c>
      <c r="C11" s="161" t="s">
        <v>233</v>
      </c>
      <c r="D11" s="162"/>
      <c r="E11" s="195">
        <v>260</v>
      </c>
      <c r="F11" s="29">
        <v>7177</v>
      </c>
      <c r="G11" s="29">
        <v>14</v>
      </c>
      <c r="H11" s="29">
        <v>565</v>
      </c>
      <c r="I11" s="29">
        <v>72</v>
      </c>
      <c r="J11" s="29">
        <v>3452</v>
      </c>
      <c r="K11" s="29">
        <v>118</v>
      </c>
      <c r="L11" s="29">
        <v>5999</v>
      </c>
      <c r="M11" s="29">
        <v>57</v>
      </c>
      <c r="N11" s="29">
        <v>1978</v>
      </c>
      <c r="O11" s="29">
        <v>57</v>
      </c>
      <c r="P11" s="29">
        <v>11754</v>
      </c>
      <c r="Q11" s="29">
        <v>312</v>
      </c>
      <c r="R11" s="29">
        <v>18272</v>
      </c>
      <c r="S11" s="29">
        <v>55</v>
      </c>
      <c r="T11" s="29">
        <v>3179</v>
      </c>
      <c r="U11" s="29">
        <v>23</v>
      </c>
      <c r="V11" s="29">
        <v>1667</v>
      </c>
    </row>
    <row r="12" spans="2:22" s="118" customFormat="1" ht="24" customHeight="1" x14ac:dyDescent="0.15">
      <c r="B12" s="197"/>
      <c r="C12" s="132" t="s">
        <v>29</v>
      </c>
      <c r="D12" s="198"/>
      <c r="E12" s="199">
        <v>275</v>
      </c>
      <c r="F12" s="176">
        <v>7504</v>
      </c>
      <c r="G12" s="176">
        <v>13</v>
      </c>
      <c r="H12" s="176">
        <v>598</v>
      </c>
      <c r="I12" s="176">
        <v>78</v>
      </c>
      <c r="J12" s="176">
        <v>3737</v>
      </c>
      <c r="K12" s="176">
        <v>120</v>
      </c>
      <c r="L12" s="176">
        <v>5741</v>
      </c>
      <c r="M12" s="176">
        <v>61</v>
      </c>
      <c r="N12" s="176">
        <v>2062</v>
      </c>
      <c r="O12" s="176">
        <v>59</v>
      </c>
      <c r="P12" s="176">
        <v>12226</v>
      </c>
      <c r="Q12" s="176">
        <v>308</v>
      </c>
      <c r="R12" s="176">
        <v>18854</v>
      </c>
      <c r="S12" s="176">
        <v>55</v>
      </c>
      <c r="T12" s="176">
        <v>3279</v>
      </c>
      <c r="U12" s="176">
        <v>22</v>
      </c>
      <c r="V12" s="176">
        <v>1589</v>
      </c>
    </row>
    <row r="13" spans="2:22" ht="19.5" customHeight="1" thickBot="1" x14ac:dyDescent="0.2">
      <c r="B13" s="124"/>
      <c r="C13" s="124"/>
      <c r="D13" s="168"/>
      <c r="E13" s="200"/>
      <c r="F13" s="37"/>
      <c r="G13" s="37"/>
      <c r="H13" s="37"/>
      <c r="I13" s="37"/>
      <c r="J13" s="37"/>
      <c r="K13" s="37"/>
      <c r="L13" s="37"/>
      <c r="M13" s="37"/>
      <c r="N13" s="37"/>
      <c r="O13" s="37"/>
      <c r="P13" s="37"/>
      <c r="Q13" s="37"/>
      <c r="R13" s="37"/>
      <c r="S13" s="37"/>
      <c r="T13" s="37"/>
      <c r="U13" s="37"/>
      <c r="V13" s="37"/>
    </row>
    <row r="14" spans="2:22" ht="6" customHeight="1" x14ac:dyDescent="0.15">
      <c r="D14" s="206"/>
      <c r="E14" s="206"/>
    </row>
    <row r="15" spans="2:22" ht="13.5" customHeight="1" x14ac:dyDescent="0.15">
      <c r="B15" s="97" t="s">
        <v>234</v>
      </c>
      <c r="E15" s="97" t="s">
        <v>235</v>
      </c>
      <c r="H15" s="55"/>
      <c r="I15" s="55"/>
    </row>
  </sheetData>
  <mergeCells count="11">
    <mergeCell ref="U5:V5"/>
    <mergeCell ref="B4:T4"/>
    <mergeCell ref="B5:D6"/>
    <mergeCell ref="E5:F5"/>
    <mergeCell ref="G5:H5"/>
    <mergeCell ref="I5:J5"/>
    <mergeCell ref="K5:L5"/>
    <mergeCell ref="M5:N5"/>
    <mergeCell ref="O5:P5"/>
    <mergeCell ref="Q5:R5"/>
    <mergeCell ref="S5:T5"/>
  </mergeCells>
  <phoneticPr fontId="1"/>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37985-F250-4572-AFCF-6AC8D3613B3C}">
  <dimension ref="B1:AY19"/>
  <sheetViews>
    <sheetView showGridLines="0" zoomScale="85" zoomScaleNormal="85" zoomScaleSheetLayoutView="85" workbookViewId="0">
      <selection activeCell="B2" sqref="B2"/>
    </sheetView>
  </sheetViews>
  <sheetFormatPr defaultRowHeight="11.25" x14ac:dyDescent="0.4"/>
  <cols>
    <col min="1" max="1" width="2" style="133" customWidth="1"/>
    <col min="2" max="2" width="3.75" style="133" customWidth="1"/>
    <col min="3" max="3" width="2.625" style="133" customWidth="1"/>
    <col min="4" max="4" width="3.5" style="133" customWidth="1"/>
    <col min="5" max="32" width="11.25" style="133" customWidth="1"/>
    <col min="33" max="50" width="11.5" style="133" customWidth="1"/>
    <col min="51" max="16384" width="9" style="133"/>
  </cols>
  <sheetData>
    <row r="1" spans="2:51" ht="14.25" x14ac:dyDescent="0.4">
      <c r="B1" s="99" t="s">
        <v>1</v>
      </c>
    </row>
    <row r="3" spans="2:51" ht="14.25" x14ac:dyDescent="0.4">
      <c r="B3" s="99" t="s">
        <v>236</v>
      </c>
    </row>
    <row r="4" spans="2:51" x14ac:dyDescent="0.4">
      <c r="B4" s="97" t="s">
        <v>237</v>
      </c>
    </row>
    <row r="5" spans="2:51" s="181" customFormat="1" ht="15" customHeight="1" thickBot="1" x14ac:dyDescent="0.2">
      <c r="B5" s="180"/>
      <c r="C5" s="180"/>
      <c r="D5" s="180"/>
      <c r="E5" s="180"/>
      <c r="F5" s="180"/>
      <c r="X5" s="182"/>
      <c r="Z5" s="182" t="s">
        <v>238</v>
      </c>
      <c r="AX5" s="182"/>
    </row>
    <row r="6" spans="2:51" s="181" customFormat="1" ht="18.75" customHeight="1" x14ac:dyDescent="0.4">
      <c r="B6" s="358" t="s">
        <v>114</v>
      </c>
      <c r="C6" s="359"/>
      <c r="D6" s="360"/>
      <c r="E6" s="419" t="s">
        <v>205</v>
      </c>
      <c r="F6" s="420"/>
      <c r="G6" s="101"/>
      <c r="H6" s="102"/>
      <c r="I6" s="102"/>
      <c r="J6" s="102"/>
      <c r="K6" s="102"/>
      <c r="L6" s="102" t="s">
        <v>239</v>
      </c>
      <c r="M6" s="102"/>
      <c r="N6" s="102"/>
      <c r="O6" s="102" t="s">
        <v>240</v>
      </c>
      <c r="P6" s="102"/>
      <c r="Q6" s="102"/>
      <c r="R6" s="102"/>
      <c r="S6" s="102"/>
      <c r="T6" s="134"/>
      <c r="U6" s="101"/>
      <c r="V6" s="102"/>
      <c r="W6" s="102"/>
      <c r="X6" s="102"/>
      <c r="Y6" s="102"/>
      <c r="Z6" s="102"/>
      <c r="AA6" s="102"/>
      <c r="AB6" s="102"/>
      <c r="AC6" s="102"/>
      <c r="AD6" s="102" t="s">
        <v>241</v>
      </c>
      <c r="AE6" s="102"/>
      <c r="AF6" s="102"/>
      <c r="AG6" s="102"/>
      <c r="AH6" s="102"/>
      <c r="AI6" s="102"/>
      <c r="AJ6" s="102"/>
      <c r="AK6" s="102"/>
      <c r="AL6" s="102"/>
      <c r="AM6" s="102"/>
      <c r="AN6" s="134"/>
      <c r="AO6" s="366" t="s">
        <v>242</v>
      </c>
      <c r="AP6" s="397"/>
      <c r="AQ6" s="397"/>
      <c r="AR6" s="397"/>
      <c r="AS6" s="397"/>
      <c r="AT6" s="397"/>
      <c r="AU6" s="397"/>
      <c r="AV6" s="397"/>
      <c r="AW6" s="397"/>
      <c r="AX6" s="397"/>
      <c r="AY6" s="194"/>
    </row>
    <row r="7" spans="2:51" s="181" customFormat="1" ht="39.75" customHeight="1" x14ac:dyDescent="0.4">
      <c r="B7" s="418"/>
      <c r="C7" s="361"/>
      <c r="D7" s="362"/>
      <c r="E7" s="372"/>
      <c r="F7" s="421"/>
      <c r="G7" s="372" t="s">
        <v>205</v>
      </c>
      <c r="H7" s="421"/>
      <c r="I7" s="372" t="s">
        <v>243</v>
      </c>
      <c r="J7" s="421"/>
      <c r="K7" s="372" t="s">
        <v>244</v>
      </c>
      <c r="L7" s="421"/>
      <c r="M7" s="369" t="s">
        <v>245</v>
      </c>
      <c r="N7" s="367"/>
      <c r="O7" s="374" t="s">
        <v>246</v>
      </c>
      <c r="P7" s="417"/>
      <c r="Q7" s="376" t="s">
        <v>223</v>
      </c>
      <c r="R7" s="421"/>
      <c r="S7" s="374" t="s">
        <v>247</v>
      </c>
      <c r="T7" s="417"/>
      <c r="U7" s="372" t="s">
        <v>205</v>
      </c>
      <c r="V7" s="421"/>
      <c r="W7" s="376" t="s">
        <v>248</v>
      </c>
      <c r="X7" s="421"/>
      <c r="Y7" s="374" t="s">
        <v>249</v>
      </c>
      <c r="Z7" s="417"/>
      <c r="AA7" s="369" t="s">
        <v>250</v>
      </c>
      <c r="AB7" s="367"/>
      <c r="AC7" s="374" t="s">
        <v>251</v>
      </c>
      <c r="AD7" s="417"/>
      <c r="AE7" s="374" t="s">
        <v>252</v>
      </c>
      <c r="AF7" s="417"/>
      <c r="AG7" s="374" t="s">
        <v>253</v>
      </c>
      <c r="AH7" s="367"/>
      <c r="AI7" s="374" t="s">
        <v>254</v>
      </c>
      <c r="AJ7" s="417"/>
      <c r="AK7" s="374" t="s">
        <v>255</v>
      </c>
      <c r="AL7" s="417"/>
      <c r="AM7" s="303" t="s">
        <v>256</v>
      </c>
      <c r="AN7" s="304" t="s">
        <v>257</v>
      </c>
      <c r="AO7" s="372" t="s">
        <v>205</v>
      </c>
      <c r="AP7" s="421"/>
      <c r="AQ7" s="372" t="s">
        <v>258</v>
      </c>
      <c r="AR7" s="421"/>
      <c r="AS7" s="372" t="s">
        <v>259</v>
      </c>
      <c r="AT7" s="421"/>
      <c r="AU7" s="369" t="s">
        <v>260</v>
      </c>
      <c r="AV7" s="367"/>
      <c r="AW7" s="369" t="s">
        <v>261</v>
      </c>
      <c r="AX7" s="370"/>
      <c r="AY7" s="194"/>
    </row>
    <row r="8" spans="2:51" s="201" customFormat="1" ht="18.75" customHeight="1" x14ac:dyDescent="0.4">
      <c r="B8" s="363"/>
      <c r="C8" s="363"/>
      <c r="D8" s="364"/>
      <c r="E8" s="106" t="s">
        <v>262</v>
      </c>
      <c r="F8" s="106" t="s">
        <v>263</v>
      </c>
      <c r="G8" s="106" t="s">
        <v>262</v>
      </c>
      <c r="H8" s="106" t="s">
        <v>263</v>
      </c>
      <c r="I8" s="106" t="s">
        <v>262</v>
      </c>
      <c r="J8" s="106" t="s">
        <v>263</v>
      </c>
      <c r="K8" s="106" t="s">
        <v>262</v>
      </c>
      <c r="L8" s="106" t="s">
        <v>263</v>
      </c>
      <c r="M8" s="106" t="s">
        <v>262</v>
      </c>
      <c r="N8" s="106" t="s">
        <v>263</v>
      </c>
      <c r="O8" s="106" t="s">
        <v>262</v>
      </c>
      <c r="P8" s="106" t="s">
        <v>263</v>
      </c>
      <c r="Q8" s="106" t="s">
        <v>262</v>
      </c>
      <c r="R8" s="106" t="s">
        <v>263</v>
      </c>
      <c r="S8" s="106" t="s">
        <v>262</v>
      </c>
      <c r="T8" s="106" t="s">
        <v>263</v>
      </c>
      <c r="U8" s="106" t="s">
        <v>262</v>
      </c>
      <c r="V8" s="106" t="s">
        <v>263</v>
      </c>
      <c r="W8" s="106" t="s">
        <v>262</v>
      </c>
      <c r="X8" s="106" t="s">
        <v>263</v>
      </c>
      <c r="Y8" s="106" t="s">
        <v>262</v>
      </c>
      <c r="Z8" s="106" t="s">
        <v>263</v>
      </c>
      <c r="AA8" s="106" t="s">
        <v>262</v>
      </c>
      <c r="AB8" s="106" t="s">
        <v>263</v>
      </c>
      <c r="AC8" s="106" t="s">
        <v>262</v>
      </c>
      <c r="AD8" s="106" t="s">
        <v>263</v>
      </c>
      <c r="AE8" s="106" t="s">
        <v>262</v>
      </c>
      <c r="AF8" s="106" t="s">
        <v>263</v>
      </c>
      <c r="AG8" s="106" t="s">
        <v>262</v>
      </c>
      <c r="AH8" s="106" t="s">
        <v>263</v>
      </c>
      <c r="AI8" s="106" t="s">
        <v>262</v>
      </c>
      <c r="AJ8" s="106" t="s">
        <v>263</v>
      </c>
      <c r="AK8" s="106" t="s">
        <v>262</v>
      </c>
      <c r="AL8" s="106" t="s">
        <v>263</v>
      </c>
      <c r="AM8" s="106" t="s">
        <v>262</v>
      </c>
      <c r="AN8" s="106" t="s">
        <v>263</v>
      </c>
      <c r="AO8" s="106" t="s">
        <v>262</v>
      </c>
      <c r="AP8" s="106" t="s">
        <v>263</v>
      </c>
      <c r="AQ8" s="106" t="s">
        <v>262</v>
      </c>
      <c r="AR8" s="106" t="s">
        <v>263</v>
      </c>
      <c r="AS8" s="106" t="s">
        <v>262</v>
      </c>
      <c r="AT8" s="106" t="s">
        <v>263</v>
      </c>
      <c r="AU8" s="106" t="s">
        <v>262</v>
      </c>
      <c r="AV8" s="106" t="s">
        <v>263</v>
      </c>
      <c r="AW8" s="106" t="s">
        <v>262</v>
      </c>
      <c r="AX8" s="135" t="s">
        <v>263</v>
      </c>
      <c r="AY8" s="305"/>
    </row>
    <row r="9" spans="2:51" ht="6" customHeight="1" x14ac:dyDescent="0.4">
      <c r="B9" s="97"/>
      <c r="C9" s="97"/>
      <c r="D9" s="108"/>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row>
    <row r="10" spans="2:51" s="188" customFormat="1" ht="16.5" customHeight="1" x14ac:dyDescent="0.15">
      <c r="B10" s="149" t="s">
        <v>60</v>
      </c>
      <c r="C10" s="161">
        <v>28</v>
      </c>
      <c r="D10" s="151" t="s">
        <v>264</v>
      </c>
      <c r="E10" s="29">
        <v>1009765</v>
      </c>
      <c r="F10" s="306">
        <v>51552587</v>
      </c>
      <c r="G10" s="29">
        <v>927302</v>
      </c>
      <c r="H10" s="29">
        <v>31045971</v>
      </c>
      <c r="I10" s="29">
        <v>308240</v>
      </c>
      <c r="J10" s="29">
        <v>9931034</v>
      </c>
      <c r="K10" s="29">
        <v>145631</v>
      </c>
      <c r="L10" s="29">
        <v>8648477</v>
      </c>
      <c r="M10" s="29">
        <v>26176</v>
      </c>
      <c r="N10" s="29">
        <v>3006109</v>
      </c>
      <c r="O10" s="29">
        <v>154180</v>
      </c>
      <c r="P10" s="29">
        <v>2298964</v>
      </c>
      <c r="Q10" s="29">
        <v>22437</v>
      </c>
      <c r="R10" s="29">
        <v>4011375</v>
      </c>
      <c r="S10" s="29">
        <v>270638</v>
      </c>
      <c r="T10" s="29">
        <v>3150012</v>
      </c>
      <c r="U10" s="29">
        <v>26362</v>
      </c>
      <c r="V10" s="29">
        <v>5891829</v>
      </c>
      <c r="W10" s="306">
        <v>1162</v>
      </c>
      <c r="X10" s="306">
        <v>189298</v>
      </c>
      <c r="Y10" s="306" t="s">
        <v>136</v>
      </c>
      <c r="Z10" s="306" t="s">
        <v>136</v>
      </c>
      <c r="AA10" s="306" t="s">
        <v>265</v>
      </c>
      <c r="AB10" s="306" t="s">
        <v>266</v>
      </c>
      <c r="AC10" s="29">
        <v>1503</v>
      </c>
      <c r="AD10" s="29">
        <v>176451</v>
      </c>
      <c r="AE10" s="306">
        <v>2894</v>
      </c>
      <c r="AF10" s="306">
        <v>494887</v>
      </c>
      <c r="AG10" s="306">
        <v>18358</v>
      </c>
      <c r="AH10" s="306">
        <v>4605968</v>
      </c>
      <c r="AI10" s="306">
        <v>594</v>
      </c>
      <c r="AJ10" s="306">
        <v>112114</v>
      </c>
      <c r="AK10" s="306">
        <v>1827</v>
      </c>
      <c r="AL10" s="306">
        <v>307972</v>
      </c>
      <c r="AM10" s="306">
        <v>24</v>
      </c>
      <c r="AN10" s="306">
        <v>5139</v>
      </c>
      <c r="AO10" s="306">
        <v>56101</v>
      </c>
      <c r="AP10" s="306">
        <v>14614787</v>
      </c>
      <c r="AQ10" s="306">
        <v>34665</v>
      </c>
      <c r="AR10" s="306">
        <v>8666272</v>
      </c>
      <c r="AS10" s="306">
        <v>20387</v>
      </c>
      <c r="AT10" s="306">
        <v>5583119</v>
      </c>
      <c r="AU10" s="306">
        <v>1049</v>
      </c>
      <c r="AV10" s="306">
        <v>365396</v>
      </c>
      <c r="AW10" s="306" t="s">
        <v>136</v>
      </c>
      <c r="AX10" s="306" t="s">
        <v>136</v>
      </c>
      <c r="AY10" s="112"/>
    </row>
    <row r="11" spans="2:51" s="188" customFormat="1" ht="16.5" customHeight="1" x14ac:dyDescent="0.15">
      <c r="B11" s="149"/>
      <c r="C11" s="161">
        <v>29</v>
      </c>
      <c r="D11" s="151"/>
      <c r="E11" s="29">
        <v>1053758</v>
      </c>
      <c r="F11" s="29">
        <v>56358517</v>
      </c>
      <c r="G11" s="29">
        <v>927201</v>
      </c>
      <c r="H11" s="29">
        <v>32040612</v>
      </c>
      <c r="I11" s="29">
        <v>314677</v>
      </c>
      <c r="J11" s="29">
        <v>10358570</v>
      </c>
      <c r="K11" s="29">
        <v>133666</v>
      </c>
      <c r="L11" s="29">
        <v>8517963</v>
      </c>
      <c r="M11" s="29">
        <v>26946</v>
      </c>
      <c r="N11" s="29">
        <v>3175989</v>
      </c>
      <c r="O11" s="29">
        <v>164711</v>
      </c>
      <c r="P11" s="29">
        <v>2424482</v>
      </c>
      <c r="Q11" s="29">
        <v>23982</v>
      </c>
      <c r="R11" s="29">
        <v>4361219</v>
      </c>
      <c r="S11" s="29">
        <v>263219</v>
      </c>
      <c r="T11" s="29">
        <v>3202389</v>
      </c>
      <c r="U11" s="29">
        <v>27560</v>
      </c>
      <c r="V11" s="29">
        <v>6396798</v>
      </c>
      <c r="W11" s="306">
        <v>1851</v>
      </c>
      <c r="X11" s="306">
        <v>309684</v>
      </c>
      <c r="Y11" s="306" t="s">
        <v>136</v>
      </c>
      <c r="Z11" s="306" t="s">
        <v>136</v>
      </c>
      <c r="AA11" s="306" t="s">
        <v>267</v>
      </c>
      <c r="AB11" s="306" t="s">
        <v>268</v>
      </c>
      <c r="AC11" s="29">
        <v>1158</v>
      </c>
      <c r="AD11" s="29">
        <v>153300</v>
      </c>
      <c r="AE11" s="29">
        <v>3926</v>
      </c>
      <c r="AF11" s="29">
        <v>700735</v>
      </c>
      <c r="AG11" s="29">
        <v>18890</v>
      </c>
      <c r="AH11" s="29">
        <v>4837220</v>
      </c>
      <c r="AI11" s="306">
        <v>614</v>
      </c>
      <c r="AJ11" s="306">
        <v>115311</v>
      </c>
      <c r="AK11" s="306">
        <v>1026</v>
      </c>
      <c r="AL11" s="306">
        <v>256488</v>
      </c>
      <c r="AM11" s="306">
        <v>95</v>
      </c>
      <c r="AN11" s="306">
        <v>24060</v>
      </c>
      <c r="AO11" s="306">
        <v>57319</v>
      </c>
      <c r="AP11" s="306">
        <v>15167314</v>
      </c>
      <c r="AQ11" s="306">
        <v>36502</v>
      </c>
      <c r="AR11" s="306">
        <v>9359705</v>
      </c>
      <c r="AS11" s="306">
        <v>20300</v>
      </c>
      <c r="AT11" s="306">
        <v>5629836</v>
      </c>
      <c r="AU11" s="306">
        <v>517</v>
      </c>
      <c r="AV11" s="306">
        <v>177773</v>
      </c>
      <c r="AW11" s="306" t="s">
        <v>136</v>
      </c>
      <c r="AX11" s="306" t="s">
        <v>136</v>
      </c>
      <c r="AY11" s="112"/>
    </row>
    <row r="12" spans="2:51" s="188" customFormat="1" ht="16.5" customHeight="1" x14ac:dyDescent="0.15">
      <c r="B12" s="149"/>
      <c r="C12" s="161">
        <v>30</v>
      </c>
      <c r="D12" s="162"/>
      <c r="E12" s="29">
        <v>1046585</v>
      </c>
      <c r="F12" s="29">
        <v>57544599</v>
      </c>
      <c r="G12" s="29">
        <v>916174</v>
      </c>
      <c r="H12" s="29">
        <v>32093927</v>
      </c>
      <c r="I12" s="29">
        <v>319180</v>
      </c>
      <c r="J12" s="29">
        <v>10368308</v>
      </c>
      <c r="K12" s="29">
        <v>118970</v>
      </c>
      <c r="L12" s="29">
        <v>8050397</v>
      </c>
      <c r="M12" s="29">
        <v>27082</v>
      </c>
      <c r="N12" s="29">
        <v>3258218</v>
      </c>
      <c r="O12" s="29">
        <v>174179</v>
      </c>
      <c r="P12" s="29">
        <v>2523334</v>
      </c>
      <c r="Q12" s="29">
        <v>25448</v>
      </c>
      <c r="R12" s="29">
        <v>4642844</v>
      </c>
      <c r="S12" s="29">
        <v>251315</v>
      </c>
      <c r="T12" s="29">
        <v>3250826</v>
      </c>
      <c r="U12" s="29">
        <v>71504</v>
      </c>
      <c r="V12" s="29">
        <v>9586939</v>
      </c>
      <c r="W12" s="306">
        <v>2096</v>
      </c>
      <c r="X12" s="306">
        <v>331989</v>
      </c>
      <c r="Y12" s="306" t="s">
        <v>136</v>
      </c>
      <c r="Z12" s="306" t="s">
        <v>136</v>
      </c>
      <c r="AA12" s="306">
        <v>41796</v>
      </c>
      <c r="AB12" s="306">
        <v>2724046</v>
      </c>
      <c r="AC12" s="29">
        <v>1157</v>
      </c>
      <c r="AD12" s="29">
        <v>153528</v>
      </c>
      <c r="AE12" s="29">
        <v>4866</v>
      </c>
      <c r="AF12" s="29">
        <v>884155</v>
      </c>
      <c r="AG12" s="29">
        <v>19521</v>
      </c>
      <c r="AH12" s="29">
        <v>5007895</v>
      </c>
      <c r="AI12" s="306">
        <v>627</v>
      </c>
      <c r="AJ12" s="306">
        <v>122573</v>
      </c>
      <c r="AK12" s="306">
        <v>1023</v>
      </c>
      <c r="AL12" s="306">
        <v>269599</v>
      </c>
      <c r="AM12" s="306">
        <v>418</v>
      </c>
      <c r="AN12" s="306">
        <v>93153</v>
      </c>
      <c r="AO12" s="306">
        <v>58907</v>
      </c>
      <c r="AP12" s="306">
        <v>15863733</v>
      </c>
      <c r="AQ12" s="306">
        <v>38091</v>
      </c>
      <c r="AR12" s="306">
        <v>10015623</v>
      </c>
      <c r="AS12" s="306">
        <v>20587</v>
      </c>
      <c r="AT12" s="306">
        <v>5770666</v>
      </c>
      <c r="AU12" s="306">
        <v>224</v>
      </c>
      <c r="AV12" s="306">
        <v>75558</v>
      </c>
      <c r="AW12" s="306">
        <v>5</v>
      </c>
      <c r="AX12" s="306">
        <v>1886</v>
      </c>
      <c r="AY12" s="112"/>
    </row>
    <row r="13" spans="2:51" s="188" customFormat="1" ht="16.5" customHeight="1" x14ac:dyDescent="0.15">
      <c r="B13" s="149"/>
      <c r="C13" s="161" t="s">
        <v>110</v>
      </c>
      <c r="D13" s="162"/>
      <c r="E13" s="29">
        <v>1090751</v>
      </c>
      <c r="F13" s="29">
        <v>59549312</v>
      </c>
      <c r="G13" s="29">
        <v>955723</v>
      </c>
      <c r="H13" s="29">
        <v>33086548</v>
      </c>
      <c r="I13" s="29">
        <v>336548</v>
      </c>
      <c r="J13" s="29">
        <v>10614910</v>
      </c>
      <c r="K13" s="29">
        <v>120849</v>
      </c>
      <c r="L13" s="29">
        <v>8170081</v>
      </c>
      <c r="M13" s="29">
        <v>27762</v>
      </c>
      <c r="N13" s="29">
        <v>3400015</v>
      </c>
      <c r="O13" s="29">
        <v>182750</v>
      </c>
      <c r="P13" s="29">
        <v>2589386</v>
      </c>
      <c r="Q13" s="29">
        <v>26739</v>
      </c>
      <c r="R13" s="29">
        <v>4913990</v>
      </c>
      <c r="S13" s="29">
        <v>261075</v>
      </c>
      <c r="T13" s="29">
        <v>3398166</v>
      </c>
      <c r="U13" s="29">
        <v>75853</v>
      </c>
      <c r="V13" s="29">
        <v>10238424</v>
      </c>
      <c r="W13" s="306">
        <v>2880</v>
      </c>
      <c r="X13" s="306">
        <v>453082</v>
      </c>
      <c r="Y13" s="306" t="s">
        <v>136</v>
      </c>
      <c r="Z13" s="306" t="s">
        <v>136</v>
      </c>
      <c r="AA13" s="306">
        <v>43800</v>
      </c>
      <c r="AB13" s="306">
        <v>2826459</v>
      </c>
      <c r="AC13" s="29">
        <v>952</v>
      </c>
      <c r="AD13" s="29">
        <v>119524</v>
      </c>
      <c r="AE13" s="29">
        <v>5553</v>
      </c>
      <c r="AF13" s="29">
        <v>1044595</v>
      </c>
      <c r="AG13" s="29">
        <v>20240</v>
      </c>
      <c r="AH13" s="29">
        <v>5259607</v>
      </c>
      <c r="AI13" s="306">
        <v>658</v>
      </c>
      <c r="AJ13" s="306">
        <v>129443</v>
      </c>
      <c r="AK13" s="306">
        <v>1024</v>
      </c>
      <c r="AL13" s="306">
        <v>274571</v>
      </c>
      <c r="AM13" s="306">
        <v>746</v>
      </c>
      <c r="AN13" s="306">
        <v>171143</v>
      </c>
      <c r="AO13" s="306">
        <v>59175</v>
      </c>
      <c r="AP13" s="306">
        <v>16224340</v>
      </c>
      <c r="AQ13" s="306">
        <v>38530</v>
      </c>
      <c r="AR13" s="306">
        <v>10303104</v>
      </c>
      <c r="AS13" s="306">
        <v>20194</v>
      </c>
      <c r="AT13" s="306">
        <v>5751747</v>
      </c>
      <c r="AU13" s="306">
        <v>114</v>
      </c>
      <c r="AV13" s="306">
        <v>40599</v>
      </c>
      <c r="AW13" s="306">
        <v>337</v>
      </c>
      <c r="AX13" s="306">
        <v>128890</v>
      </c>
      <c r="AY13" s="112"/>
    </row>
    <row r="14" spans="2:51" s="118" customFormat="1" ht="16.5" customHeight="1" x14ac:dyDescent="0.15">
      <c r="B14" s="156"/>
      <c r="C14" s="157" t="s">
        <v>29</v>
      </c>
      <c r="D14" s="158"/>
      <c r="E14" s="176">
        <v>1114471</v>
      </c>
      <c r="F14" s="176">
        <v>61763594</v>
      </c>
      <c r="G14" s="176">
        <v>980146</v>
      </c>
      <c r="H14" s="176">
        <v>34201494</v>
      </c>
      <c r="I14" s="176">
        <v>359753</v>
      </c>
      <c r="J14" s="176">
        <v>11542981</v>
      </c>
      <c r="K14" s="176">
        <v>110375</v>
      </c>
      <c r="L14" s="176">
        <v>7814674</v>
      </c>
      <c r="M14" s="176">
        <v>22898</v>
      </c>
      <c r="N14" s="176">
        <v>3391779</v>
      </c>
      <c r="O14" s="176">
        <v>190894</v>
      </c>
      <c r="P14" s="176">
        <v>2735503</v>
      </c>
      <c r="Q14" s="176">
        <v>27624</v>
      </c>
      <c r="R14" s="176">
        <v>5178737</v>
      </c>
      <c r="S14" s="176">
        <v>268602</v>
      </c>
      <c r="T14" s="176">
        <v>3537820</v>
      </c>
      <c r="U14" s="202">
        <v>74531</v>
      </c>
      <c r="V14" s="202">
        <v>10762673</v>
      </c>
      <c r="W14" s="202">
        <v>2845</v>
      </c>
      <c r="X14" s="202">
        <v>487176</v>
      </c>
      <c r="Y14" s="306" t="s">
        <v>136</v>
      </c>
      <c r="Z14" s="306" t="s">
        <v>136</v>
      </c>
      <c r="AA14" s="202">
        <v>41217</v>
      </c>
      <c r="AB14" s="202">
        <v>2889911</v>
      </c>
      <c r="AC14" s="202">
        <v>863</v>
      </c>
      <c r="AD14" s="202">
        <v>118276</v>
      </c>
      <c r="AE14" s="202">
        <v>6059</v>
      </c>
      <c r="AF14" s="202">
        <v>1090777</v>
      </c>
      <c r="AG14" s="202">
        <v>20908</v>
      </c>
      <c r="AH14" s="202">
        <v>5509061</v>
      </c>
      <c r="AI14" s="202">
        <v>652</v>
      </c>
      <c r="AJ14" s="202">
        <v>128438</v>
      </c>
      <c r="AK14" s="202">
        <v>1036</v>
      </c>
      <c r="AL14" s="202">
        <v>285115</v>
      </c>
      <c r="AM14" s="202">
        <v>951</v>
      </c>
      <c r="AN14" s="202">
        <v>253920</v>
      </c>
      <c r="AO14" s="202">
        <v>59794</v>
      </c>
      <c r="AP14" s="202">
        <v>16799426</v>
      </c>
      <c r="AQ14" s="202">
        <v>38829</v>
      </c>
      <c r="AR14" s="202">
        <v>10559609</v>
      </c>
      <c r="AS14" s="202">
        <v>19339</v>
      </c>
      <c r="AT14" s="202">
        <v>5604604</v>
      </c>
      <c r="AU14" s="202">
        <v>40</v>
      </c>
      <c r="AV14" s="202">
        <v>14087</v>
      </c>
      <c r="AW14" s="202">
        <v>1586</v>
      </c>
      <c r="AX14" s="202">
        <v>621126</v>
      </c>
    </row>
    <row r="15" spans="2:51" ht="9.75" customHeight="1" thickBot="1" x14ac:dyDescent="0.2">
      <c r="B15" s="124"/>
      <c r="C15" s="124"/>
      <c r="D15" s="168"/>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97"/>
    </row>
    <row r="16" spans="2:51" ht="6" customHeight="1" x14ac:dyDescent="0.15">
      <c r="B16" s="97"/>
      <c r="C16" s="97"/>
      <c r="D16" s="206"/>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row>
    <row r="17" spans="2:51" ht="15" customHeight="1" x14ac:dyDescent="0.4">
      <c r="B17" s="97"/>
      <c r="C17" s="97"/>
      <c r="D17" s="97"/>
      <c r="E17" s="97"/>
      <c r="F17" s="97"/>
      <c r="G17" s="129"/>
      <c r="H17" s="129"/>
      <c r="I17" s="97"/>
      <c r="J17" s="97"/>
      <c r="K17" s="97"/>
      <c r="L17" s="97"/>
      <c r="M17" s="97"/>
      <c r="N17" s="97"/>
      <c r="O17" s="97"/>
      <c r="P17" s="97"/>
      <c r="Q17" s="97"/>
      <c r="R17" s="97"/>
      <c r="S17" s="97"/>
      <c r="T17" s="97"/>
      <c r="U17" s="97"/>
      <c r="V17" s="97"/>
      <c r="W17" s="97"/>
      <c r="X17" s="97"/>
      <c r="Y17" s="97"/>
      <c r="Z17" s="97"/>
      <c r="AA17" s="97" t="s">
        <v>269</v>
      </c>
      <c r="AB17" s="97"/>
      <c r="AC17" s="97"/>
      <c r="AD17" s="97"/>
      <c r="AE17" s="97"/>
      <c r="AF17" s="97"/>
      <c r="AG17" s="97"/>
      <c r="AH17" s="97"/>
      <c r="AI17" s="97"/>
      <c r="AJ17" s="97"/>
      <c r="AK17" s="97"/>
      <c r="AL17" s="97"/>
      <c r="AM17" s="97"/>
      <c r="AN17" s="97"/>
      <c r="AO17" s="129"/>
      <c r="AP17" s="129"/>
      <c r="AQ17" s="97"/>
      <c r="AR17" s="97"/>
      <c r="AS17" s="97"/>
      <c r="AT17" s="97"/>
      <c r="AU17" s="97"/>
      <c r="AV17" s="97"/>
      <c r="AW17" s="97"/>
      <c r="AX17" s="97"/>
      <c r="AY17" s="97"/>
    </row>
    <row r="18" spans="2:51" x14ac:dyDescent="0.4">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row>
    <row r="19" spans="2:51" x14ac:dyDescent="0.4">
      <c r="F19" s="203"/>
      <c r="H19" s="203"/>
      <c r="V19" s="203"/>
      <c r="AP19" s="203"/>
    </row>
  </sheetData>
  <mergeCells count="24">
    <mergeCell ref="AU7:AV7"/>
    <mergeCell ref="AW7:AX7"/>
    <mergeCell ref="AG7:AH7"/>
    <mergeCell ref="AI7:AJ7"/>
    <mergeCell ref="AK7:AL7"/>
    <mergeCell ref="AO7:AP7"/>
    <mergeCell ref="AQ7:AR7"/>
    <mergeCell ref="AS7:AT7"/>
    <mergeCell ref="AE7:AF7"/>
    <mergeCell ref="B6:D8"/>
    <mergeCell ref="E6:F7"/>
    <mergeCell ref="AO6:AX6"/>
    <mergeCell ref="G7:H7"/>
    <mergeCell ref="I7:J7"/>
    <mergeCell ref="K7:L7"/>
    <mergeCell ref="M7:N7"/>
    <mergeCell ref="O7:P7"/>
    <mergeCell ref="Q7:R7"/>
    <mergeCell ref="S7:T7"/>
    <mergeCell ref="U7:V7"/>
    <mergeCell ref="W7:X7"/>
    <mergeCell ref="Y7:Z7"/>
    <mergeCell ref="AA7:AB7"/>
    <mergeCell ref="AC7:AD7"/>
  </mergeCells>
  <phoneticPr fontId="1"/>
  <printOptions horizontalCentered="1"/>
  <pageMargins left="0.59055118110236227" right="0.59055118110236227" top="0.59055118110236227" bottom="0.59055118110236227" header="0.51181102362204722" footer="0.51181102362204722"/>
  <pageSetup paperSize="9" scale="95" fitToWidth="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10B1A-7712-47A9-83CC-042DCCF33982}">
  <dimension ref="B1:K47"/>
  <sheetViews>
    <sheetView showGridLines="0" zoomScale="85" zoomScaleNormal="85" zoomScaleSheetLayoutView="85" workbookViewId="0">
      <selection activeCell="G42" sqref="G42"/>
    </sheetView>
  </sheetViews>
  <sheetFormatPr defaultRowHeight="11.25" x14ac:dyDescent="0.4"/>
  <cols>
    <col min="1" max="1" width="2.5" style="2" customWidth="1"/>
    <col min="2" max="2" width="2.125" style="2" customWidth="1"/>
    <col min="3" max="3" width="26.5" style="2" customWidth="1"/>
    <col min="4" max="5" width="10.5" style="204" customWidth="1"/>
    <col min="6" max="9" width="10.5" style="2" customWidth="1"/>
    <col min="10" max="16384" width="9" style="2"/>
  </cols>
  <sheetData>
    <row r="1" spans="2:9" ht="14.25" x14ac:dyDescent="0.4">
      <c r="B1" s="1" t="s">
        <v>1</v>
      </c>
    </row>
    <row r="3" spans="2:9" ht="14.25" x14ac:dyDescent="0.4">
      <c r="B3" s="1" t="s">
        <v>270</v>
      </c>
    </row>
    <row r="4" spans="2:9" ht="14.25" x14ac:dyDescent="0.4">
      <c r="B4" s="1"/>
    </row>
    <row r="5" spans="2:9" x14ac:dyDescent="0.4">
      <c r="B5" s="2" t="s">
        <v>271</v>
      </c>
    </row>
    <row r="6" spans="2:9" ht="15" thickBot="1" x14ac:dyDescent="0.45">
      <c r="B6" s="1"/>
    </row>
    <row r="7" spans="2:9" ht="13.5" customHeight="1" x14ac:dyDescent="0.4">
      <c r="B7" s="315" t="s">
        <v>272</v>
      </c>
      <c r="C7" s="316"/>
      <c r="D7" s="424" t="s">
        <v>273</v>
      </c>
      <c r="E7" s="425"/>
      <c r="F7" s="424" t="s">
        <v>274</v>
      </c>
      <c r="G7" s="426"/>
      <c r="H7" s="424" t="s">
        <v>275</v>
      </c>
      <c r="I7" s="426"/>
    </row>
    <row r="8" spans="2:9" ht="13.5" customHeight="1" x14ac:dyDescent="0.4">
      <c r="B8" s="339"/>
      <c r="C8" s="340"/>
      <c r="D8" s="50" t="s">
        <v>276</v>
      </c>
      <c r="E8" s="205" t="s">
        <v>277</v>
      </c>
      <c r="F8" s="50" t="s">
        <v>276</v>
      </c>
      <c r="G8" s="205" t="s">
        <v>277</v>
      </c>
      <c r="H8" s="50" t="s">
        <v>276</v>
      </c>
      <c r="I8" s="205" t="s">
        <v>277</v>
      </c>
    </row>
    <row r="9" spans="2:9" ht="2.25" customHeight="1" x14ac:dyDescent="0.4">
      <c r="C9" s="6"/>
      <c r="D9" s="2"/>
      <c r="E9" s="2"/>
      <c r="H9" s="78"/>
      <c r="I9" s="78"/>
    </row>
    <row r="10" spans="2:9" s="112" customFormat="1" ht="13.5" customHeight="1" x14ac:dyDescent="0.15">
      <c r="B10" s="422" t="s">
        <v>278</v>
      </c>
      <c r="C10" s="423"/>
      <c r="D10" s="207" t="s">
        <v>279</v>
      </c>
      <c r="E10" s="207">
        <v>96</v>
      </c>
      <c r="F10" s="207">
        <v>1</v>
      </c>
      <c r="G10" s="207">
        <v>96</v>
      </c>
      <c r="H10" s="208">
        <v>1</v>
      </c>
      <c r="I10" s="208">
        <v>96</v>
      </c>
    </row>
    <row r="11" spans="2:9" s="112" customFormat="1" ht="13.5" customHeight="1" x14ac:dyDescent="0.15">
      <c r="B11" s="206"/>
      <c r="C11" s="209" t="s">
        <v>280</v>
      </c>
      <c r="D11" s="207" t="s">
        <v>279</v>
      </c>
      <c r="E11" s="207">
        <v>96</v>
      </c>
      <c r="F11" s="207">
        <v>1</v>
      </c>
      <c r="G11" s="207">
        <v>96</v>
      </c>
      <c r="H11" s="208">
        <v>1</v>
      </c>
      <c r="I11" s="208">
        <v>96</v>
      </c>
    </row>
    <row r="12" spans="2:9" s="55" customFormat="1" ht="13.5" customHeight="1" x14ac:dyDescent="0.15">
      <c r="B12" s="427" t="s">
        <v>0</v>
      </c>
      <c r="C12" s="428"/>
      <c r="D12" s="207" t="s">
        <v>281</v>
      </c>
      <c r="E12" s="207">
        <v>980</v>
      </c>
      <c r="F12" s="207">
        <v>34</v>
      </c>
      <c r="G12" s="207">
        <v>980</v>
      </c>
      <c r="H12" s="208">
        <v>34</v>
      </c>
      <c r="I12" s="208">
        <v>980</v>
      </c>
    </row>
    <row r="13" spans="2:9" s="55" customFormat="1" ht="13.5" customHeight="1" x14ac:dyDescent="0.15">
      <c r="B13" s="210"/>
      <c r="C13" s="211" t="s">
        <v>282</v>
      </c>
      <c r="D13" s="207" t="s">
        <v>283</v>
      </c>
      <c r="E13" s="207">
        <v>130</v>
      </c>
      <c r="F13" s="207">
        <v>2</v>
      </c>
      <c r="G13" s="207">
        <v>130</v>
      </c>
      <c r="H13" s="208">
        <v>2</v>
      </c>
      <c r="I13" s="208">
        <v>130</v>
      </c>
    </row>
    <row r="14" spans="2:9" s="55" customFormat="1" ht="13.5" customHeight="1" x14ac:dyDescent="0.15">
      <c r="B14" s="210"/>
      <c r="C14" s="211" t="s">
        <v>284</v>
      </c>
      <c r="D14" s="207" t="s">
        <v>285</v>
      </c>
      <c r="E14" s="207">
        <v>200</v>
      </c>
      <c r="F14" s="207">
        <v>3</v>
      </c>
      <c r="G14" s="207">
        <v>200</v>
      </c>
      <c r="H14" s="208">
        <v>3</v>
      </c>
      <c r="I14" s="208">
        <v>200</v>
      </c>
    </row>
    <row r="15" spans="2:9" s="55" customFormat="1" ht="13.5" customHeight="1" x14ac:dyDescent="0.15">
      <c r="B15" s="210"/>
      <c r="C15" s="211" t="s">
        <v>286</v>
      </c>
      <c r="D15" s="207" t="s">
        <v>287</v>
      </c>
      <c r="E15" s="207">
        <v>650</v>
      </c>
      <c r="F15" s="207">
        <v>15</v>
      </c>
      <c r="G15" s="207">
        <v>650</v>
      </c>
      <c r="H15" s="208">
        <v>15</v>
      </c>
      <c r="I15" s="208">
        <v>650</v>
      </c>
    </row>
    <row r="16" spans="2:9" s="55" customFormat="1" ht="13.5" customHeight="1" x14ac:dyDescent="0.15">
      <c r="B16" s="210"/>
      <c r="C16" s="211" t="s">
        <v>288</v>
      </c>
      <c r="D16" s="207" t="s">
        <v>289</v>
      </c>
      <c r="E16" s="207" t="s">
        <v>194</v>
      </c>
      <c r="F16" s="207">
        <v>6</v>
      </c>
      <c r="G16" s="83" t="s">
        <v>194</v>
      </c>
      <c r="H16" s="208">
        <v>6</v>
      </c>
      <c r="I16" s="212" t="s">
        <v>194</v>
      </c>
    </row>
    <row r="17" spans="2:10" s="55" customFormat="1" ht="13.5" customHeight="1" x14ac:dyDescent="0.15">
      <c r="B17" s="210"/>
      <c r="C17" s="211" t="s">
        <v>290</v>
      </c>
      <c r="D17" s="207" t="s">
        <v>291</v>
      </c>
      <c r="E17" s="207" t="s">
        <v>194</v>
      </c>
      <c r="F17" s="207">
        <v>8</v>
      </c>
      <c r="G17" s="83" t="s">
        <v>194</v>
      </c>
      <c r="H17" s="208">
        <v>8</v>
      </c>
      <c r="I17" s="212" t="s">
        <v>194</v>
      </c>
    </row>
    <row r="18" spans="2:10" s="55" customFormat="1" ht="13.5" customHeight="1" x14ac:dyDescent="0.15">
      <c r="B18" s="422" t="s">
        <v>292</v>
      </c>
      <c r="C18" s="423"/>
      <c r="D18" s="207" t="s">
        <v>293</v>
      </c>
      <c r="E18" s="207">
        <v>880</v>
      </c>
      <c r="F18" s="207">
        <v>31</v>
      </c>
      <c r="G18" s="207">
        <v>904</v>
      </c>
      <c r="H18" s="208">
        <v>31</v>
      </c>
      <c r="I18" s="208">
        <v>904</v>
      </c>
      <c r="J18" s="213"/>
    </row>
    <row r="19" spans="2:10" s="55" customFormat="1" ht="13.5" customHeight="1" x14ac:dyDescent="0.15">
      <c r="B19" s="206"/>
      <c r="C19" s="209" t="s">
        <v>294</v>
      </c>
      <c r="D19" s="214" t="s">
        <v>43</v>
      </c>
      <c r="E19" s="214">
        <v>525</v>
      </c>
      <c r="F19" s="214">
        <v>12</v>
      </c>
      <c r="G19" s="207">
        <v>516</v>
      </c>
      <c r="H19" s="202">
        <v>12</v>
      </c>
      <c r="I19" s="208">
        <v>516</v>
      </c>
    </row>
    <row r="20" spans="2:10" s="55" customFormat="1" ht="13.5" customHeight="1" x14ac:dyDescent="0.15">
      <c r="B20" s="206"/>
      <c r="C20" s="209" t="s">
        <v>295</v>
      </c>
      <c r="D20" s="214" t="s">
        <v>296</v>
      </c>
      <c r="E20" s="214">
        <v>350</v>
      </c>
      <c r="F20" s="214">
        <v>18</v>
      </c>
      <c r="G20" s="207">
        <v>383</v>
      </c>
      <c r="H20" s="202">
        <v>18</v>
      </c>
      <c r="I20" s="208">
        <v>383</v>
      </c>
    </row>
    <row r="21" spans="2:10" s="55" customFormat="1" ht="13.5" customHeight="1" x14ac:dyDescent="0.15">
      <c r="B21" s="206"/>
      <c r="C21" s="209" t="s">
        <v>297</v>
      </c>
      <c r="D21" s="214" t="s">
        <v>279</v>
      </c>
      <c r="E21" s="214">
        <v>5</v>
      </c>
      <c r="F21" s="214">
        <v>1</v>
      </c>
      <c r="G21" s="207">
        <v>5</v>
      </c>
      <c r="H21" s="202">
        <v>1</v>
      </c>
      <c r="I21" s="208">
        <v>5</v>
      </c>
    </row>
    <row r="22" spans="2:10" s="55" customFormat="1" ht="13.5" customHeight="1" x14ac:dyDescent="0.15">
      <c r="B22" s="427" t="s">
        <v>298</v>
      </c>
      <c r="C22" s="428"/>
      <c r="D22" s="207" t="s">
        <v>299</v>
      </c>
      <c r="E22" s="207" t="s">
        <v>194</v>
      </c>
      <c r="F22" s="207">
        <v>4</v>
      </c>
      <c r="G22" s="207" t="s">
        <v>194</v>
      </c>
      <c r="H22" s="208">
        <v>4</v>
      </c>
      <c r="I22" s="208" t="s">
        <v>194</v>
      </c>
    </row>
    <row r="23" spans="2:10" s="55" customFormat="1" ht="13.5" customHeight="1" x14ac:dyDescent="0.15">
      <c r="B23" s="210"/>
      <c r="C23" s="211" t="s">
        <v>300</v>
      </c>
      <c r="D23" s="207" t="s">
        <v>283</v>
      </c>
      <c r="E23" s="207" t="s">
        <v>194</v>
      </c>
      <c r="F23" s="207">
        <v>2</v>
      </c>
      <c r="G23" s="207" t="s">
        <v>194</v>
      </c>
      <c r="H23" s="208">
        <v>2</v>
      </c>
      <c r="I23" s="208" t="s">
        <v>194</v>
      </c>
    </row>
    <row r="24" spans="2:10" s="55" customFormat="1" ht="13.5" customHeight="1" x14ac:dyDescent="0.15">
      <c r="B24" s="210"/>
      <c r="C24" s="211" t="s">
        <v>301</v>
      </c>
      <c r="D24" s="207" t="s">
        <v>279</v>
      </c>
      <c r="E24" s="207" t="s">
        <v>194</v>
      </c>
      <c r="F24" s="207">
        <v>1</v>
      </c>
      <c r="G24" s="207" t="s">
        <v>194</v>
      </c>
      <c r="H24" s="208">
        <v>1</v>
      </c>
      <c r="I24" s="208" t="s">
        <v>194</v>
      </c>
    </row>
    <row r="25" spans="2:10" s="55" customFormat="1" ht="13.5" customHeight="1" x14ac:dyDescent="0.15">
      <c r="B25" s="210"/>
      <c r="C25" s="211" t="s">
        <v>302</v>
      </c>
      <c r="D25" s="207" t="s">
        <v>279</v>
      </c>
      <c r="E25" s="207" t="s">
        <v>194</v>
      </c>
      <c r="F25" s="207">
        <v>1</v>
      </c>
      <c r="G25" s="207" t="s">
        <v>194</v>
      </c>
      <c r="H25" s="208">
        <v>1</v>
      </c>
      <c r="I25" s="208" t="s">
        <v>194</v>
      </c>
    </row>
    <row r="26" spans="2:10" s="55" customFormat="1" ht="13.5" customHeight="1" x14ac:dyDescent="0.15">
      <c r="B26" s="427" t="s">
        <v>303</v>
      </c>
      <c r="C26" s="428"/>
      <c r="D26" s="207" t="s">
        <v>136</v>
      </c>
      <c r="E26" s="207" t="s">
        <v>136</v>
      </c>
      <c r="F26" s="207" t="s">
        <v>136</v>
      </c>
      <c r="G26" s="207" t="s">
        <v>136</v>
      </c>
      <c r="H26" s="208" t="s">
        <v>136</v>
      </c>
      <c r="I26" s="208" t="s">
        <v>136</v>
      </c>
    </row>
    <row r="27" spans="2:10" s="55" customFormat="1" ht="13.5" customHeight="1" x14ac:dyDescent="0.15">
      <c r="B27" s="427" t="s">
        <v>428</v>
      </c>
      <c r="C27" s="428"/>
      <c r="D27" s="207" t="s">
        <v>304</v>
      </c>
      <c r="E27" s="207" t="s">
        <v>305</v>
      </c>
      <c r="F27" s="207">
        <v>305</v>
      </c>
      <c r="G27" s="207">
        <v>17830</v>
      </c>
      <c r="H27" s="208">
        <v>323</v>
      </c>
      <c r="I27" s="208">
        <v>18478</v>
      </c>
    </row>
    <row r="28" spans="2:10" s="55" customFormat="1" ht="13.5" customHeight="1" x14ac:dyDescent="0.15">
      <c r="B28" s="210"/>
      <c r="C28" s="211" t="s">
        <v>306</v>
      </c>
      <c r="D28" s="207" t="s">
        <v>283</v>
      </c>
      <c r="E28" s="207">
        <v>4</v>
      </c>
      <c r="F28" s="207">
        <v>2</v>
      </c>
      <c r="G28" s="207">
        <v>4</v>
      </c>
      <c r="H28" s="208">
        <v>2</v>
      </c>
      <c r="I28" s="208">
        <v>4</v>
      </c>
    </row>
    <row r="29" spans="2:10" s="55" customFormat="1" ht="13.5" customHeight="1" x14ac:dyDescent="0.15">
      <c r="B29" s="210"/>
      <c r="C29" s="211" t="s">
        <v>307</v>
      </c>
      <c r="D29" s="207" t="s">
        <v>279</v>
      </c>
      <c r="E29" s="207">
        <v>20</v>
      </c>
      <c r="F29" s="207">
        <v>1</v>
      </c>
      <c r="G29" s="207">
        <v>20</v>
      </c>
      <c r="H29" s="208">
        <v>1</v>
      </c>
      <c r="I29" s="208">
        <v>20</v>
      </c>
    </row>
    <row r="30" spans="2:10" s="55" customFormat="1" ht="13.5" customHeight="1" x14ac:dyDescent="0.15">
      <c r="B30" s="210"/>
      <c r="C30" s="211" t="s">
        <v>308</v>
      </c>
      <c r="D30" s="207" t="s">
        <v>279</v>
      </c>
      <c r="E30" s="207">
        <v>40</v>
      </c>
      <c r="F30" s="207">
        <v>1</v>
      </c>
      <c r="G30" s="207">
        <v>40</v>
      </c>
      <c r="H30" s="208">
        <v>1</v>
      </c>
      <c r="I30" s="208">
        <v>40</v>
      </c>
    </row>
    <row r="31" spans="2:10" s="55" customFormat="1" ht="13.5" customHeight="1" x14ac:dyDescent="0.15">
      <c r="B31" s="210"/>
      <c r="C31" s="211" t="s">
        <v>429</v>
      </c>
      <c r="D31" s="207" t="s">
        <v>309</v>
      </c>
      <c r="E31" s="207">
        <v>15091</v>
      </c>
      <c r="F31" s="207">
        <v>204</v>
      </c>
      <c r="G31" s="207">
        <v>16034</v>
      </c>
      <c r="H31" s="208">
        <v>215</v>
      </c>
      <c r="I31" s="208">
        <v>16583</v>
      </c>
    </row>
    <row r="32" spans="2:10" s="55" customFormat="1" ht="13.5" customHeight="1" x14ac:dyDescent="0.15">
      <c r="B32" s="210"/>
      <c r="C32" s="211" t="s">
        <v>310</v>
      </c>
      <c r="D32" s="207">
        <v>71</v>
      </c>
      <c r="E32" s="207">
        <v>1155</v>
      </c>
      <c r="F32" s="207">
        <v>84</v>
      </c>
      <c r="G32" s="207">
        <v>1360</v>
      </c>
      <c r="H32" s="208">
        <v>90</v>
      </c>
      <c r="I32" s="208">
        <v>1459</v>
      </c>
    </row>
    <row r="33" spans="2:11" s="55" customFormat="1" ht="13.5" customHeight="1" x14ac:dyDescent="0.15">
      <c r="B33" s="210"/>
      <c r="C33" s="211" t="s">
        <v>311</v>
      </c>
      <c r="D33" s="207">
        <v>3</v>
      </c>
      <c r="E33" s="207">
        <v>132</v>
      </c>
      <c r="F33" s="207">
        <v>3</v>
      </c>
      <c r="G33" s="207">
        <v>132</v>
      </c>
      <c r="H33" s="208">
        <v>3</v>
      </c>
      <c r="I33" s="208">
        <v>132</v>
      </c>
    </row>
    <row r="34" spans="2:11" s="55" customFormat="1" ht="13.5" customHeight="1" x14ac:dyDescent="0.15">
      <c r="B34" s="210"/>
      <c r="C34" s="211" t="s">
        <v>312</v>
      </c>
      <c r="D34" s="207">
        <v>2</v>
      </c>
      <c r="E34" s="207">
        <v>170</v>
      </c>
      <c r="F34" s="207">
        <v>2</v>
      </c>
      <c r="G34" s="207">
        <v>170</v>
      </c>
      <c r="H34" s="208">
        <v>2</v>
      </c>
      <c r="I34" s="208">
        <v>170</v>
      </c>
    </row>
    <row r="35" spans="2:11" s="55" customFormat="1" ht="13.5" customHeight="1" x14ac:dyDescent="0.15">
      <c r="B35" s="210"/>
      <c r="C35" s="211" t="s">
        <v>313</v>
      </c>
      <c r="D35" s="207">
        <v>3</v>
      </c>
      <c r="E35" s="207">
        <v>90</v>
      </c>
      <c r="F35" s="207">
        <v>3</v>
      </c>
      <c r="G35" s="207">
        <v>90</v>
      </c>
      <c r="H35" s="208">
        <v>3</v>
      </c>
      <c r="I35" s="208">
        <v>90</v>
      </c>
    </row>
    <row r="36" spans="2:11" s="55" customFormat="1" ht="13.5" customHeight="1" x14ac:dyDescent="0.15">
      <c r="B36" s="210"/>
      <c r="C36" s="211" t="s">
        <v>314</v>
      </c>
      <c r="D36" s="207">
        <v>2</v>
      </c>
      <c r="E36" s="207">
        <v>20</v>
      </c>
      <c r="F36" s="207">
        <v>2</v>
      </c>
      <c r="G36" s="207">
        <v>20</v>
      </c>
      <c r="H36" s="208">
        <v>2</v>
      </c>
      <c r="I36" s="208">
        <v>20</v>
      </c>
      <c r="K36" s="213"/>
    </row>
    <row r="37" spans="2:11" s="55" customFormat="1" ht="13.5" customHeight="1" x14ac:dyDescent="0.15">
      <c r="B37" s="210"/>
      <c r="C37" s="211" t="s">
        <v>315</v>
      </c>
      <c r="D37" s="207">
        <v>3</v>
      </c>
      <c r="E37" s="207" t="s">
        <v>194</v>
      </c>
      <c r="F37" s="207">
        <v>3</v>
      </c>
      <c r="G37" s="207" t="s">
        <v>194</v>
      </c>
      <c r="H37" s="208">
        <v>4</v>
      </c>
      <c r="I37" s="208" t="s">
        <v>194</v>
      </c>
      <c r="J37" s="213"/>
    </row>
    <row r="38" spans="2:11" s="112" customFormat="1" ht="13.5" customHeight="1" x14ac:dyDescent="0.15">
      <c r="B38" s="422" t="s">
        <v>430</v>
      </c>
      <c r="C38" s="423"/>
      <c r="D38" s="207" t="s">
        <v>136</v>
      </c>
      <c r="E38" s="207" t="s">
        <v>136</v>
      </c>
      <c r="F38" s="207" t="s">
        <v>136</v>
      </c>
      <c r="G38" s="207" t="s">
        <v>136</v>
      </c>
      <c r="H38" s="208" t="s">
        <v>136</v>
      </c>
      <c r="I38" s="208" t="s">
        <v>136</v>
      </c>
      <c r="J38" s="215"/>
    </row>
    <row r="39" spans="2:11" s="112" customFormat="1" ht="13.5" customHeight="1" x14ac:dyDescent="0.15">
      <c r="B39" s="422" t="s">
        <v>316</v>
      </c>
      <c r="C39" s="423"/>
      <c r="D39" s="216" t="s">
        <v>317</v>
      </c>
      <c r="E39" s="216">
        <v>10125</v>
      </c>
      <c r="F39" s="216">
        <v>190</v>
      </c>
      <c r="G39" s="216">
        <v>10357</v>
      </c>
      <c r="H39" s="217">
        <v>197</v>
      </c>
      <c r="I39" s="217">
        <v>10775</v>
      </c>
    </row>
    <row r="40" spans="2:11" s="112" customFormat="1" ht="13.5" customHeight="1" x14ac:dyDescent="0.15">
      <c r="B40" s="206"/>
      <c r="C40" s="209" t="s">
        <v>318</v>
      </c>
      <c r="D40" s="216">
        <v>37</v>
      </c>
      <c r="E40" s="216">
        <v>2402</v>
      </c>
      <c r="F40" s="216">
        <v>38</v>
      </c>
      <c r="G40" s="216">
        <v>2441</v>
      </c>
      <c r="H40" s="217">
        <v>40</v>
      </c>
      <c r="I40" s="217">
        <v>2546</v>
      </c>
    </row>
    <row r="41" spans="2:11" s="112" customFormat="1" ht="13.5" customHeight="1" x14ac:dyDescent="0.15">
      <c r="B41" s="206"/>
      <c r="C41" s="209" t="s">
        <v>319</v>
      </c>
      <c r="D41" s="207">
        <v>6</v>
      </c>
      <c r="E41" s="207" t="s">
        <v>194</v>
      </c>
      <c r="F41" s="207" t="s">
        <v>194</v>
      </c>
      <c r="G41" s="207" t="s">
        <v>194</v>
      </c>
      <c r="H41" s="208" t="s">
        <v>194</v>
      </c>
      <c r="I41" s="208" t="s">
        <v>194</v>
      </c>
    </row>
    <row r="42" spans="2:11" s="97" customFormat="1" ht="13.5" customHeight="1" x14ac:dyDescent="0.15">
      <c r="B42" s="206"/>
      <c r="C42" s="209" t="s">
        <v>320</v>
      </c>
      <c r="D42" s="216">
        <v>145</v>
      </c>
      <c r="E42" s="216">
        <v>7723</v>
      </c>
      <c r="F42" s="216">
        <v>152</v>
      </c>
      <c r="G42" s="207">
        <v>7916</v>
      </c>
      <c r="H42" s="217">
        <v>157</v>
      </c>
      <c r="I42" s="208">
        <v>8229</v>
      </c>
    </row>
    <row r="43" spans="2:11" ht="2.25" customHeight="1" thickBot="1" x14ac:dyDescent="0.2">
      <c r="B43" s="218"/>
      <c r="C43" s="219"/>
      <c r="D43" s="220"/>
      <c r="E43" s="220"/>
      <c r="F43" s="220"/>
      <c r="G43" s="220"/>
      <c r="H43" s="220"/>
      <c r="I43" s="220"/>
    </row>
    <row r="44" spans="2:11" ht="2.25" customHeight="1" x14ac:dyDescent="0.4"/>
    <row r="45" spans="2:11" x14ac:dyDescent="0.4">
      <c r="B45" s="2" t="s">
        <v>321</v>
      </c>
      <c r="D45" s="2"/>
      <c r="E45" s="2"/>
    </row>
    <row r="46" spans="2:11" x14ac:dyDescent="0.4">
      <c r="C46" s="85" t="s">
        <v>322</v>
      </c>
      <c r="D46" s="2" t="s">
        <v>323</v>
      </c>
      <c r="E46" s="2"/>
    </row>
    <row r="47" spans="2:11" x14ac:dyDescent="0.4">
      <c r="C47" s="85" t="s">
        <v>324</v>
      </c>
      <c r="D47" s="2" t="s">
        <v>325</v>
      </c>
      <c r="E47" s="2"/>
    </row>
  </sheetData>
  <mergeCells count="12">
    <mergeCell ref="B39:C39"/>
    <mergeCell ref="B7:C8"/>
    <mergeCell ref="D7:E7"/>
    <mergeCell ref="F7:G7"/>
    <mergeCell ref="H7:I7"/>
    <mergeCell ref="B10:C10"/>
    <mergeCell ref="B12:C12"/>
    <mergeCell ref="B18:C18"/>
    <mergeCell ref="B22:C22"/>
    <mergeCell ref="B26:C26"/>
    <mergeCell ref="B27:C27"/>
    <mergeCell ref="B38:C38"/>
  </mergeCells>
  <phoneticPr fontId="1"/>
  <printOptions horizontalCentered="1"/>
  <pageMargins left="0.27559055118110237" right="0.23622047244094491" top="0.59055118110236227" bottom="0.59055118110236227" header="0.27559055118110237" footer="0.35433070866141736"/>
  <pageSetup paperSize="9" orientation="portrait" r:id="rId1"/>
  <headerFooter alignWithMargins="0">
    <oddHeade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43B6B-D5B3-4525-806B-8D56A1370D9D}">
  <dimension ref="B1:M20"/>
  <sheetViews>
    <sheetView showGridLines="0" zoomScaleNormal="100" zoomScaleSheetLayoutView="85" workbookViewId="0">
      <selection activeCell="K9" sqref="K9"/>
    </sheetView>
  </sheetViews>
  <sheetFormatPr defaultRowHeight="11.25" x14ac:dyDescent="0.4"/>
  <cols>
    <col min="1" max="1" width="1.875" style="133" customWidth="1"/>
    <col min="2" max="2" width="4" style="133" customWidth="1"/>
    <col min="3" max="3" width="2.875" style="133" customWidth="1"/>
    <col min="4" max="4" width="4.75" style="133" customWidth="1"/>
    <col min="5" max="13" width="10.125" style="133" customWidth="1"/>
    <col min="14" max="16384" width="9" style="133"/>
  </cols>
  <sheetData>
    <row r="1" spans="2:13" ht="14.25" x14ac:dyDescent="0.4">
      <c r="B1" s="99" t="s">
        <v>1</v>
      </c>
      <c r="C1" s="99"/>
      <c r="D1" s="99"/>
    </row>
    <row r="3" spans="2:13" ht="14.25" x14ac:dyDescent="0.4">
      <c r="B3" s="99" t="s">
        <v>326</v>
      </c>
      <c r="C3" s="97"/>
      <c r="D3" s="97"/>
      <c r="E3" s="97"/>
      <c r="F3" s="97"/>
      <c r="G3" s="97"/>
      <c r="H3" s="97"/>
      <c r="I3" s="97"/>
      <c r="J3" s="97"/>
      <c r="K3" s="97"/>
      <c r="L3" s="97"/>
      <c r="M3" s="97"/>
    </row>
    <row r="4" spans="2:13" ht="12" thickBot="1" x14ac:dyDescent="0.45">
      <c r="B4" s="97"/>
      <c r="C4" s="147"/>
      <c r="D4" s="147"/>
      <c r="E4" s="97"/>
      <c r="F4" s="97"/>
      <c r="G4" s="97"/>
      <c r="H4" s="97"/>
      <c r="I4" s="97"/>
      <c r="J4" s="97"/>
      <c r="K4" s="97"/>
      <c r="L4" s="97"/>
      <c r="M4" s="97"/>
    </row>
    <row r="5" spans="2:13" ht="12" customHeight="1" x14ac:dyDescent="0.4">
      <c r="B5" s="358" t="s">
        <v>114</v>
      </c>
      <c r="C5" s="358"/>
      <c r="D5" s="420"/>
      <c r="E5" s="403" t="s">
        <v>327</v>
      </c>
      <c r="F5" s="365" t="s">
        <v>328</v>
      </c>
      <c r="G5" s="365"/>
      <c r="H5" s="366"/>
      <c r="I5" s="366" t="s">
        <v>329</v>
      </c>
      <c r="J5" s="397"/>
      <c r="K5" s="397"/>
      <c r="L5" s="397"/>
      <c r="M5" s="429" t="s">
        <v>330</v>
      </c>
    </row>
    <row r="6" spans="2:13" ht="12" customHeight="1" x14ac:dyDescent="0.4">
      <c r="B6" s="430"/>
      <c r="C6" s="430"/>
      <c r="D6" s="421"/>
      <c r="E6" s="367"/>
      <c r="F6" s="107" t="s">
        <v>201</v>
      </c>
      <c r="G6" s="107" t="s">
        <v>331</v>
      </c>
      <c r="H6" s="135" t="s">
        <v>332</v>
      </c>
      <c r="I6" s="107" t="s">
        <v>201</v>
      </c>
      <c r="J6" s="107" t="s">
        <v>331</v>
      </c>
      <c r="K6" s="107" t="s">
        <v>333</v>
      </c>
      <c r="L6" s="135" t="s">
        <v>334</v>
      </c>
      <c r="M6" s="372"/>
    </row>
    <row r="7" spans="2:13" ht="3" customHeight="1" x14ac:dyDescent="0.4">
      <c r="B7" s="128"/>
      <c r="C7" s="229"/>
      <c r="D7" s="136"/>
      <c r="E7" s="97"/>
      <c r="F7" s="97"/>
      <c r="G7" s="97"/>
      <c r="H7" s="97"/>
      <c r="I7" s="97"/>
      <c r="J7" s="97"/>
      <c r="K7" s="97"/>
      <c r="L7" s="97"/>
      <c r="M7" s="97"/>
    </row>
    <row r="8" spans="2:13" s="188" customFormat="1" ht="12" customHeight="1" x14ac:dyDescent="0.15">
      <c r="B8" s="195" t="s">
        <v>335</v>
      </c>
      <c r="C8" s="161">
        <v>29</v>
      </c>
      <c r="D8" s="221" t="s">
        <v>61</v>
      </c>
      <c r="E8" s="153">
        <v>158</v>
      </c>
      <c r="F8" s="153">
        <v>13187</v>
      </c>
      <c r="G8" s="153">
        <v>5128</v>
      </c>
      <c r="H8" s="153">
        <v>8059</v>
      </c>
      <c r="I8" s="153">
        <v>13698</v>
      </c>
      <c r="J8" s="153">
        <v>5502</v>
      </c>
      <c r="K8" s="153">
        <v>2744</v>
      </c>
      <c r="L8" s="153">
        <v>5452</v>
      </c>
      <c r="M8" s="9">
        <v>48</v>
      </c>
    </row>
    <row r="9" spans="2:13" s="188" customFormat="1" ht="12" customHeight="1" x14ac:dyDescent="0.15">
      <c r="B9" s="195"/>
      <c r="C9" s="161">
        <v>30</v>
      </c>
      <c r="D9" s="221"/>
      <c r="E9" s="153">
        <v>174</v>
      </c>
      <c r="F9" s="153">
        <v>14022</v>
      </c>
      <c r="G9" s="153">
        <v>5504</v>
      </c>
      <c r="H9" s="153">
        <v>8518</v>
      </c>
      <c r="I9" s="153">
        <v>13989</v>
      </c>
      <c r="J9" s="153">
        <v>5722</v>
      </c>
      <c r="K9" s="153">
        <v>2740</v>
      </c>
      <c r="L9" s="153">
        <v>5527</v>
      </c>
      <c r="M9" s="9">
        <v>8</v>
      </c>
    </row>
    <row r="10" spans="2:13" s="188" customFormat="1" ht="12" customHeight="1" x14ac:dyDescent="0.15">
      <c r="B10" s="161"/>
      <c r="C10" s="161" t="s">
        <v>62</v>
      </c>
      <c r="D10" s="162"/>
      <c r="E10" s="153">
        <v>191</v>
      </c>
      <c r="F10" s="153">
        <v>14886</v>
      </c>
      <c r="G10" s="153">
        <v>5898</v>
      </c>
      <c r="H10" s="153">
        <v>8988</v>
      </c>
      <c r="I10" s="153">
        <v>14403</v>
      </c>
      <c r="J10" s="153">
        <v>5872</v>
      </c>
      <c r="K10" s="153">
        <v>2956</v>
      </c>
      <c r="L10" s="153">
        <v>5575</v>
      </c>
      <c r="M10" s="9">
        <v>4</v>
      </c>
    </row>
    <row r="11" spans="2:13" s="188" customFormat="1" ht="12" customHeight="1" x14ac:dyDescent="0.15">
      <c r="B11" s="222"/>
      <c r="C11" s="223" t="s">
        <v>29</v>
      </c>
      <c r="D11" s="221"/>
      <c r="E11" s="46">
        <v>202</v>
      </c>
      <c r="F11" s="46">
        <v>15324</v>
      </c>
      <c r="G11" s="224">
        <v>6081</v>
      </c>
      <c r="H11" s="224">
        <v>9243</v>
      </c>
      <c r="I11" s="46">
        <v>14548</v>
      </c>
      <c r="J11" s="46">
        <v>5920</v>
      </c>
      <c r="K11" s="46">
        <v>2889</v>
      </c>
      <c r="L11" s="46">
        <v>5739</v>
      </c>
      <c r="M11" s="9" t="s">
        <v>135</v>
      </c>
    </row>
    <row r="12" spans="2:13" s="177" customFormat="1" ht="12" customHeight="1" x14ac:dyDescent="0.15">
      <c r="B12" s="311"/>
      <c r="C12" s="225" t="s">
        <v>33</v>
      </c>
      <c r="D12" s="198"/>
      <c r="E12" s="226">
        <v>212</v>
      </c>
      <c r="F12" s="226">
        <v>15774</v>
      </c>
      <c r="G12" s="226">
        <v>6284</v>
      </c>
      <c r="H12" s="226">
        <v>9490</v>
      </c>
      <c r="I12" s="226">
        <v>14715</v>
      </c>
      <c r="J12" s="226">
        <v>6043</v>
      </c>
      <c r="K12" s="226">
        <v>2874</v>
      </c>
      <c r="L12" s="226">
        <v>5798</v>
      </c>
      <c r="M12" s="9" t="s">
        <v>135</v>
      </c>
    </row>
    <row r="13" spans="2:13" s="188" customFormat="1" ht="12" customHeight="1" x14ac:dyDescent="0.15">
      <c r="B13" s="112"/>
      <c r="C13" s="400" t="s">
        <v>336</v>
      </c>
      <c r="D13" s="401"/>
      <c r="E13" s="224">
        <v>55</v>
      </c>
      <c r="F13" s="224">
        <v>6105</v>
      </c>
      <c r="G13" s="224">
        <v>2125</v>
      </c>
      <c r="H13" s="224">
        <v>3980</v>
      </c>
      <c r="I13" s="224">
        <v>5305</v>
      </c>
      <c r="J13" s="224">
        <v>1931</v>
      </c>
      <c r="K13" s="224">
        <v>1011</v>
      </c>
      <c r="L13" s="224">
        <v>2363</v>
      </c>
      <c r="M13" s="9" t="s">
        <v>136</v>
      </c>
    </row>
    <row r="14" spans="2:13" s="188" customFormat="1" ht="12" customHeight="1" x14ac:dyDescent="0.15">
      <c r="B14" s="112"/>
      <c r="C14" s="400" t="s">
        <v>337</v>
      </c>
      <c r="D14" s="401"/>
      <c r="E14" s="224">
        <v>157</v>
      </c>
      <c r="F14" s="224">
        <v>9669</v>
      </c>
      <c r="G14" s="224">
        <v>4159</v>
      </c>
      <c r="H14" s="224">
        <v>5510</v>
      </c>
      <c r="I14" s="224">
        <v>9410</v>
      </c>
      <c r="J14" s="224">
        <v>4112</v>
      </c>
      <c r="K14" s="224">
        <v>1863</v>
      </c>
      <c r="L14" s="224">
        <v>3435</v>
      </c>
      <c r="M14" s="9" t="s">
        <v>136</v>
      </c>
    </row>
    <row r="15" spans="2:13" ht="3" customHeight="1" thickBot="1" x14ac:dyDescent="0.2">
      <c r="B15" s="227"/>
      <c r="C15" s="227"/>
      <c r="D15" s="228"/>
      <c r="E15" s="179"/>
      <c r="F15" s="179"/>
      <c r="G15" s="179"/>
      <c r="H15" s="179"/>
      <c r="I15" s="179"/>
      <c r="J15" s="179"/>
      <c r="K15" s="179"/>
      <c r="L15" s="179"/>
      <c r="M15" s="124"/>
    </row>
    <row r="16" spans="2:13" ht="3" customHeight="1" x14ac:dyDescent="0.4">
      <c r="B16" s="97"/>
      <c r="C16" s="97"/>
      <c r="D16" s="97"/>
      <c r="E16" s="97"/>
      <c r="F16" s="97"/>
      <c r="G16" s="97"/>
      <c r="H16" s="97"/>
      <c r="I16" s="97"/>
      <c r="J16" s="97"/>
      <c r="K16" s="97"/>
      <c r="L16" s="97"/>
      <c r="M16" s="97"/>
    </row>
    <row r="17" spans="2:13" x14ac:dyDescent="0.4">
      <c r="B17" s="97" t="s">
        <v>432</v>
      </c>
      <c r="C17" s="97"/>
      <c r="D17" s="97"/>
      <c r="E17" s="97"/>
      <c r="F17" s="129"/>
      <c r="G17" s="129"/>
      <c r="H17" s="129"/>
      <c r="I17" s="129"/>
      <c r="J17" s="129"/>
      <c r="K17" s="129"/>
      <c r="L17" s="129"/>
      <c r="M17" s="97"/>
    </row>
    <row r="19" spans="2:13" x14ac:dyDescent="0.4">
      <c r="F19" s="203"/>
      <c r="G19" s="203"/>
      <c r="H19" s="203"/>
      <c r="I19" s="203"/>
      <c r="J19" s="203"/>
      <c r="K19" s="203"/>
      <c r="L19" s="203"/>
    </row>
    <row r="20" spans="2:13" x14ac:dyDescent="0.4">
      <c r="F20" s="203"/>
      <c r="I20" s="203"/>
    </row>
  </sheetData>
  <mergeCells count="7">
    <mergeCell ref="M5:M6"/>
    <mergeCell ref="C13:D13"/>
    <mergeCell ref="C14:D14"/>
    <mergeCell ref="B5:D6"/>
    <mergeCell ref="E5:E6"/>
    <mergeCell ref="F5:H5"/>
    <mergeCell ref="I5:L5"/>
  </mergeCells>
  <phoneticPr fontI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5CD0F-87D9-47E1-9755-629B5877E2CB}">
  <dimension ref="B1:Q20"/>
  <sheetViews>
    <sheetView showGridLines="0" zoomScaleNormal="100" zoomScaleSheetLayoutView="85" workbookViewId="0">
      <selection activeCell="G9" sqref="G9"/>
    </sheetView>
  </sheetViews>
  <sheetFormatPr defaultRowHeight="11.25" x14ac:dyDescent="0.4"/>
  <cols>
    <col min="1" max="1" width="3.75" style="97" customWidth="1"/>
    <col min="2" max="2" width="4" style="97" customWidth="1"/>
    <col min="3" max="3" width="2.875" style="97" customWidth="1"/>
    <col min="4" max="4" width="4.75" style="97" customWidth="1"/>
    <col min="5" max="5" width="8" style="97" customWidth="1"/>
    <col min="6" max="6" width="5.875" style="97" customWidth="1"/>
    <col min="7" max="7" width="5.75" style="97" customWidth="1"/>
    <col min="8" max="8" width="6.625" style="97" customWidth="1"/>
    <col min="9" max="9" width="5.875" style="97" customWidth="1"/>
    <col min="10" max="10" width="5.625" style="97" customWidth="1"/>
    <col min="11" max="11" width="6.625" style="97" customWidth="1"/>
    <col min="12" max="12" width="5.875" style="97" customWidth="1"/>
    <col min="13" max="13" width="5.625" style="97" customWidth="1"/>
    <col min="14" max="14" width="6.625" style="97" customWidth="1"/>
    <col min="15" max="15" width="5.875" style="97" customWidth="1"/>
    <col min="16" max="16" width="5.625" style="97" customWidth="1"/>
    <col min="17" max="17" width="6.625" style="97" customWidth="1"/>
    <col min="18" max="16384" width="9" style="97"/>
  </cols>
  <sheetData>
    <row r="1" spans="2:17" ht="14.25" x14ac:dyDescent="0.4">
      <c r="B1" s="99" t="s">
        <v>1</v>
      </c>
      <c r="C1" s="99"/>
      <c r="D1" s="99"/>
    </row>
    <row r="3" spans="2:17" ht="14.25" x14ac:dyDescent="0.4">
      <c r="B3" s="99" t="s">
        <v>338</v>
      </c>
    </row>
    <row r="4" spans="2:17" ht="15" thickBot="1" x14ac:dyDescent="0.45">
      <c r="C4" s="99"/>
      <c r="D4" s="99"/>
    </row>
    <row r="5" spans="2:17" ht="20.25" customHeight="1" x14ac:dyDescent="0.4">
      <c r="B5" s="358" t="s">
        <v>114</v>
      </c>
      <c r="C5" s="358"/>
      <c r="D5" s="420"/>
      <c r="E5" s="431" t="s">
        <v>339</v>
      </c>
      <c r="F5" s="365" t="s">
        <v>340</v>
      </c>
      <c r="G5" s="365"/>
      <c r="H5" s="365"/>
      <c r="I5" s="365" t="s">
        <v>341</v>
      </c>
      <c r="J5" s="365"/>
      <c r="K5" s="365"/>
      <c r="L5" s="365" t="s">
        <v>342</v>
      </c>
      <c r="M5" s="365"/>
      <c r="N5" s="365"/>
      <c r="O5" s="365" t="s">
        <v>343</v>
      </c>
      <c r="P5" s="365"/>
      <c r="Q5" s="366"/>
    </row>
    <row r="6" spans="2:17" ht="20.25" customHeight="1" x14ac:dyDescent="0.4">
      <c r="B6" s="430"/>
      <c r="C6" s="430"/>
      <c r="D6" s="421"/>
      <c r="E6" s="432"/>
      <c r="F6" s="107" t="s">
        <v>344</v>
      </c>
      <c r="G6" s="107" t="s">
        <v>345</v>
      </c>
      <c r="H6" s="107" t="s">
        <v>346</v>
      </c>
      <c r="I6" s="107" t="s">
        <v>344</v>
      </c>
      <c r="J6" s="107" t="s">
        <v>345</v>
      </c>
      <c r="K6" s="107" t="s">
        <v>346</v>
      </c>
      <c r="L6" s="107" t="s">
        <v>344</v>
      </c>
      <c r="M6" s="107" t="s">
        <v>345</v>
      </c>
      <c r="N6" s="107" t="s">
        <v>346</v>
      </c>
      <c r="O6" s="107" t="s">
        <v>344</v>
      </c>
      <c r="P6" s="107" t="s">
        <v>345</v>
      </c>
      <c r="Q6" s="135" t="s">
        <v>346</v>
      </c>
    </row>
    <row r="7" spans="2:17" ht="3" customHeight="1" x14ac:dyDescent="0.4">
      <c r="B7" s="128"/>
      <c r="C7" s="229"/>
      <c r="D7" s="136"/>
    </row>
    <row r="8" spans="2:17" s="112" customFormat="1" ht="20.25" customHeight="1" x14ac:dyDescent="0.15">
      <c r="B8" s="196" t="s">
        <v>335</v>
      </c>
      <c r="C8" s="53">
        <v>29</v>
      </c>
      <c r="D8" s="54" t="s">
        <v>61</v>
      </c>
      <c r="E8" s="230">
        <v>22</v>
      </c>
      <c r="F8" s="207">
        <v>8</v>
      </c>
      <c r="G8" s="207">
        <v>760</v>
      </c>
      <c r="H8" s="207">
        <v>770</v>
      </c>
      <c r="I8" s="207">
        <v>11</v>
      </c>
      <c r="J8" s="207">
        <v>220</v>
      </c>
      <c r="K8" s="207">
        <v>221</v>
      </c>
      <c r="L8" s="207">
        <v>2</v>
      </c>
      <c r="M8" s="207">
        <v>220</v>
      </c>
      <c r="N8" s="207">
        <v>191</v>
      </c>
      <c r="O8" s="112">
        <v>1</v>
      </c>
      <c r="P8" s="112">
        <v>56</v>
      </c>
      <c r="Q8" s="112">
        <v>58</v>
      </c>
    </row>
    <row r="9" spans="2:17" s="112" customFormat="1" ht="20.25" customHeight="1" x14ac:dyDescent="0.15">
      <c r="B9" s="53"/>
      <c r="C9" s="53">
        <v>30</v>
      </c>
      <c r="D9" s="113"/>
      <c r="E9" s="224">
        <v>28</v>
      </c>
      <c r="F9" s="207">
        <v>8</v>
      </c>
      <c r="G9" s="207">
        <v>760</v>
      </c>
      <c r="H9" s="207">
        <v>742</v>
      </c>
      <c r="I9" s="207">
        <v>16</v>
      </c>
      <c r="J9" s="207">
        <v>455</v>
      </c>
      <c r="K9" s="207">
        <v>448</v>
      </c>
      <c r="L9" s="207">
        <v>3</v>
      </c>
      <c r="M9" s="207">
        <v>254</v>
      </c>
      <c r="N9" s="207">
        <v>211</v>
      </c>
      <c r="O9" s="112">
        <v>1</v>
      </c>
      <c r="P9" s="112">
        <v>30</v>
      </c>
      <c r="Q9" s="112">
        <v>26</v>
      </c>
    </row>
    <row r="10" spans="2:17" s="112" customFormat="1" ht="20.25" customHeight="1" x14ac:dyDescent="0.15">
      <c r="B10" s="53"/>
      <c r="C10" s="53" t="s">
        <v>347</v>
      </c>
      <c r="D10" s="113"/>
      <c r="E10" s="224">
        <v>35</v>
      </c>
      <c r="F10" s="207">
        <v>8</v>
      </c>
      <c r="G10" s="207">
        <v>812</v>
      </c>
      <c r="H10" s="207">
        <v>755</v>
      </c>
      <c r="I10" s="207">
        <v>23</v>
      </c>
      <c r="J10" s="207">
        <v>615</v>
      </c>
      <c r="K10" s="207">
        <v>659</v>
      </c>
      <c r="L10" s="207">
        <v>3</v>
      </c>
      <c r="M10" s="207">
        <v>254</v>
      </c>
      <c r="N10" s="207">
        <v>199</v>
      </c>
      <c r="O10" s="112">
        <v>1</v>
      </c>
      <c r="P10" s="112">
        <v>30</v>
      </c>
      <c r="Q10" s="112">
        <v>31</v>
      </c>
    </row>
    <row r="11" spans="2:17" s="233" customFormat="1" ht="20.25" customHeight="1" x14ac:dyDescent="0.15">
      <c r="B11" s="231"/>
      <c r="C11" s="232" t="s">
        <v>348</v>
      </c>
      <c r="D11" s="54"/>
      <c r="E11" s="224">
        <v>38</v>
      </c>
      <c r="F11" s="224">
        <v>9</v>
      </c>
      <c r="G11" s="224">
        <v>932</v>
      </c>
      <c r="H11" s="224">
        <v>920</v>
      </c>
      <c r="I11" s="216">
        <v>25</v>
      </c>
      <c r="J11" s="216">
        <v>712</v>
      </c>
      <c r="K11" s="216">
        <v>770</v>
      </c>
      <c r="L11" s="224">
        <v>3</v>
      </c>
      <c r="M11" s="224">
        <v>254</v>
      </c>
      <c r="N11" s="224">
        <v>181</v>
      </c>
      <c r="O11" s="224">
        <v>1</v>
      </c>
      <c r="P11" s="224">
        <v>30</v>
      </c>
      <c r="Q11" s="224">
        <v>26</v>
      </c>
    </row>
    <row r="12" spans="2:17" s="177" customFormat="1" ht="20.25" customHeight="1" x14ac:dyDescent="0.15">
      <c r="B12" s="58"/>
      <c r="C12" s="234" t="s">
        <v>349</v>
      </c>
      <c r="D12" s="60"/>
      <c r="E12" s="226">
        <v>40</v>
      </c>
      <c r="F12" s="226">
        <v>9</v>
      </c>
      <c r="G12" s="226">
        <v>957</v>
      </c>
      <c r="H12" s="226">
        <v>926</v>
      </c>
      <c r="I12" s="217">
        <v>27</v>
      </c>
      <c r="J12" s="217">
        <v>765</v>
      </c>
      <c r="K12" s="217">
        <v>783</v>
      </c>
      <c r="L12" s="226">
        <v>3</v>
      </c>
      <c r="M12" s="226">
        <v>254</v>
      </c>
      <c r="N12" s="226">
        <v>175</v>
      </c>
      <c r="O12" s="226">
        <v>1</v>
      </c>
      <c r="P12" s="226">
        <v>30</v>
      </c>
      <c r="Q12" s="226">
        <v>25</v>
      </c>
    </row>
    <row r="13" spans="2:17" s="112" customFormat="1" ht="20.25" customHeight="1" x14ac:dyDescent="0.15">
      <c r="C13" s="336" t="s">
        <v>336</v>
      </c>
      <c r="D13" s="337"/>
      <c r="E13" s="224">
        <v>2</v>
      </c>
      <c r="F13" s="207" t="s">
        <v>136</v>
      </c>
      <c r="G13" s="207" t="s">
        <v>136</v>
      </c>
      <c r="H13" s="207" t="s">
        <v>350</v>
      </c>
      <c r="I13" s="207" t="s">
        <v>136</v>
      </c>
      <c r="J13" s="207" t="s">
        <v>136</v>
      </c>
      <c r="K13" s="207" t="s">
        <v>350</v>
      </c>
      <c r="L13" s="224">
        <v>2</v>
      </c>
      <c r="M13" s="207">
        <v>220</v>
      </c>
      <c r="N13" s="207">
        <v>155</v>
      </c>
      <c r="O13" s="207" t="s">
        <v>136</v>
      </c>
      <c r="P13" s="207" t="s">
        <v>136</v>
      </c>
      <c r="Q13" s="207" t="s">
        <v>350</v>
      </c>
    </row>
    <row r="14" spans="2:17" s="112" customFormat="1" ht="20.25" customHeight="1" x14ac:dyDescent="0.15">
      <c r="C14" s="336" t="s">
        <v>337</v>
      </c>
      <c r="D14" s="337"/>
      <c r="E14" s="224">
        <v>38</v>
      </c>
      <c r="F14" s="224">
        <v>9</v>
      </c>
      <c r="G14" s="224">
        <v>957</v>
      </c>
      <c r="H14" s="216">
        <v>926</v>
      </c>
      <c r="I14" s="207">
        <v>27</v>
      </c>
      <c r="J14" s="207">
        <v>765</v>
      </c>
      <c r="K14" s="207">
        <v>783</v>
      </c>
      <c r="L14" s="207">
        <v>1</v>
      </c>
      <c r="M14" s="207">
        <v>34</v>
      </c>
      <c r="N14" s="207">
        <v>20</v>
      </c>
      <c r="O14" s="112">
        <v>1</v>
      </c>
      <c r="P14" s="112">
        <v>30</v>
      </c>
      <c r="Q14" s="112">
        <v>25</v>
      </c>
    </row>
    <row r="15" spans="2:17" ht="12" customHeight="1" thickBot="1" x14ac:dyDescent="0.2">
      <c r="B15" s="235"/>
      <c r="C15" s="235"/>
      <c r="D15" s="236"/>
      <c r="E15" s="237"/>
      <c r="F15" s="237"/>
      <c r="G15" s="237"/>
      <c r="H15" s="237"/>
      <c r="I15" s="237"/>
      <c r="J15" s="237"/>
      <c r="K15" s="237"/>
      <c r="L15" s="237"/>
      <c r="M15" s="124"/>
      <c r="N15" s="124"/>
      <c r="O15" s="124"/>
      <c r="P15" s="124"/>
      <c r="Q15" s="124"/>
    </row>
    <row r="16" spans="2:17" ht="3" customHeight="1" x14ac:dyDescent="0.4"/>
    <row r="17" spans="2:12" x14ac:dyDescent="0.4">
      <c r="B17" s="97" t="s">
        <v>351</v>
      </c>
      <c r="F17" s="129"/>
      <c r="G17" s="129"/>
      <c r="H17" s="129"/>
      <c r="I17" s="129"/>
      <c r="J17" s="129"/>
      <c r="K17" s="129"/>
      <c r="L17" s="129"/>
    </row>
    <row r="18" spans="2:12" x14ac:dyDescent="0.4">
      <c r="E18" s="97" t="s">
        <v>352</v>
      </c>
      <c r="F18" s="97" t="s">
        <v>353</v>
      </c>
    </row>
    <row r="19" spans="2:12" x14ac:dyDescent="0.4">
      <c r="E19" s="97" t="s">
        <v>354</v>
      </c>
      <c r="F19" s="129" t="s">
        <v>355</v>
      </c>
      <c r="G19" s="129"/>
      <c r="H19" s="129"/>
      <c r="I19" s="129"/>
      <c r="J19" s="129"/>
      <c r="K19" s="129"/>
      <c r="L19" s="129"/>
    </row>
    <row r="20" spans="2:12" x14ac:dyDescent="0.15">
      <c r="F20" s="129"/>
      <c r="I20" s="207"/>
    </row>
  </sheetData>
  <mergeCells count="8">
    <mergeCell ref="I5:K5"/>
    <mergeCell ref="L5:N5"/>
    <mergeCell ref="O5:Q5"/>
    <mergeCell ref="C13:D13"/>
    <mergeCell ref="C14:D14"/>
    <mergeCell ref="B5:D6"/>
    <mergeCell ref="E5:E6"/>
    <mergeCell ref="F5:H5"/>
  </mergeCells>
  <phoneticPr fontI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D132F-9A5E-4E4A-A50A-43EA0E411AF0}">
  <dimension ref="B1:H18"/>
  <sheetViews>
    <sheetView showGridLines="0" zoomScaleNormal="100" zoomScaleSheetLayoutView="100" workbookViewId="0">
      <selection activeCell="B1" sqref="B1"/>
    </sheetView>
  </sheetViews>
  <sheetFormatPr defaultRowHeight="11.25" x14ac:dyDescent="0.4"/>
  <cols>
    <col min="1" max="1" width="9" style="3"/>
    <col min="2" max="2" width="14.375" style="3" customWidth="1"/>
    <col min="3" max="3" width="11.5" style="3" customWidth="1"/>
    <col min="4" max="4" width="11.625" style="3" customWidth="1"/>
    <col min="5" max="5" width="11.5" style="3" customWidth="1"/>
    <col min="6" max="6" width="11.625" style="3" customWidth="1"/>
    <col min="7" max="7" width="11.5" style="3" customWidth="1"/>
    <col min="8" max="8" width="11.625" style="3" customWidth="1"/>
    <col min="9" max="16384" width="9" style="3"/>
  </cols>
  <sheetData>
    <row r="1" spans="2:8" ht="14.25" x14ac:dyDescent="0.4">
      <c r="B1" s="1" t="s">
        <v>1</v>
      </c>
    </row>
    <row r="3" spans="2:8" ht="14.25" x14ac:dyDescent="0.4">
      <c r="B3" s="1" t="s">
        <v>356</v>
      </c>
    </row>
    <row r="4" spans="2:8" ht="14.25" x14ac:dyDescent="0.4">
      <c r="B4" s="1"/>
    </row>
    <row r="5" spans="2:8" s="48" customFormat="1" ht="14.25" x14ac:dyDescent="0.4">
      <c r="B5" s="48" t="s">
        <v>357</v>
      </c>
    </row>
    <row r="6" spans="2:8" ht="13.5" customHeight="1" thickBot="1" x14ac:dyDescent="0.45">
      <c r="B6" s="2"/>
      <c r="C6" s="2"/>
      <c r="D6" s="2"/>
      <c r="E6" s="433"/>
      <c r="F6" s="434"/>
      <c r="G6" s="433" t="s">
        <v>113</v>
      </c>
      <c r="H6" s="434"/>
    </row>
    <row r="7" spans="2:8" ht="20.25" customHeight="1" x14ac:dyDescent="0.4">
      <c r="B7" s="341" t="s">
        <v>358</v>
      </c>
      <c r="C7" s="435" t="s">
        <v>359</v>
      </c>
      <c r="D7" s="426"/>
      <c r="E7" s="435" t="s">
        <v>360</v>
      </c>
      <c r="F7" s="426"/>
      <c r="G7" s="435" t="s">
        <v>361</v>
      </c>
      <c r="H7" s="426"/>
    </row>
    <row r="8" spans="2:8" ht="20.25" customHeight="1" x14ac:dyDescent="0.4">
      <c r="B8" s="355"/>
      <c r="C8" s="50" t="s">
        <v>362</v>
      </c>
      <c r="D8" s="50" t="s">
        <v>363</v>
      </c>
      <c r="E8" s="49" t="s">
        <v>362</v>
      </c>
      <c r="F8" s="238" t="s">
        <v>363</v>
      </c>
      <c r="G8" s="49" t="s">
        <v>362</v>
      </c>
      <c r="H8" s="238" t="s">
        <v>363</v>
      </c>
    </row>
    <row r="9" spans="2:8" ht="3" customHeight="1" x14ac:dyDescent="0.4">
      <c r="B9" s="6"/>
      <c r="C9" s="2"/>
      <c r="D9" s="2"/>
      <c r="E9" s="78"/>
      <c r="F9" s="78"/>
      <c r="G9" s="78"/>
      <c r="H9" s="78"/>
    </row>
    <row r="10" spans="2:8" s="240" customFormat="1" ht="20.25" customHeight="1" x14ac:dyDescent="0.15">
      <c r="B10" s="239" t="s">
        <v>364</v>
      </c>
      <c r="C10" s="153">
        <v>26500</v>
      </c>
      <c r="D10" s="153">
        <v>25002</v>
      </c>
      <c r="E10" s="153">
        <v>26500</v>
      </c>
      <c r="F10" s="153">
        <v>23304</v>
      </c>
      <c r="G10" s="61">
        <v>23850</v>
      </c>
      <c r="H10" s="61">
        <v>21642</v>
      </c>
    </row>
    <row r="11" spans="2:8" s="240" customFormat="1" ht="20.25" customHeight="1" x14ac:dyDescent="0.15">
      <c r="B11" s="221" t="s">
        <v>365</v>
      </c>
      <c r="C11" s="9" t="s">
        <v>194</v>
      </c>
      <c r="D11" s="153">
        <v>17299</v>
      </c>
      <c r="E11" s="9" t="s">
        <v>194</v>
      </c>
      <c r="F11" s="310">
        <v>16715</v>
      </c>
      <c r="G11" s="30" t="s">
        <v>194</v>
      </c>
      <c r="H11" s="241">
        <v>15444</v>
      </c>
    </row>
    <row r="12" spans="2:8" s="240" customFormat="1" ht="20.25" customHeight="1" x14ac:dyDescent="0.15">
      <c r="B12" s="221" t="s">
        <v>366</v>
      </c>
      <c r="C12" s="29" t="s">
        <v>194</v>
      </c>
      <c r="D12" s="46">
        <v>804</v>
      </c>
      <c r="E12" s="29" t="s">
        <v>194</v>
      </c>
      <c r="F12" s="310">
        <v>710</v>
      </c>
      <c r="G12" s="176" t="s">
        <v>194</v>
      </c>
      <c r="H12" s="242" t="s">
        <v>135</v>
      </c>
    </row>
    <row r="13" spans="2:8" s="240" customFormat="1" ht="20.25" customHeight="1" x14ac:dyDescent="0.15">
      <c r="B13" s="221" t="s">
        <v>367</v>
      </c>
      <c r="C13" s="29" t="s">
        <v>194</v>
      </c>
      <c r="D13" s="46">
        <v>2082</v>
      </c>
      <c r="E13" s="29" t="s">
        <v>194</v>
      </c>
      <c r="F13" s="310">
        <v>1613</v>
      </c>
      <c r="G13" s="176" t="s">
        <v>194</v>
      </c>
      <c r="H13" s="241">
        <v>1240</v>
      </c>
    </row>
    <row r="14" spans="2:8" s="240" customFormat="1" ht="20.25" customHeight="1" x14ac:dyDescent="0.15">
      <c r="B14" s="221" t="s">
        <v>368</v>
      </c>
      <c r="C14" s="29" t="s">
        <v>194</v>
      </c>
      <c r="D14" s="46">
        <v>703</v>
      </c>
      <c r="E14" s="29" t="s">
        <v>194</v>
      </c>
      <c r="F14" s="310">
        <v>541</v>
      </c>
      <c r="G14" s="176" t="s">
        <v>194</v>
      </c>
      <c r="H14" s="241">
        <v>1198</v>
      </c>
    </row>
    <row r="15" spans="2:8" s="240" customFormat="1" ht="20.25" customHeight="1" x14ac:dyDescent="0.15">
      <c r="B15" s="221" t="s">
        <v>369</v>
      </c>
      <c r="C15" s="29" t="s">
        <v>194</v>
      </c>
      <c r="D15" s="46">
        <v>4114</v>
      </c>
      <c r="E15" s="29" t="s">
        <v>194</v>
      </c>
      <c r="F15" s="310">
        <v>3725</v>
      </c>
      <c r="G15" s="176" t="s">
        <v>194</v>
      </c>
      <c r="H15" s="241">
        <v>3760</v>
      </c>
    </row>
    <row r="16" spans="2:8" ht="12.75" customHeight="1" thickBot="1" x14ac:dyDescent="0.2">
      <c r="B16" s="243"/>
      <c r="C16" s="179"/>
      <c r="D16" s="179"/>
      <c r="E16" s="309"/>
      <c r="F16" s="309"/>
      <c r="G16" s="309"/>
      <c r="H16" s="309"/>
    </row>
    <row r="17" spans="2:8" ht="3" customHeight="1" x14ac:dyDescent="0.4">
      <c r="B17" s="2"/>
      <c r="C17" s="2"/>
      <c r="D17" s="2"/>
      <c r="E17" s="2"/>
      <c r="F17" s="2"/>
      <c r="G17" s="2"/>
      <c r="H17" s="2"/>
    </row>
    <row r="18" spans="2:8" x14ac:dyDescent="0.4">
      <c r="B18" s="97" t="s">
        <v>370</v>
      </c>
      <c r="C18" s="2"/>
      <c r="D18" s="2"/>
      <c r="E18" s="2"/>
      <c r="F18" s="2"/>
      <c r="G18" s="2"/>
      <c r="H18" s="2"/>
    </row>
  </sheetData>
  <mergeCells count="6">
    <mergeCell ref="E6:F6"/>
    <mergeCell ref="G6:H6"/>
    <mergeCell ref="B7:B8"/>
    <mergeCell ref="C7:D7"/>
    <mergeCell ref="E7:F7"/>
    <mergeCell ref="G7:H7"/>
  </mergeCells>
  <phoneticPr fontId="1"/>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7C5FC-0C76-4812-A7A6-DA46B65F3B3E}">
  <dimension ref="B1:H18"/>
  <sheetViews>
    <sheetView showGridLines="0" zoomScaleNormal="100" zoomScaleSheetLayoutView="100" workbookViewId="0">
      <selection activeCell="C7" sqref="C7:D7"/>
    </sheetView>
  </sheetViews>
  <sheetFormatPr defaultRowHeight="11.25" x14ac:dyDescent="0.4"/>
  <cols>
    <col min="1" max="1" width="9" style="97"/>
    <col min="2" max="2" width="14.375" style="97" customWidth="1"/>
    <col min="3" max="3" width="11.5" style="97" customWidth="1"/>
    <col min="4" max="4" width="11.625" style="97" customWidth="1"/>
    <col min="5" max="5" width="11.5" style="97" customWidth="1"/>
    <col min="6" max="6" width="11.625" style="97" customWidth="1"/>
    <col min="7" max="7" width="11.5" style="97" customWidth="1"/>
    <col min="8" max="8" width="11.625" style="97" customWidth="1"/>
    <col min="9" max="16384" width="9" style="97"/>
  </cols>
  <sheetData>
    <row r="1" spans="2:8" ht="14.25" x14ac:dyDescent="0.4">
      <c r="B1" s="99" t="s">
        <v>1</v>
      </c>
    </row>
    <row r="3" spans="2:8" ht="14.25" x14ac:dyDescent="0.4">
      <c r="B3" s="99" t="s">
        <v>356</v>
      </c>
    </row>
    <row r="4" spans="2:8" ht="14.25" x14ac:dyDescent="0.4">
      <c r="B4" s="99"/>
    </row>
    <row r="5" spans="2:8" s="244" customFormat="1" ht="14.25" x14ac:dyDescent="0.4">
      <c r="B5" s="244" t="s">
        <v>371</v>
      </c>
    </row>
    <row r="6" spans="2:8" ht="13.5" customHeight="1" thickBot="1" x14ac:dyDescent="0.45">
      <c r="E6" s="402"/>
      <c r="F6" s="361"/>
      <c r="G6" s="402" t="s">
        <v>113</v>
      </c>
      <c r="H6" s="361"/>
    </row>
    <row r="7" spans="2:8" ht="20.25" customHeight="1" x14ac:dyDescent="0.4">
      <c r="B7" s="403" t="s">
        <v>372</v>
      </c>
      <c r="C7" s="435" t="s">
        <v>359</v>
      </c>
      <c r="D7" s="426"/>
      <c r="E7" s="435" t="s">
        <v>360</v>
      </c>
      <c r="F7" s="426"/>
      <c r="G7" s="435" t="s">
        <v>361</v>
      </c>
      <c r="H7" s="426"/>
    </row>
    <row r="8" spans="2:8" ht="20.25" customHeight="1" x14ac:dyDescent="0.4">
      <c r="B8" s="367"/>
      <c r="C8" s="107" t="s">
        <v>362</v>
      </c>
      <c r="D8" s="135" t="s">
        <v>363</v>
      </c>
      <c r="E8" s="107" t="s">
        <v>362</v>
      </c>
      <c r="F8" s="135" t="s">
        <v>363</v>
      </c>
      <c r="G8" s="107" t="s">
        <v>362</v>
      </c>
      <c r="H8" s="135" t="s">
        <v>363</v>
      </c>
    </row>
    <row r="9" spans="2:8" ht="3" customHeight="1" x14ac:dyDescent="0.4">
      <c r="B9" s="108"/>
      <c r="E9" s="147"/>
      <c r="F9" s="147"/>
      <c r="G9" s="147"/>
      <c r="H9" s="147"/>
    </row>
    <row r="10" spans="2:8" s="112" customFormat="1" ht="20.25" customHeight="1" x14ac:dyDescent="0.15">
      <c r="B10" s="245" t="s">
        <v>364</v>
      </c>
      <c r="C10" s="263">
        <v>39285</v>
      </c>
      <c r="D10" s="263">
        <v>21485</v>
      </c>
      <c r="E10" s="263">
        <v>39519</v>
      </c>
      <c r="F10" s="263">
        <v>21095</v>
      </c>
      <c r="G10" s="61">
        <v>39396</v>
      </c>
      <c r="H10" s="61">
        <v>18892</v>
      </c>
    </row>
    <row r="11" spans="2:8" s="112" customFormat="1" ht="20.25" customHeight="1" x14ac:dyDescent="0.15">
      <c r="B11" s="246" t="s">
        <v>373</v>
      </c>
      <c r="C11" s="264" t="s">
        <v>194</v>
      </c>
      <c r="D11" s="263">
        <v>17077</v>
      </c>
      <c r="E11" s="264" t="s">
        <v>194</v>
      </c>
      <c r="F11" s="112">
        <v>16572</v>
      </c>
      <c r="G11" s="208" t="s">
        <v>194</v>
      </c>
      <c r="H11" s="61">
        <v>15122</v>
      </c>
    </row>
    <row r="12" spans="2:8" s="112" customFormat="1" ht="20.25" customHeight="1" x14ac:dyDescent="0.15">
      <c r="B12" s="246" t="s">
        <v>374</v>
      </c>
      <c r="C12" s="265" t="s">
        <v>194</v>
      </c>
      <c r="D12" s="308" t="s">
        <v>136</v>
      </c>
      <c r="E12" s="265" t="s">
        <v>194</v>
      </c>
      <c r="F12" s="308" t="s">
        <v>136</v>
      </c>
      <c r="G12" s="217" t="s">
        <v>194</v>
      </c>
      <c r="H12" s="247" t="s">
        <v>136</v>
      </c>
    </row>
    <row r="13" spans="2:8" s="112" customFormat="1" ht="20.25" customHeight="1" x14ac:dyDescent="0.15">
      <c r="B13" s="246" t="s">
        <v>375</v>
      </c>
      <c r="C13" s="265" t="s">
        <v>194</v>
      </c>
      <c r="D13" s="265">
        <v>4147</v>
      </c>
      <c r="E13" s="265" t="s">
        <v>194</v>
      </c>
      <c r="F13" s="112">
        <v>4074</v>
      </c>
      <c r="G13" s="217" t="s">
        <v>194</v>
      </c>
      <c r="H13" s="217">
        <v>3411</v>
      </c>
    </row>
    <row r="14" spans="2:8" s="112" customFormat="1" ht="20.25" customHeight="1" x14ac:dyDescent="0.15">
      <c r="B14" s="246" t="s">
        <v>376</v>
      </c>
      <c r="C14" s="265" t="s">
        <v>194</v>
      </c>
      <c r="D14" s="268">
        <v>261</v>
      </c>
      <c r="E14" s="265" t="s">
        <v>194</v>
      </c>
      <c r="F14" s="112">
        <v>449</v>
      </c>
      <c r="G14" s="217" t="s">
        <v>194</v>
      </c>
      <c r="H14" s="226">
        <v>359</v>
      </c>
    </row>
    <row r="15" spans="2:8" ht="12.75" customHeight="1" thickBot="1" x14ac:dyDescent="0.2">
      <c r="B15" s="248"/>
      <c r="C15" s="276"/>
      <c r="D15" s="276"/>
      <c r="E15" s="307"/>
      <c r="F15" s="307"/>
      <c r="G15" s="307"/>
      <c r="H15" s="307"/>
    </row>
    <row r="16" spans="2:8" ht="3" customHeight="1" x14ac:dyDescent="0.4"/>
    <row r="17" spans="2:2" ht="12.75" customHeight="1" x14ac:dyDescent="0.4">
      <c r="B17" s="97" t="s">
        <v>431</v>
      </c>
    </row>
    <row r="18" spans="2:2" ht="12.75" customHeight="1" x14ac:dyDescent="0.4"/>
  </sheetData>
  <mergeCells count="6">
    <mergeCell ref="E6:F6"/>
    <mergeCell ref="G6:H6"/>
    <mergeCell ref="B7:B8"/>
    <mergeCell ref="C7:D7"/>
    <mergeCell ref="E7:F7"/>
    <mergeCell ref="G7:H7"/>
  </mergeCells>
  <phoneticPr fontId="1"/>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DC24B-8859-4E0E-8553-B31F7D38E69E}">
  <dimension ref="B1:Q25"/>
  <sheetViews>
    <sheetView showGridLines="0" zoomScale="80" zoomScaleNormal="80" zoomScaleSheetLayoutView="100" workbookViewId="0">
      <selection activeCell="C2" sqref="C2"/>
    </sheetView>
  </sheetViews>
  <sheetFormatPr defaultRowHeight="11.25" x14ac:dyDescent="0.4"/>
  <cols>
    <col min="1" max="1" width="2.875" style="250" customWidth="1"/>
    <col min="2" max="2" width="5" style="250" customWidth="1"/>
    <col min="3" max="3" width="3.125" style="250" customWidth="1"/>
    <col min="4" max="4" width="5" style="250" customWidth="1"/>
    <col min="5" max="6" width="14.125" style="250" customWidth="1"/>
    <col min="7" max="10" width="12.25" style="250" customWidth="1"/>
    <col min="11" max="14" width="12.375" style="250" customWidth="1"/>
    <col min="15" max="17" width="13.875" style="250" customWidth="1"/>
    <col min="18" max="18" width="12.375" style="250" customWidth="1"/>
    <col min="19" max="16384" width="9" style="250"/>
  </cols>
  <sheetData>
    <row r="1" spans="2:17" ht="14.25" x14ac:dyDescent="0.4">
      <c r="B1" s="249" t="s">
        <v>1</v>
      </c>
      <c r="C1" s="249"/>
      <c r="D1" s="249"/>
    </row>
    <row r="3" spans="2:17" ht="14.25" x14ac:dyDescent="0.4">
      <c r="B3" s="249" t="s">
        <v>377</v>
      </c>
      <c r="C3" s="249"/>
      <c r="D3" s="249"/>
    </row>
    <row r="4" spans="2:17" ht="14.25" x14ac:dyDescent="0.4">
      <c r="C4" s="249"/>
      <c r="D4" s="249"/>
    </row>
    <row r="5" spans="2:17" ht="15" thickBot="1" x14ac:dyDescent="0.45">
      <c r="B5" s="251" t="s">
        <v>378</v>
      </c>
      <c r="C5" s="249"/>
      <c r="D5" s="249"/>
    </row>
    <row r="6" spans="2:17" ht="19.5" customHeight="1" x14ac:dyDescent="0.4">
      <c r="B6" s="440" t="s">
        <v>114</v>
      </c>
      <c r="C6" s="440"/>
      <c r="D6" s="441"/>
      <c r="E6" s="444" t="s">
        <v>379</v>
      </c>
      <c r="F6" s="446" t="s">
        <v>380</v>
      </c>
      <c r="G6" s="252" t="s">
        <v>381</v>
      </c>
      <c r="H6" s="253"/>
      <c r="I6" s="448" t="s">
        <v>382</v>
      </c>
      <c r="J6" s="448"/>
      <c r="K6" s="254" t="s">
        <v>383</v>
      </c>
      <c r="L6" s="254"/>
      <c r="M6" s="254"/>
      <c r="N6" s="255"/>
      <c r="O6" s="449" t="s">
        <v>384</v>
      </c>
      <c r="P6" s="438" t="s">
        <v>385</v>
      </c>
      <c r="Q6" s="438" t="s">
        <v>386</v>
      </c>
    </row>
    <row r="7" spans="2:17" ht="19.5" customHeight="1" x14ac:dyDescent="0.4">
      <c r="B7" s="442"/>
      <c r="C7" s="442"/>
      <c r="D7" s="443"/>
      <c r="E7" s="445"/>
      <c r="F7" s="447"/>
      <c r="G7" s="256" t="s">
        <v>387</v>
      </c>
      <c r="H7" s="256" t="s">
        <v>388</v>
      </c>
      <c r="I7" s="256" t="s">
        <v>389</v>
      </c>
      <c r="J7" s="256" t="s">
        <v>390</v>
      </c>
      <c r="K7" s="256" t="s">
        <v>391</v>
      </c>
      <c r="L7" s="256" t="s">
        <v>392</v>
      </c>
      <c r="M7" s="256" t="s">
        <v>393</v>
      </c>
      <c r="N7" s="256" t="s">
        <v>394</v>
      </c>
      <c r="O7" s="450"/>
      <c r="P7" s="439"/>
      <c r="Q7" s="439"/>
    </row>
    <row r="8" spans="2:17" ht="6" customHeight="1" x14ac:dyDescent="0.4">
      <c r="B8" s="257"/>
      <c r="C8" s="258"/>
      <c r="D8" s="259"/>
      <c r="O8" s="257"/>
    </row>
    <row r="9" spans="2:17" s="266" customFormat="1" ht="19.5" customHeight="1" x14ac:dyDescent="0.15">
      <c r="B9" s="260" t="s">
        <v>335</v>
      </c>
      <c r="C9" s="261">
        <v>28</v>
      </c>
      <c r="D9" s="262" t="s">
        <v>61</v>
      </c>
      <c r="E9" s="263">
        <v>16147</v>
      </c>
      <c r="F9" s="263">
        <v>20527</v>
      </c>
      <c r="G9" s="263">
        <v>218327</v>
      </c>
      <c r="H9" s="263">
        <v>218221</v>
      </c>
      <c r="I9" s="263">
        <v>13669</v>
      </c>
      <c r="J9" s="264">
        <v>33530</v>
      </c>
      <c r="K9" s="264">
        <v>183678</v>
      </c>
      <c r="L9" s="264">
        <v>12</v>
      </c>
      <c r="M9" s="264">
        <v>4914</v>
      </c>
      <c r="N9" s="263">
        <v>320</v>
      </c>
      <c r="O9" s="265">
        <v>72</v>
      </c>
      <c r="P9" s="263">
        <v>470</v>
      </c>
      <c r="Q9" s="264" t="s">
        <v>136</v>
      </c>
    </row>
    <row r="10" spans="2:17" s="266" customFormat="1" ht="19.5" customHeight="1" x14ac:dyDescent="0.15">
      <c r="B10" s="261"/>
      <c r="C10" s="261">
        <v>29</v>
      </c>
      <c r="D10" s="262"/>
      <c r="E10" s="263">
        <v>16543.25</v>
      </c>
      <c r="F10" s="263">
        <v>20814.25</v>
      </c>
      <c r="G10" s="263">
        <v>221507</v>
      </c>
      <c r="H10" s="263">
        <v>224368</v>
      </c>
      <c r="I10" s="263">
        <v>12733</v>
      </c>
      <c r="J10" s="264">
        <v>36337</v>
      </c>
      <c r="K10" s="264">
        <v>180574</v>
      </c>
      <c r="L10" s="264">
        <v>13</v>
      </c>
      <c r="M10" s="264">
        <v>5544</v>
      </c>
      <c r="N10" s="263">
        <v>499</v>
      </c>
      <c r="O10" s="265">
        <v>105</v>
      </c>
      <c r="P10" s="263">
        <v>503</v>
      </c>
      <c r="Q10" s="264" t="s">
        <v>136</v>
      </c>
    </row>
    <row r="11" spans="2:17" s="266" customFormat="1" ht="19.5" customHeight="1" x14ac:dyDescent="0.15">
      <c r="B11" s="261"/>
      <c r="C11" s="261">
        <v>30</v>
      </c>
      <c r="D11" s="267"/>
      <c r="E11" s="263">
        <v>16751</v>
      </c>
      <c r="F11" s="263">
        <v>20864</v>
      </c>
      <c r="G11" s="263">
        <v>220931</v>
      </c>
      <c r="H11" s="263">
        <v>225130</v>
      </c>
      <c r="I11" s="263">
        <v>11989</v>
      </c>
      <c r="J11" s="264">
        <v>38542</v>
      </c>
      <c r="K11" s="264">
        <v>181188</v>
      </c>
      <c r="L11" s="264">
        <v>3</v>
      </c>
      <c r="M11" s="264">
        <v>5289</v>
      </c>
      <c r="N11" s="263">
        <v>531</v>
      </c>
      <c r="O11" s="265">
        <v>140</v>
      </c>
      <c r="P11" s="263">
        <v>474</v>
      </c>
      <c r="Q11" s="264">
        <v>76</v>
      </c>
    </row>
    <row r="12" spans="2:17" s="266" customFormat="1" ht="19.5" customHeight="1" x14ac:dyDescent="0.15">
      <c r="B12" s="261"/>
      <c r="C12" s="261" t="s">
        <v>395</v>
      </c>
      <c r="D12" s="267"/>
      <c r="E12" s="268">
        <v>16939</v>
      </c>
      <c r="F12" s="268">
        <v>20919</v>
      </c>
      <c r="G12" s="268">
        <v>220204</v>
      </c>
      <c r="H12" s="268">
        <v>225838</v>
      </c>
      <c r="I12" s="268">
        <v>11731</v>
      </c>
      <c r="J12" s="268">
        <v>39982</v>
      </c>
      <c r="K12" s="268">
        <v>181866</v>
      </c>
      <c r="L12" s="268">
        <v>4</v>
      </c>
      <c r="M12" s="268">
        <v>4934</v>
      </c>
      <c r="N12" s="268">
        <v>628</v>
      </c>
      <c r="O12" s="265">
        <v>165</v>
      </c>
      <c r="P12" s="268">
        <v>454</v>
      </c>
      <c r="Q12" s="265">
        <v>40</v>
      </c>
    </row>
    <row r="13" spans="2:17" s="272" customFormat="1" ht="19.5" customHeight="1" x14ac:dyDescent="0.15">
      <c r="B13" s="269"/>
      <c r="C13" s="270" t="s">
        <v>29</v>
      </c>
      <c r="D13" s="271"/>
      <c r="E13" s="189">
        <v>17252</v>
      </c>
      <c r="F13" s="189">
        <v>21095</v>
      </c>
      <c r="G13" s="189">
        <v>222596</v>
      </c>
      <c r="H13" s="189">
        <v>228577</v>
      </c>
      <c r="I13" s="189">
        <v>11044</v>
      </c>
      <c r="J13" s="189">
        <v>41954</v>
      </c>
      <c r="K13" s="189">
        <v>181096</v>
      </c>
      <c r="L13" s="189">
        <v>5</v>
      </c>
      <c r="M13" s="189">
        <v>4767</v>
      </c>
      <c r="N13" s="189">
        <v>583</v>
      </c>
      <c r="O13" s="189">
        <v>165</v>
      </c>
      <c r="P13" s="189">
        <v>445</v>
      </c>
      <c r="Q13" s="189">
        <v>39</v>
      </c>
    </row>
    <row r="14" spans="2:17" s="266" customFormat="1" ht="19.5" customHeight="1" x14ac:dyDescent="0.15">
      <c r="B14" s="436" t="s">
        <v>195</v>
      </c>
      <c r="C14" s="436"/>
      <c r="D14" s="437"/>
      <c r="E14" s="268">
        <v>5235</v>
      </c>
      <c r="F14" s="268">
        <v>6243</v>
      </c>
      <c r="G14" s="268">
        <v>66235</v>
      </c>
      <c r="H14" s="268">
        <v>68025</v>
      </c>
      <c r="I14" s="268">
        <v>2850</v>
      </c>
      <c r="J14" s="268">
        <v>11550</v>
      </c>
      <c r="K14" s="268">
        <v>51064</v>
      </c>
      <c r="L14" s="265">
        <v>1</v>
      </c>
      <c r="M14" s="265">
        <v>1164</v>
      </c>
      <c r="N14" s="265">
        <v>175</v>
      </c>
      <c r="O14" s="265">
        <v>34</v>
      </c>
      <c r="P14" s="265">
        <v>202</v>
      </c>
      <c r="Q14" s="265">
        <v>9</v>
      </c>
    </row>
    <row r="15" spans="2:17" s="266" customFormat="1" ht="19.5" customHeight="1" x14ac:dyDescent="0.15">
      <c r="B15" s="436" t="s">
        <v>396</v>
      </c>
      <c r="C15" s="436"/>
      <c r="D15" s="437"/>
      <c r="E15" s="268">
        <v>2509</v>
      </c>
      <c r="F15" s="268">
        <v>3106</v>
      </c>
      <c r="G15" s="268">
        <v>32162</v>
      </c>
      <c r="H15" s="268">
        <v>33644</v>
      </c>
      <c r="I15" s="268">
        <v>1878</v>
      </c>
      <c r="J15" s="268">
        <v>6483</v>
      </c>
      <c r="K15" s="268">
        <v>25736</v>
      </c>
      <c r="L15" s="264" t="s">
        <v>136</v>
      </c>
      <c r="M15" s="265">
        <v>713</v>
      </c>
      <c r="N15" s="265">
        <v>100</v>
      </c>
      <c r="O15" s="265">
        <v>14</v>
      </c>
      <c r="P15" s="265">
        <v>37</v>
      </c>
      <c r="Q15" s="265">
        <v>3</v>
      </c>
    </row>
    <row r="16" spans="2:17" s="266" customFormat="1" ht="19.5" customHeight="1" x14ac:dyDescent="0.15">
      <c r="B16" s="436" t="s">
        <v>397</v>
      </c>
      <c r="C16" s="436"/>
      <c r="D16" s="437"/>
      <c r="E16" s="268">
        <v>2614</v>
      </c>
      <c r="F16" s="268">
        <v>3136</v>
      </c>
      <c r="G16" s="268">
        <v>32910</v>
      </c>
      <c r="H16" s="268">
        <v>34524</v>
      </c>
      <c r="I16" s="268">
        <v>1195</v>
      </c>
      <c r="J16" s="268">
        <v>4960</v>
      </c>
      <c r="K16" s="268">
        <v>26821</v>
      </c>
      <c r="L16" s="265">
        <v>2</v>
      </c>
      <c r="M16" s="264">
        <v>581</v>
      </c>
      <c r="N16" s="265">
        <v>82</v>
      </c>
      <c r="O16" s="265">
        <v>24</v>
      </c>
      <c r="P16" s="264">
        <v>42</v>
      </c>
      <c r="Q16" s="264">
        <v>4</v>
      </c>
    </row>
    <row r="17" spans="2:17" s="266" customFormat="1" ht="19.5" customHeight="1" x14ac:dyDescent="0.15">
      <c r="B17" s="436" t="s">
        <v>398</v>
      </c>
      <c r="C17" s="436"/>
      <c r="D17" s="437"/>
      <c r="E17" s="268">
        <v>4438</v>
      </c>
      <c r="F17" s="268">
        <v>5423</v>
      </c>
      <c r="G17" s="268">
        <v>58649</v>
      </c>
      <c r="H17" s="268">
        <v>59080</v>
      </c>
      <c r="I17" s="268">
        <v>3170</v>
      </c>
      <c r="J17" s="268">
        <v>10378</v>
      </c>
      <c r="K17" s="268">
        <v>48692</v>
      </c>
      <c r="L17" s="264" t="s">
        <v>136</v>
      </c>
      <c r="M17" s="265">
        <v>1630</v>
      </c>
      <c r="N17" s="265">
        <v>146</v>
      </c>
      <c r="O17" s="265">
        <v>68</v>
      </c>
      <c r="P17" s="265">
        <v>49</v>
      </c>
      <c r="Q17" s="265">
        <v>14</v>
      </c>
    </row>
    <row r="18" spans="2:17" s="266" customFormat="1" ht="19.5" customHeight="1" x14ac:dyDescent="0.15">
      <c r="B18" s="436" t="s">
        <v>399</v>
      </c>
      <c r="C18" s="436"/>
      <c r="D18" s="437"/>
      <c r="E18" s="268">
        <v>1484</v>
      </c>
      <c r="F18" s="268">
        <v>1897</v>
      </c>
      <c r="G18" s="268">
        <v>19637</v>
      </c>
      <c r="H18" s="268">
        <v>19483</v>
      </c>
      <c r="I18" s="268">
        <v>1334</v>
      </c>
      <c r="J18" s="268">
        <v>5953</v>
      </c>
      <c r="K18" s="268">
        <v>16719</v>
      </c>
      <c r="L18" s="264">
        <v>1</v>
      </c>
      <c r="M18" s="265">
        <v>461</v>
      </c>
      <c r="N18" s="265">
        <v>56</v>
      </c>
      <c r="O18" s="265">
        <v>9</v>
      </c>
      <c r="P18" s="265">
        <v>90</v>
      </c>
      <c r="Q18" s="265">
        <v>4</v>
      </c>
    </row>
    <row r="19" spans="2:17" s="266" customFormat="1" ht="19.5" customHeight="1" x14ac:dyDescent="0.15">
      <c r="B19" s="436" t="s">
        <v>400</v>
      </c>
      <c r="C19" s="436"/>
      <c r="D19" s="437"/>
      <c r="E19" s="268">
        <v>972</v>
      </c>
      <c r="F19" s="268">
        <v>1290</v>
      </c>
      <c r="G19" s="268">
        <v>13003</v>
      </c>
      <c r="H19" s="268">
        <v>13821</v>
      </c>
      <c r="I19" s="268">
        <v>617</v>
      </c>
      <c r="J19" s="268">
        <v>2630</v>
      </c>
      <c r="K19" s="268">
        <v>12064</v>
      </c>
      <c r="L19" s="264">
        <v>1</v>
      </c>
      <c r="M19" s="265">
        <v>218</v>
      </c>
      <c r="N19" s="265">
        <v>24</v>
      </c>
      <c r="O19" s="265">
        <v>16</v>
      </c>
      <c r="P19" s="265">
        <v>25</v>
      </c>
      <c r="Q19" s="265">
        <v>5</v>
      </c>
    </row>
    <row r="20" spans="2:17" ht="12" customHeight="1" thickBot="1" x14ac:dyDescent="0.2">
      <c r="B20" s="273"/>
      <c r="C20" s="273"/>
      <c r="D20" s="274"/>
      <c r="E20" s="275"/>
      <c r="F20" s="275"/>
      <c r="G20" s="275"/>
      <c r="H20" s="275"/>
      <c r="I20" s="275"/>
      <c r="J20" s="275"/>
      <c r="K20" s="275"/>
      <c r="L20" s="276"/>
      <c r="M20" s="276"/>
      <c r="N20" s="276"/>
      <c r="O20" s="277"/>
      <c r="P20" s="276"/>
      <c r="Q20" s="276"/>
    </row>
    <row r="21" spans="2:17" ht="6" customHeight="1" x14ac:dyDescent="0.4"/>
    <row r="22" spans="2:17" ht="12" customHeight="1" x14ac:dyDescent="0.4">
      <c r="B22" s="250" t="s">
        <v>401</v>
      </c>
    </row>
    <row r="23" spans="2:17" ht="13.5" customHeight="1" x14ac:dyDescent="0.4">
      <c r="D23" s="278" t="s">
        <v>402</v>
      </c>
      <c r="E23" s="250" t="s">
        <v>403</v>
      </c>
    </row>
    <row r="24" spans="2:17" ht="11.25" hidden="1" customHeight="1" x14ac:dyDescent="0.4">
      <c r="D24" s="278"/>
      <c r="O24" s="279">
        <f>SUM(O14:O19)</f>
        <v>165</v>
      </c>
      <c r="P24" s="279"/>
      <c r="Q24" s="279">
        <f>SUM(Q14:Q19)</f>
        <v>39</v>
      </c>
    </row>
    <row r="25" spans="2:17" x14ac:dyDescent="0.4">
      <c r="D25" s="278" t="s">
        <v>324</v>
      </c>
      <c r="E25" s="250" t="s">
        <v>404</v>
      </c>
    </row>
  </sheetData>
  <mergeCells count="13">
    <mergeCell ref="B19:D19"/>
    <mergeCell ref="Q6:Q7"/>
    <mergeCell ref="B14:D14"/>
    <mergeCell ref="B15:D15"/>
    <mergeCell ref="B16:D16"/>
    <mergeCell ref="B17:D17"/>
    <mergeCell ref="B18:D18"/>
    <mergeCell ref="B6:D7"/>
    <mergeCell ref="E6:E7"/>
    <mergeCell ref="F6:F7"/>
    <mergeCell ref="I6:J6"/>
    <mergeCell ref="O6:O7"/>
    <mergeCell ref="P6:P7"/>
  </mergeCells>
  <phoneticPr fontId="1"/>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33F71-19D4-44BA-8FDA-765B8A9952D7}">
  <dimension ref="B1:R27"/>
  <sheetViews>
    <sheetView showGridLines="0" zoomScale="80" zoomScaleNormal="80" zoomScaleSheetLayoutView="100" workbookViewId="0">
      <selection activeCell="N7" sqref="N7:N8"/>
    </sheetView>
  </sheetViews>
  <sheetFormatPr defaultRowHeight="11.25" x14ac:dyDescent="0.4"/>
  <cols>
    <col min="1" max="1" width="2.375" style="250" customWidth="1"/>
    <col min="2" max="2" width="5" style="250" customWidth="1"/>
    <col min="3" max="3" width="3.125" style="250" customWidth="1"/>
    <col min="4" max="4" width="5" style="250" customWidth="1"/>
    <col min="5" max="16" width="18.25" style="250" customWidth="1"/>
    <col min="17" max="17" width="6.75" style="250" customWidth="1"/>
    <col min="18" max="18" width="10.625" style="250" hidden="1" customWidth="1"/>
    <col min="19" max="16384" width="9" style="250"/>
  </cols>
  <sheetData>
    <row r="1" spans="2:18" ht="14.25" x14ac:dyDescent="0.4">
      <c r="B1" s="249" t="s">
        <v>1</v>
      </c>
      <c r="C1" s="249"/>
      <c r="D1" s="249"/>
    </row>
    <row r="3" spans="2:18" ht="14.25" x14ac:dyDescent="0.4">
      <c r="B3" s="249" t="s">
        <v>377</v>
      </c>
      <c r="C3" s="249"/>
      <c r="D3" s="249"/>
    </row>
    <row r="4" spans="2:18" ht="14.25" x14ac:dyDescent="0.4">
      <c r="B4" s="249"/>
      <c r="C4" s="249"/>
      <c r="D4" s="249"/>
    </row>
    <row r="5" spans="2:18" ht="14.25" x14ac:dyDescent="0.4">
      <c r="B5" s="251" t="s">
        <v>405</v>
      </c>
      <c r="C5" s="249"/>
      <c r="D5" s="249"/>
    </row>
    <row r="6" spans="2:18" ht="18.75" customHeight="1" thickBot="1" x14ac:dyDescent="0.45">
      <c r="B6" s="251"/>
      <c r="M6" s="280"/>
      <c r="N6" s="278"/>
      <c r="O6" s="278"/>
      <c r="P6" s="278" t="s">
        <v>177</v>
      </c>
    </row>
    <row r="7" spans="2:18" ht="18.75" customHeight="1" x14ac:dyDescent="0.4">
      <c r="B7" s="440" t="s">
        <v>114</v>
      </c>
      <c r="C7" s="440"/>
      <c r="D7" s="441"/>
      <c r="E7" s="444" t="s">
        <v>406</v>
      </c>
      <c r="F7" s="252"/>
      <c r="G7" s="254" t="s">
        <v>407</v>
      </c>
      <c r="H7" s="254"/>
      <c r="I7" s="254"/>
      <c r="J7" s="254" t="s">
        <v>408</v>
      </c>
      <c r="K7" s="254"/>
      <c r="L7" s="254"/>
      <c r="M7" s="255"/>
      <c r="N7" s="449" t="s">
        <v>409</v>
      </c>
      <c r="O7" s="452" t="s">
        <v>410</v>
      </c>
      <c r="P7" s="454" t="s">
        <v>386</v>
      </c>
    </row>
    <row r="8" spans="2:18" ht="18.75" customHeight="1" x14ac:dyDescent="0.4">
      <c r="B8" s="442"/>
      <c r="C8" s="442"/>
      <c r="D8" s="443"/>
      <c r="E8" s="445"/>
      <c r="F8" s="256" t="s">
        <v>387</v>
      </c>
      <c r="G8" s="256" t="s">
        <v>388</v>
      </c>
      <c r="H8" s="256" t="s">
        <v>389</v>
      </c>
      <c r="I8" s="256" t="s">
        <v>390</v>
      </c>
      <c r="J8" s="256" t="s">
        <v>391</v>
      </c>
      <c r="K8" s="256" t="s">
        <v>392</v>
      </c>
      <c r="L8" s="256" t="s">
        <v>393</v>
      </c>
      <c r="M8" s="256" t="s">
        <v>394</v>
      </c>
      <c r="N8" s="451"/>
      <c r="O8" s="453"/>
      <c r="P8" s="453"/>
    </row>
    <row r="9" spans="2:18" ht="6" customHeight="1" x14ac:dyDescent="0.4">
      <c r="B9" s="257"/>
      <c r="C9" s="258"/>
      <c r="D9" s="259"/>
      <c r="N9" s="257"/>
    </row>
    <row r="10" spans="2:18" s="266" customFormat="1" ht="18.75" customHeight="1" x14ac:dyDescent="0.15">
      <c r="B10" s="196" t="s">
        <v>335</v>
      </c>
      <c r="C10" s="53">
        <v>28</v>
      </c>
      <c r="D10" s="54" t="s">
        <v>61</v>
      </c>
      <c r="E10" s="281">
        <v>34722308</v>
      </c>
      <c r="F10" s="281">
        <v>12970575</v>
      </c>
      <c r="G10" s="281">
        <v>7079778</v>
      </c>
      <c r="H10" s="281">
        <v>153645</v>
      </c>
      <c r="I10" s="281">
        <v>950845</v>
      </c>
      <c r="J10" s="281">
        <v>13302584</v>
      </c>
      <c r="K10" s="281">
        <v>1742</v>
      </c>
      <c r="L10" s="281">
        <v>91074</v>
      </c>
      <c r="M10" s="281">
        <v>84050</v>
      </c>
      <c r="N10" s="282">
        <v>4640</v>
      </c>
      <c r="O10" s="281">
        <v>83375</v>
      </c>
      <c r="P10" s="282" t="s">
        <v>136</v>
      </c>
    </row>
    <row r="11" spans="2:18" s="266" customFormat="1" ht="18.75" customHeight="1" x14ac:dyDescent="0.15">
      <c r="B11" s="53"/>
      <c r="C11" s="53">
        <v>29</v>
      </c>
      <c r="D11" s="54"/>
      <c r="E11" s="281">
        <v>35277224</v>
      </c>
      <c r="F11" s="281">
        <v>12920637</v>
      </c>
      <c r="G11" s="281">
        <v>7047866</v>
      </c>
      <c r="H11" s="281">
        <v>144141</v>
      </c>
      <c r="I11" s="281">
        <v>1017987</v>
      </c>
      <c r="J11" s="281">
        <v>13863210</v>
      </c>
      <c r="K11" s="281">
        <v>1911</v>
      </c>
      <c r="L11" s="281">
        <v>93513</v>
      </c>
      <c r="M11" s="281">
        <v>91004</v>
      </c>
      <c r="N11" s="282">
        <v>6828</v>
      </c>
      <c r="O11" s="281">
        <v>90125</v>
      </c>
      <c r="P11" s="282" t="s">
        <v>136</v>
      </c>
    </row>
    <row r="12" spans="2:18" s="266" customFormat="1" ht="18.75" customHeight="1" x14ac:dyDescent="0.15">
      <c r="B12" s="53"/>
      <c r="C12" s="53">
        <v>30</v>
      </c>
      <c r="D12" s="113"/>
      <c r="E12" s="281">
        <v>35059778</v>
      </c>
      <c r="F12" s="281">
        <v>12459545</v>
      </c>
      <c r="G12" s="281">
        <v>7089876</v>
      </c>
      <c r="H12" s="281">
        <v>120773</v>
      </c>
      <c r="I12" s="281">
        <v>1053892</v>
      </c>
      <c r="J12" s="281">
        <v>14050810</v>
      </c>
      <c r="K12" s="281">
        <v>968</v>
      </c>
      <c r="L12" s="281">
        <v>77597</v>
      </c>
      <c r="M12" s="281">
        <v>103136</v>
      </c>
      <c r="N12" s="282">
        <v>8536</v>
      </c>
      <c r="O12" s="281">
        <v>84445</v>
      </c>
      <c r="P12" s="282">
        <v>10200</v>
      </c>
    </row>
    <row r="13" spans="2:18" s="266" customFormat="1" ht="18.75" customHeight="1" x14ac:dyDescent="0.15">
      <c r="B13" s="53"/>
      <c r="C13" s="53" t="s">
        <v>395</v>
      </c>
      <c r="D13" s="113"/>
      <c r="E13" s="281">
        <v>35029043</v>
      </c>
      <c r="F13" s="281">
        <v>12158536</v>
      </c>
      <c r="G13" s="281">
        <v>7165535</v>
      </c>
      <c r="H13" s="281">
        <v>99468</v>
      </c>
      <c r="I13" s="281">
        <v>1062783</v>
      </c>
      <c r="J13" s="281">
        <v>14250225</v>
      </c>
      <c r="K13" s="281">
        <v>1406</v>
      </c>
      <c r="L13" s="281">
        <v>67091</v>
      </c>
      <c r="M13" s="281">
        <v>123204</v>
      </c>
      <c r="N13" s="281">
        <v>8004</v>
      </c>
      <c r="O13" s="281">
        <v>87191</v>
      </c>
      <c r="P13" s="282">
        <v>5600</v>
      </c>
    </row>
    <row r="14" spans="2:18" s="286" customFormat="1" ht="18.75" customHeight="1" x14ac:dyDescent="0.15">
      <c r="B14" s="58"/>
      <c r="C14" s="132" t="s">
        <v>29</v>
      </c>
      <c r="D14" s="60"/>
      <c r="E14" s="283">
        <v>35132785</v>
      </c>
      <c r="F14" s="283">
        <v>12218562</v>
      </c>
      <c r="G14" s="283">
        <v>7306619</v>
      </c>
      <c r="H14" s="283">
        <v>107876</v>
      </c>
      <c r="I14" s="283">
        <v>1104125</v>
      </c>
      <c r="J14" s="283">
        <v>14110381</v>
      </c>
      <c r="K14" s="283">
        <v>1328</v>
      </c>
      <c r="L14" s="283">
        <v>62656</v>
      </c>
      <c r="M14" s="283">
        <v>122761</v>
      </c>
      <c r="N14" s="283">
        <v>6847</v>
      </c>
      <c r="O14" s="283">
        <v>86529</v>
      </c>
      <c r="P14" s="283">
        <v>5100</v>
      </c>
      <c r="Q14" s="284"/>
      <c r="R14" s="285" t="e">
        <f>SUM(#REF!)</f>
        <v>#REF!</v>
      </c>
    </row>
    <row r="15" spans="2:18" s="266" customFormat="1" ht="18.75" customHeight="1" x14ac:dyDescent="0.15">
      <c r="B15" s="336" t="s">
        <v>195</v>
      </c>
      <c r="C15" s="336"/>
      <c r="D15" s="337"/>
      <c r="E15" s="281">
        <v>6145350</v>
      </c>
      <c r="F15" s="281">
        <v>3674338</v>
      </c>
      <c r="G15" s="281">
        <v>2311282</v>
      </c>
      <c r="H15" s="281">
        <v>28172</v>
      </c>
      <c r="I15" s="281">
        <v>1506</v>
      </c>
      <c r="J15" s="281">
        <v>38856</v>
      </c>
      <c r="K15" s="281">
        <v>259</v>
      </c>
      <c r="L15" s="281">
        <v>17306</v>
      </c>
      <c r="M15" s="281">
        <v>36235</v>
      </c>
      <c r="N15" s="281">
        <v>1722</v>
      </c>
      <c r="O15" s="281">
        <v>34574</v>
      </c>
      <c r="P15" s="281">
        <v>1100</v>
      </c>
      <c r="Q15" s="287"/>
      <c r="R15" s="285" t="e">
        <f>SUM(#REF!)</f>
        <v>#REF!</v>
      </c>
    </row>
    <row r="16" spans="2:18" s="266" customFormat="1" ht="18.75" customHeight="1" x14ac:dyDescent="0.15">
      <c r="B16" s="336" t="s">
        <v>396</v>
      </c>
      <c r="C16" s="336"/>
      <c r="D16" s="337"/>
      <c r="E16" s="281">
        <v>2909078</v>
      </c>
      <c r="F16" s="281">
        <v>1733375</v>
      </c>
      <c r="G16" s="281">
        <v>1089748</v>
      </c>
      <c r="H16" s="281">
        <v>17248</v>
      </c>
      <c r="I16" s="281">
        <v>448</v>
      </c>
      <c r="J16" s="281">
        <v>27732</v>
      </c>
      <c r="K16" s="282" t="s">
        <v>136</v>
      </c>
      <c r="L16" s="281">
        <v>7873</v>
      </c>
      <c r="M16" s="281">
        <v>23768</v>
      </c>
      <c r="N16" s="281">
        <v>567</v>
      </c>
      <c r="O16" s="281">
        <v>8019</v>
      </c>
      <c r="P16" s="281">
        <v>300</v>
      </c>
      <c r="Q16" s="287"/>
      <c r="R16" s="285" t="e">
        <f>SUM(#REF!)</f>
        <v>#REF!</v>
      </c>
    </row>
    <row r="17" spans="2:18" s="266" customFormat="1" ht="18.75" customHeight="1" x14ac:dyDescent="0.15">
      <c r="B17" s="336" t="s">
        <v>397</v>
      </c>
      <c r="C17" s="336"/>
      <c r="D17" s="337"/>
      <c r="E17" s="281">
        <v>3066116</v>
      </c>
      <c r="F17" s="281">
        <v>1836550</v>
      </c>
      <c r="G17" s="281">
        <v>1153292</v>
      </c>
      <c r="H17" s="281">
        <v>11319</v>
      </c>
      <c r="I17" s="281">
        <v>680</v>
      </c>
      <c r="J17" s="281">
        <v>26075</v>
      </c>
      <c r="K17" s="282">
        <v>318</v>
      </c>
      <c r="L17" s="281">
        <v>6415</v>
      </c>
      <c r="M17" s="281">
        <v>17300</v>
      </c>
      <c r="N17" s="281">
        <v>1073</v>
      </c>
      <c r="O17" s="281">
        <v>12094</v>
      </c>
      <c r="P17" s="281">
        <v>1000</v>
      </c>
      <c r="Q17" s="287"/>
      <c r="R17" s="285" t="e">
        <f>SUM(#REF!)</f>
        <v>#REF!</v>
      </c>
    </row>
    <row r="18" spans="2:18" s="266" customFormat="1" ht="18.75" customHeight="1" x14ac:dyDescent="0.15">
      <c r="B18" s="336" t="s">
        <v>398</v>
      </c>
      <c r="C18" s="336"/>
      <c r="D18" s="337"/>
      <c r="E18" s="281">
        <v>5266064</v>
      </c>
      <c r="F18" s="281">
        <v>3293658</v>
      </c>
      <c r="G18" s="281">
        <v>1828482</v>
      </c>
      <c r="H18" s="281">
        <v>32225</v>
      </c>
      <c r="I18" s="281">
        <v>677</v>
      </c>
      <c r="J18" s="281">
        <v>46626</v>
      </c>
      <c r="K18" s="282" t="s">
        <v>136</v>
      </c>
      <c r="L18" s="281">
        <v>21534</v>
      </c>
      <c r="M18" s="281">
        <v>29365</v>
      </c>
      <c r="N18" s="281">
        <v>2305</v>
      </c>
      <c r="O18" s="281">
        <v>9392</v>
      </c>
      <c r="P18" s="281">
        <v>1800</v>
      </c>
      <c r="Q18" s="287"/>
      <c r="R18" s="285" t="e">
        <f>SUM(#REF!)</f>
        <v>#REF!</v>
      </c>
    </row>
    <row r="19" spans="2:18" s="266" customFormat="1" ht="18.75" customHeight="1" x14ac:dyDescent="0.15">
      <c r="B19" s="336" t="s">
        <v>399</v>
      </c>
      <c r="C19" s="336"/>
      <c r="D19" s="337"/>
      <c r="E19" s="281">
        <v>1701995</v>
      </c>
      <c r="F19" s="281">
        <v>1047313</v>
      </c>
      <c r="G19" s="281">
        <v>578773</v>
      </c>
      <c r="H19" s="281">
        <v>13112</v>
      </c>
      <c r="I19" s="281">
        <v>190</v>
      </c>
      <c r="J19" s="281">
        <v>26834</v>
      </c>
      <c r="K19" s="282">
        <v>149</v>
      </c>
      <c r="L19" s="281">
        <v>6872</v>
      </c>
      <c r="M19" s="281">
        <v>11166</v>
      </c>
      <c r="N19" s="281">
        <v>492</v>
      </c>
      <c r="O19" s="281">
        <v>16694</v>
      </c>
      <c r="P19" s="281">
        <v>400</v>
      </c>
      <c r="Q19" s="287"/>
      <c r="R19" s="285" t="e">
        <f>SUM(#REF!)</f>
        <v>#REF!</v>
      </c>
    </row>
    <row r="20" spans="2:18" s="266" customFormat="1" ht="18.75" customHeight="1" x14ac:dyDescent="0.15">
      <c r="B20" s="336" t="s">
        <v>400</v>
      </c>
      <c r="C20" s="336"/>
      <c r="D20" s="337"/>
      <c r="E20" s="281">
        <v>1009342</v>
      </c>
      <c r="F20" s="281">
        <v>633327</v>
      </c>
      <c r="G20" s="281">
        <v>345042</v>
      </c>
      <c r="H20" s="281">
        <v>5799</v>
      </c>
      <c r="I20" s="281">
        <v>649</v>
      </c>
      <c r="J20" s="281">
        <v>9395</v>
      </c>
      <c r="K20" s="282">
        <v>602</v>
      </c>
      <c r="L20" s="281">
        <v>2656</v>
      </c>
      <c r="M20" s="281">
        <v>4927</v>
      </c>
      <c r="N20" s="281">
        <v>688</v>
      </c>
      <c r="O20" s="281">
        <v>5756</v>
      </c>
      <c r="P20" s="281">
        <v>500</v>
      </c>
      <c r="Q20" s="287"/>
      <c r="R20" s="285" t="e">
        <f>SUM(#REF!)</f>
        <v>#REF!</v>
      </c>
    </row>
    <row r="21" spans="2:18" ht="11.25" customHeight="1" thickBot="1" x14ac:dyDescent="0.45">
      <c r="B21" s="288"/>
      <c r="C21" s="288"/>
      <c r="D21" s="143"/>
      <c r="E21" s="84"/>
      <c r="F21" s="84"/>
      <c r="G21" s="84"/>
      <c r="H21" s="84"/>
      <c r="I21" s="84"/>
      <c r="J21" s="84"/>
      <c r="K21" s="127"/>
      <c r="L21" s="127"/>
      <c r="M21" s="127"/>
      <c r="N21" s="289"/>
      <c r="O21" s="127"/>
      <c r="P21" s="127"/>
      <c r="Q21" s="257"/>
    </row>
    <row r="22" spans="2:18" ht="6" customHeight="1" x14ac:dyDescent="0.4">
      <c r="B22" s="97"/>
      <c r="C22" s="97"/>
      <c r="D22" s="97"/>
      <c r="E22" s="97"/>
      <c r="F22" s="97"/>
      <c r="G22" s="97"/>
      <c r="H22" s="97"/>
      <c r="I22" s="97"/>
      <c r="J22" s="97"/>
      <c r="K22" s="97"/>
      <c r="L22" s="97"/>
      <c r="M22" s="97"/>
      <c r="N22" s="97"/>
      <c r="O22" s="97"/>
      <c r="P22" s="97"/>
      <c r="Q22" s="257"/>
    </row>
    <row r="23" spans="2:18" ht="12" customHeight="1" x14ac:dyDescent="0.15">
      <c r="B23" s="112" t="s">
        <v>401</v>
      </c>
      <c r="C23" s="112"/>
      <c r="D23" s="112"/>
      <c r="E23" s="112"/>
      <c r="F23" s="97"/>
      <c r="G23" s="290"/>
      <c r="H23" s="290"/>
      <c r="I23" s="290"/>
      <c r="J23" s="290"/>
      <c r="K23" s="290"/>
      <c r="L23" s="290"/>
      <c r="M23" s="290"/>
      <c r="N23" s="112"/>
      <c r="O23" s="112"/>
      <c r="P23" s="112"/>
    </row>
    <row r="24" spans="2:18" ht="12" customHeight="1" x14ac:dyDescent="0.15">
      <c r="B24" s="112"/>
      <c r="C24" s="112"/>
      <c r="D24" s="291" t="s">
        <v>402</v>
      </c>
      <c r="E24" s="455" t="s">
        <v>411</v>
      </c>
      <c r="F24" s="455"/>
      <c r="G24" s="455"/>
      <c r="H24" s="455"/>
      <c r="I24" s="455"/>
      <c r="J24" s="97"/>
      <c r="K24" s="100" t="s">
        <v>412</v>
      </c>
      <c r="L24" s="97" t="s">
        <v>413</v>
      </c>
      <c r="M24" s="292"/>
      <c r="N24" s="292"/>
      <c r="O24" s="292"/>
      <c r="P24" s="292"/>
    </row>
    <row r="25" spans="2:18" ht="12" customHeight="1" x14ac:dyDescent="0.15">
      <c r="B25" s="97"/>
      <c r="C25" s="97"/>
      <c r="D25" s="291"/>
      <c r="E25" s="455"/>
      <c r="F25" s="455"/>
      <c r="G25" s="455"/>
      <c r="H25" s="455"/>
      <c r="I25" s="455"/>
      <c r="J25" s="290"/>
      <c r="K25" s="100" t="s">
        <v>414</v>
      </c>
      <c r="L25" s="455" t="s">
        <v>415</v>
      </c>
      <c r="M25" s="455"/>
      <c r="N25" s="292"/>
      <c r="O25" s="292"/>
      <c r="P25" s="292"/>
    </row>
    <row r="26" spans="2:18" ht="11.25" customHeight="1" x14ac:dyDescent="0.15">
      <c r="B26" s="97"/>
      <c r="C26" s="97"/>
      <c r="D26" s="291" t="s">
        <v>324</v>
      </c>
      <c r="E26" s="455" t="s">
        <v>416</v>
      </c>
      <c r="F26" s="455"/>
      <c r="G26" s="455"/>
      <c r="H26" s="455"/>
      <c r="I26" s="455"/>
      <c r="J26" s="292"/>
      <c r="K26" s="290"/>
      <c r="L26" s="290"/>
      <c r="M26" s="290"/>
      <c r="N26" s="194"/>
      <c r="O26" s="194"/>
      <c r="P26" s="194"/>
    </row>
    <row r="27" spans="2:18" x14ac:dyDescent="0.15">
      <c r="B27" s="97"/>
      <c r="C27" s="97"/>
      <c r="D27" s="290"/>
      <c r="E27" s="455"/>
      <c r="F27" s="455"/>
      <c r="G27" s="455"/>
      <c r="H27" s="455"/>
      <c r="I27" s="455"/>
      <c r="J27" s="292"/>
      <c r="K27" s="97"/>
      <c r="L27" s="97"/>
      <c r="M27" s="97"/>
      <c r="N27" s="97"/>
      <c r="O27" s="97"/>
      <c r="P27" s="97"/>
    </row>
  </sheetData>
  <mergeCells count="14">
    <mergeCell ref="P7:P8"/>
    <mergeCell ref="L25:M25"/>
    <mergeCell ref="E26:I27"/>
    <mergeCell ref="B16:D16"/>
    <mergeCell ref="B17:D17"/>
    <mergeCell ref="B18:D18"/>
    <mergeCell ref="B19:D19"/>
    <mergeCell ref="B20:D20"/>
    <mergeCell ref="E24:I25"/>
    <mergeCell ref="B15:D15"/>
    <mergeCell ref="B7:D8"/>
    <mergeCell ref="E7:E8"/>
    <mergeCell ref="N7:N8"/>
    <mergeCell ref="O7:O8"/>
  </mergeCells>
  <phoneticPr fontId="1"/>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451EC-F928-444F-B808-9112CBDE3367}">
  <dimension ref="B1:V34"/>
  <sheetViews>
    <sheetView showGridLines="0" zoomScaleNormal="100" zoomScaleSheetLayoutView="100" workbookViewId="0">
      <selection activeCell="E7" sqref="E7:F7"/>
    </sheetView>
  </sheetViews>
  <sheetFormatPr defaultRowHeight="11.25" x14ac:dyDescent="0.4"/>
  <cols>
    <col min="1" max="1" width="9" style="2"/>
    <col min="2" max="2" width="3.875" style="2" customWidth="1"/>
    <col min="3" max="3" width="3.375" style="2" customWidth="1"/>
    <col min="4" max="4" width="5.25" style="2" customWidth="1"/>
    <col min="5" max="10" width="11.875" style="2" customWidth="1"/>
    <col min="11" max="11" width="9.25" style="2" customWidth="1"/>
    <col min="12" max="12" width="9.125" style="2" customWidth="1"/>
    <col min="13" max="13" width="9.25" style="2" customWidth="1"/>
    <col min="14" max="14" width="9.125" style="2" customWidth="1"/>
    <col min="15" max="15" width="9.25" style="2" customWidth="1"/>
    <col min="16" max="16" width="9.125" style="2" customWidth="1"/>
    <col min="17" max="17" width="9.25" style="2" customWidth="1"/>
    <col min="18" max="18" width="9.125" style="2" customWidth="1"/>
    <col min="19" max="19" width="10.25" style="2" customWidth="1"/>
    <col min="20" max="16384" width="9" style="2"/>
  </cols>
  <sheetData>
    <row r="1" spans="2:22" ht="14.25" x14ac:dyDescent="0.4">
      <c r="B1" s="1" t="s">
        <v>1</v>
      </c>
    </row>
    <row r="3" spans="2:22" ht="14.25" x14ac:dyDescent="0.4">
      <c r="B3" s="1" t="s">
        <v>49</v>
      </c>
    </row>
    <row r="4" spans="2:22" ht="24" customHeight="1" x14ac:dyDescent="0.4">
      <c r="B4" s="2" t="s">
        <v>418</v>
      </c>
    </row>
    <row r="5" spans="2:22" ht="18.75" x14ac:dyDescent="0.4">
      <c r="M5" s="47"/>
      <c r="N5" s="47"/>
    </row>
    <row r="6" spans="2:22" s="48" customFormat="1" ht="15" thickBot="1" x14ac:dyDescent="0.45">
      <c r="B6" s="1" t="s">
        <v>50</v>
      </c>
    </row>
    <row r="7" spans="2:22" ht="10.5" customHeight="1" x14ac:dyDescent="0.4">
      <c r="B7" s="315" t="s">
        <v>51</v>
      </c>
      <c r="C7" s="315"/>
      <c r="D7" s="316"/>
      <c r="E7" s="319" t="s">
        <v>52</v>
      </c>
      <c r="F7" s="316"/>
      <c r="G7" s="319" t="s">
        <v>53</v>
      </c>
      <c r="H7" s="341"/>
      <c r="I7" s="319" t="s">
        <v>54</v>
      </c>
      <c r="J7" s="341"/>
      <c r="K7" s="319" t="s">
        <v>55</v>
      </c>
      <c r="L7" s="341"/>
      <c r="M7" s="319" t="s">
        <v>56</v>
      </c>
      <c r="N7" s="316"/>
      <c r="O7" s="319" t="s">
        <v>57</v>
      </c>
      <c r="P7" s="316"/>
      <c r="Q7" s="319" t="s">
        <v>58</v>
      </c>
      <c r="R7" s="316"/>
      <c r="S7" s="334" t="s">
        <v>417</v>
      </c>
    </row>
    <row r="8" spans="2:22" ht="10.5" customHeight="1" x14ac:dyDescent="0.4">
      <c r="B8" s="339"/>
      <c r="C8" s="339"/>
      <c r="D8" s="340"/>
      <c r="E8" s="49"/>
      <c r="F8" s="50" t="s">
        <v>59</v>
      </c>
      <c r="G8" s="49"/>
      <c r="H8" s="50" t="s">
        <v>59</v>
      </c>
      <c r="I8" s="49"/>
      <c r="J8" s="50" t="s">
        <v>59</v>
      </c>
      <c r="K8" s="51"/>
      <c r="L8" s="50" t="s">
        <v>59</v>
      </c>
      <c r="M8" s="51"/>
      <c r="N8" s="50" t="s">
        <v>59</v>
      </c>
      <c r="O8" s="49"/>
      <c r="P8" s="50" t="s">
        <v>59</v>
      </c>
      <c r="Q8" s="49"/>
      <c r="R8" s="50" t="s">
        <v>59</v>
      </c>
      <c r="S8" s="335"/>
    </row>
    <row r="9" spans="2:22" ht="1.5" customHeight="1" x14ac:dyDescent="0.4">
      <c r="D9" s="6"/>
    </row>
    <row r="10" spans="2:22" s="55" customFormat="1" ht="10.5" customHeight="1" x14ac:dyDescent="0.15">
      <c r="B10" s="52" t="s">
        <v>60</v>
      </c>
      <c r="C10" s="57">
        <v>30</v>
      </c>
      <c r="D10" s="54" t="s">
        <v>61</v>
      </c>
      <c r="E10" s="263">
        <v>124804</v>
      </c>
      <c r="F10" s="263">
        <v>51670</v>
      </c>
      <c r="G10" s="263">
        <v>40232</v>
      </c>
      <c r="H10" s="263">
        <v>14237</v>
      </c>
      <c r="I10" s="263">
        <v>351684</v>
      </c>
      <c r="J10" s="263">
        <v>141242</v>
      </c>
      <c r="K10" s="263">
        <v>198382</v>
      </c>
      <c r="L10" s="263">
        <v>70066</v>
      </c>
      <c r="M10" s="293">
        <v>1.7727616416812009</v>
      </c>
      <c r="N10" s="293">
        <v>2.0158422059201326</v>
      </c>
      <c r="O10" s="263">
        <v>62317</v>
      </c>
      <c r="P10" s="263">
        <v>21375</v>
      </c>
      <c r="Q10" s="263">
        <v>12308</v>
      </c>
      <c r="R10" s="263">
        <v>5770</v>
      </c>
      <c r="S10" s="294">
        <v>30.6</v>
      </c>
      <c r="V10" s="56"/>
    </row>
    <row r="11" spans="2:22" s="55" customFormat="1" ht="10.5" customHeight="1" x14ac:dyDescent="0.15">
      <c r="B11" s="336" t="s">
        <v>62</v>
      </c>
      <c r="C11" s="336"/>
      <c r="D11" s="337"/>
      <c r="E11" s="263">
        <v>117866</v>
      </c>
      <c r="F11" s="263">
        <v>48010</v>
      </c>
      <c r="G11" s="263">
        <v>38724</v>
      </c>
      <c r="H11" s="263">
        <v>14315</v>
      </c>
      <c r="I11" s="263">
        <v>337517</v>
      </c>
      <c r="J11" s="263">
        <v>135013</v>
      </c>
      <c r="K11" s="263">
        <v>197055</v>
      </c>
      <c r="L11" s="263">
        <v>72722</v>
      </c>
      <c r="M11" s="293">
        <v>1.7128060693714953</v>
      </c>
      <c r="N11" s="293">
        <v>1.8565633508429362</v>
      </c>
      <c r="O11" s="263">
        <v>54415</v>
      </c>
      <c r="P11" s="263">
        <v>19498</v>
      </c>
      <c r="Q11" s="263">
        <v>11249</v>
      </c>
      <c r="R11" s="263">
        <v>5620</v>
      </c>
      <c r="S11" s="295">
        <v>0.29049168474331166</v>
      </c>
      <c r="V11" s="56"/>
    </row>
    <row r="12" spans="2:22" s="64" customFormat="1" ht="10.5" customHeight="1" x14ac:dyDescent="0.15">
      <c r="B12" s="58"/>
      <c r="C12" s="59" t="s">
        <v>29</v>
      </c>
      <c r="D12" s="60"/>
      <c r="E12" s="61">
        <v>93756</v>
      </c>
      <c r="F12" s="61">
        <v>36671</v>
      </c>
      <c r="G12" s="61">
        <v>40659</v>
      </c>
      <c r="H12" s="61">
        <v>14221</v>
      </c>
      <c r="I12" s="61">
        <v>265624</v>
      </c>
      <c r="J12" s="61">
        <v>100792</v>
      </c>
      <c r="K12" s="61">
        <v>219777</v>
      </c>
      <c r="L12" s="61">
        <v>76524</v>
      </c>
      <c r="M12" s="62">
        <v>1.2090000000000001</v>
      </c>
      <c r="N12" s="62">
        <v>1.3169999999999999</v>
      </c>
      <c r="O12" s="61">
        <v>48805</v>
      </c>
      <c r="P12" s="61">
        <v>17647</v>
      </c>
      <c r="Q12" s="61">
        <v>9250</v>
      </c>
      <c r="R12" s="61">
        <v>4660</v>
      </c>
      <c r="S12" s="63">
        <v>22.75</v>
      </c>
    </row>
    <row r="13" spans="2:22" s="55" customFormat="1" ht="10.5" customHeight="1" x14ac:dyDescent="0.15">
      <c r="D13" s="18" t="s">
        <v>63</v>
      </c>
      <c r="E13" s="263">
        <v>7387</v>
      </c>
      <c r="F13" s="263">
        <v>2424</v>
      </c>
      <c r="G13" s="263">
        <v>3732</v>
      </c>
      <c r="H13" s="263">
        <v>1238</v>
      </c>
      <c r="I13" s="263">
        <v>23313</v>
      </c>
      <c r="J13" s="263">
        <v>8514</v>
      </c>
      <c r="K13" s="263">
        <v>17068</v>
      </c>
      <c r="L13" s="263">
        <v>6057</v>
      </c>
      <c r="M13" s="293">
        <v>1.3660000000000001</v>
      </c>
      <c r="N13" s="293">
        <v>1.4059999999999999</v>
      </c>
      <c r="O13" s="263">
        <v>2900</v>
      </c>
      <c r="P13" s="263">
        <v>984</v>
      </c>
      <c r="Q13" s="263">
        <v>740</v>
      </c>
      <c r="R13" s="263">
        <v>348</v>
      </c>
      <c r="S13" s="294">
        <v>19.829000000000001</v>
      </c>
    </row>
    <row r="14" spans="2:22" s="55" customFormat="1" ht="10.5" customHeight="1" x14ac:dyDescent="0.15">
      <c r="D14" s="18" t="s">
        <v>64</v>
      </c>
      <c r="E14" s="263">
        <v>6906</v>
      </c>
      <c r="F14" s="263">
        <v>2620</v>
      </c>
      <c r="G14" s="263">
        <v>3213</v>
      </c>
      <c r="H14" s="263">
        <v>1122</v>
      </c>
      <c r="I14" s="263">
        <v>20626</v>
      </c>
      <c r="J14" s="263">
        <v>7332</v>
      </c>
      <c r="K14" s="263">
        <v>17034</v>
      </c>
      <c r="L14" s="263">
        <v>5941</v>
      </c>
      <c r="M14" s="293">
        <v>1.2110000000000001</v>
      </c>
      <c r="N14" s="293">
        <v>1.234</v>
      </c>
      <c r="O14" s="263">
        <v>2830</v>
      </c>
      <c r="P14" s="263">
        <v>999</v>
      </c>
      <c r="Q14" s="263">
        <v>580</v>
      </c>
      <c r="R14" s="263">
        <v>269</v>
      </c>
      <c r="S14" s="294">
        <v>18.052</v>
      </c>
    </row>
    <row r="15" spans="2:22" s="55" customFormat="1" ht="10.5" customHeight="1" x14ac:dyDescent="0.15">
      <c r="D15" s="18" t="s">
        <v>65</v>
      </c>
      <c r="E15" s="263">
        <v>7744</v>
      </c>
      <c r="F15" s="263">
        <v>3193</v>
      </c>
      <c r="G15" s="263">
        <v>3838</v>
      </c>
      <c r="H15" s="263">
        <v>1444</v>
      </c>
      <c r="I15" s="263">
        <v>20948</v>
      </c>
      <c r="J15" s="263">
        <v>7654</v>
      </c>
      <c r="K15" s="263">
        <v>17794</v>
      </c>
      <c r="L15" s="263">
        <v>6292</v>
      </c>
      <c r="M15" s="293">
        <v>1.177</v>
      </c>
      <c r="N15" s="293">
        <v>1.216</v>
      </c>
      <c r="O15" s="263">
        <v>4334</v>
      </c>
      <c r="P15" s="263">
        <v>1635</v>
      </c>
      <c r="Q15" s="263">
        <v>782</v>
      </c>
      <c r="R15" s="263">
        <v>410</v>
      </c>
      <c r="S15" s="294">
        <v>20.375</v>
      </c>
    </row>
    <row r="16" spans="2:22" s="55" customFormat="1" ht="10.5" customHeight="1" x14ac:dyDescent="0.15">
      <c r="D16" s="18" t="s">
        <v>66</v>
      </c>
      <c r="E16" s="263">
        <v>7637</v>
      </c>
      <c r="F16" s="263">
        <v>2983</v>
      </c>
      <c r="G16" s="263">
        <v>3421</v>
      </c>
      <c r="H16" s="263">
        <v>1158</v>
      </c>
      <c r="I16" s="263">
        <v>20679</v>
      </c>
      <c r="J16" s="263">
        <v>7812</v>
      </c>
      <c r="K16" s="263">
        <v>18488</v>
      </c>
      <c r="L16" s="263">
        <v>6450</v>
      </c>
      <c r="M16" s="293">
        <v>1.119</v>
      </c>
      <c r="N16" s="293">
        <v>1.2110000000000001</v>
      </c>
      <c r="O16" s="263">
        <v>4124</v>
      </c>
      <c r="P16" s="263">
        <v>1427</v>
      </c>
      <c r="Q16" s="263">
        <v>833</v>
      </c>
      <c r="R16" s="263">
        <v>436</v>
      </c>
      <c r="S16" s="294">
        <v>24.35</v>
      </c>
    </row>
    <row r="17" spans="2:19" s="55" customFormat="1" ht="10.5" customHeight="1" x14ac:dyDescent="0.15">
      <c r="D17" s="18" t="s">
        <v>67</v>
      </c>
      <c r="E17" s="263">
        <v>7998</v>
      </c>
      <c r="F17" s="263">
        <v>3778</v>
      </c>
      <c r="G17" s="263">
        <v>2996</v>
      </c>
      <c r="H17" s="263">
        <v>1083</v>
      </c>
      <c r="I17" s="263">
        <v>21305</v>
      </c>
      <c r="J17" s="263">
        <v>8687</v>
      </c>
      <c r="K17" s="263">
        <v>18857</v>
      </c>
      <c r="L17" s="263">
        <v>6569</v>
      </c>
      <c r="M17" s="293">
        <v>1.1299999999999999</v>
      </c>
      <c r="N17" s="293">
        <v>1.3220000000000001</v>
      </c>
      <c r="O17" s="263">
        <v>3747</v>
      </c>
      <c r="P17" s="263">
        <v>1299</v>
      </c>
      <c r="Q17" s="263">
        <v>686</v>
      </c>
      <c r="R17" s="263">
        <v>319</v>
      </c>
      <c r="S17" s="294">
        <v>22.896999999999998</v>
      </c>
    </row>
    <row r="18" spans="2:19" s="55" customFormat="1" ht="10.5" customHeight="1" x14ac:dyDescent="0.15">
      <c r="D18" s="18" t="s">
        <v>68</v>
      </c>
      <c r="E18" s="263">
        <v>7215</v>
      </c>
      <c r="F18" s="263">
        <v>2601</v>
      </c>
      <c r="G18" s="263">
        <v>3161</v>
      </c>
      <c r="H18" s="263">
        <v>1119</v>
      </c>
      <c r="I18" s="263">
        <v>21439</v>
      </c>
      <c r="J18" s="263">
        <v>8504</v>
      </c>
      <c r="K18" s="263">
        <v>19107</v>
      </c>
      <c r="L18" s="263">
        <v>6658</v>
      </c>
      <c r="M18" s="293">
        <v>1.1220000000000001</v>
      </c>
      <c r="N18" s="293">
        <v>1.2769999999999999</v>
      </c>
      <c r="O18" s="263">
        <v>4190</v>
      </c>
      <c r="P18" s="263">
        <v>1531</v>
      </c>
      <c r="Q18" s="263">
        <v>776</v>
      </c>
      <c r="R18" s="263">
        <v>410</v>
      </c>
      <c r="S18" s="294">
        <v>24.548999999999999</v>
      </c>
    </row>
    <row r="19" spans="2:19" s="55" customFormat="1" ht="10.5" customHeight="1" x14ac:dyDescent="0.15">
      <c r="D19" s="18" t="s">
        <v>69</v>
      </c>
      <c r="E19" s="263">
        <v>8730</v>
      </c>
      <c r="F19" s="263">
        <v>3459</v>
      </c>
      <c r="G19" s="263">
        <v>3737</v>
      </c>
      <c r="H19" s="263">
        <v>1314</v>
      </c>
      <c r="I19" s="263">
        <v>22535</v>
      </c>
      <c r="J19" s="263">
        <v>8951</v>
      </c>
      <c r="K19" s="263">
        <v>19217</v>
      </c>
      <c r="L19" s="263">
        <v>6638</v>
      </c>
      <c r="M19" s="293">
        <v>1.173</v>
      </c>
      <c r="N19" s="293">
        <v>1.3480000000000001</v>
      </c>
      <c r="O19" s="263">
        <v>4435</v>
      </c>
      <c r="P19" s="263">
        <v>1535</v>
      </c>
      <c r="Q19" s="263">
        <v>812</v>
      </c>
      <c r="R19" s="263">
        <v>403</v>
      </c>
      <c r="S19" s="294">
        <v>21.728999999999999</v>
      </c>
    </row>
    <row r="20" spans="2:19" s="55" customFormat="1" ht="10.5" customHeight="1" x14ac:dyDescent="0.15">
      <c r="D20" s="18" t="s">
        <v>70</v>
      </c>
      <c r="E20" s="263">
        <v>7381</v>
      </c>
      <c r="F20" s="263">
        <v>3366</v>
      </c>
      <c r="G20" s="263">
        <v>2792</v>
      </c>
      <c r="H20" s="263">
        <v>974</v>
      </c>
      <c r="I20" s="263">
        <v>22554</v>
      </c>
      <c r="J20" s="263">
        <v>9151</v>
      </c>
      <c r="K20" s="263">
        <v>18571</v>
      </c>
      <c r="L20" s="263">
        <v>6430</v>
      </c>
      <c r="M20" s="293">
        <v>1.214</v>
      </c>
      <c r="N20" s="293">
        <v>1.423</v>
      </c>
      <c r="O20" s="263">
        <v>3812</v>
      </c>
      <c r="P20" s="263">
        <v>1278</v>
      </c>
      <c r="Q20" s="263">
        <v>746</v>
      </c>
      <c r="R20" s="263">
        <v>360</v>
      </c>
      <c r="S20" s="294">
        <v>26.719000000000001</v>
      </c>
    </row>
    <row r="21" spans="2:19" s="55" customFormat="1" ht="10.5" customHeight="1" x14ac:dyDescent="0.15">
      <c r="D21" s="18" t="s">
        <v>71</v>
      </c>
      <c r="E21" s="263">
        <v>8405</v>
      </c>
      <c r="F21" s="263">
        <v>2696</v>
      </c>
      <c r="G21" s="263">
        <v>2647</v>
      </c>
      <c r="H21" s="263">
        <v>832</v>
      </c>
      <c r="I21" s="263">
        <v>22931</v>
      </c>
      <c r="J21" s="263">
        <v>8551</v>
      </c>
      <c r="K21" s="263">
        <v>17788</v>
      </c>
      <c r="L21" s="263">
        <v>6154</v>
      </c>
      <c r="M21" s="293">
        <v>1.2889999999999999</v>
      </c>
      <c r="N21" s="293">
        <v>1.39</v>
      </c>
      <c r="O21" s="263">
        <v>3534</v>
      </c>
      <c r="P21" s="263">
        <v>1115</v>
      </c>
      <c r="Q21" s="263">
        <v>705</v>
      </c>
      <c r="R21" s="263">
        <v>328</v>
      </c>
      <c r="S21" s="294">
        <v>26.634</v>
      </c>
    </row>
    <row r="22" spans="2:19" s="55" customFormat="1" ht="10.5" customHeight="1" x14ac:dyDescent="0.15">
      <c r="B22" s="338" t="s">
        <v>72</v>
      </c>
      <c r="C22" s="338"/>
      <c r="D22" s="18" t="s">
        <v>73</v>
      </c>
      <c r="E22" s="263">
        <v>8729</v>
      </c>
      <c r="F22" s="263">
        <v>3339</v>
      </c>
      <c r="G22" s="263">
        <v>3348</v>
      </c>
      <c r="H22" s="263">
        <v>1145</v>
      </c>
      <c r="I22" s="263">
        <v>23387</v>
      </c>
      <c r="J22" s="263">
        <v>8722</v>
      </c>
      <c r="K22" s="263">
        <v>17530</v>
      </c>
      <c r="L22" s="263">
        <v>6006</v>
      </c>
      <c r="M22" s="293">
        <v>1.3340000000000001</v>
      </c>
      <c r="N22" s="293">
        <v>1.452</v>
      </c>
      <c r="O22" s="263">
        <v>3956</v>
      </c>
      <c r="P22" s="263">
        <v>1303</v>
      </c>
      <c r="Q22" s="263">
        <v>601</v>
      </c>
      <c r="R22" s="263">
        <v>276</v>
      </c>
      <c r="S22" s="294">
        <v>17.951000000000001</v>
      </c>
    </row>
    <row r="23" spans="2:19" s="55" customFormat="1" ht="10.5" customHeight="1" x14ac:dyDescent="0.15">
      <c r="D23" s="18" t="s">
        <v>74</v>
      </c>
      <c r="E23" s="263">
        <v>7461</v>
      </c>
      <c r="F23" s="263">
        <v>3242</v>
      </c>
      <c r="G23" s="263">
        <v>3796</v>
      </c>
      <c r="H23" s="263">
        <v>1377</v>
      </c>
      <c r="I23" s="263">
        <v>23168</v>
      </c>
      <c r="J23" s="263">
        <v>8427</v>
      </c>
      <c r="K23" s="263">
        <v>18501</v>
      </c>
      <c r="L23" s="263">
        <v>6381</v>
      </c>
      <c r="M23" s="293">
        <v>1.252</v>
      </c>
      <c r="N23" s="293">
        <v>1.321</v>
      </c>
      <c r="O23" s="263">
        <v>5427</v>
      </c>
      <c r="P23" s="263">
        <v>2419</v>
      </c>
      <c r="Q23" s="263">
        <v>822</v>
      </c>
      <c r="R23" s="263">
        <v>439</v>
      </c>
      <c r="S23" s="294">
        <v>21.654</v>
      </c>
    </row>
    <row r="24" spans="2:19" s="55" customFormat="1" ht="10.5" customHeight="1" x14ac:dyDescent="0.15">
      <c r="D24" s="18" t="s">
        <v>75</v>
      </c>
      <c r="E24" s="263">
        <v>8163</v>
      </c>
      <c r="F24" s="263">
        <v>2970</v>
      </c>
      <c r="G24" s="263">
        <v>3978</v>
      </c>
      <c r="H24" s="263">
        <v>1415</v>
      </c>
      <c r="I24" s="263">
        <v>22739</v>
      </c>
      <c r="J24" s="263">
        <v>8487</v>
      </c>
      <c r="K24" s="263">
        <v>19822</v>
      </c>
      <c r="L24" s="263">
        <v>6948</v>
      </c>
      <c r="M24" s="293">
        <v>1.147</v>
      </c>
      <c r="N24" s="293">
        <v>1.222</v>
      </c>
      <c r="O24" s="296">
        <v>5516</v>
      </c>
      <c r="P24" s="263">
        <v>2122</v>
      </c>
      <c r="Q24" s="263">
        <v>1167</v>
      </c>
      <c r="R24" s="263">
        <v>662</v>
      </c>
      <c r="S24" s="294">
        <v>29.335999999999999</v>
      </c>
    </row>
    <row r="25" spans="2:19" ht="1.5" customHeight="1" thickBot="1" x14ac:dyDescent="0.45">
      <c r="B25" s="65"/>
      <c r="C25" s="65"/>
      <c r="D25" s="35"/>
      <c r="E25" s="66"/>
      <c r="F25" s="66"/>
      <c r="G25" s="66"/>
      <c r="H25" s="66"/>
      <c r="I25" s="66"/>
      <c r="J25" s="66"/>
      <c r="K25" s="66"/>
      <c r="L25" s="66"/>
      <c r="M25" s="66"/>
      <c r="N25" s="66"/>
      <c r="O25" s="66"/>
      <c r="P25" s="66"/>
      <c r="Q25" s="66"/>
      <c r="R25" s="66"/>
      <c r="S25" s="67"/>
    </row>
    <row r="26" spans="2:19" ht="1.5" customHeight="1" x14ac:dyDescent="0.4">
      <c r="B26" s="68"/>
      <c r="C26" s="68"/>
      <c r="D26" s="41"/>
      <c r="E26" s="69"/>
      <c r="F26" s="69"/>
      <c r="G26" s="69"/>
      <c r="H26" s="69"/>
      <c r="I26" s="69"/>
      <c r="J26" s="69"/>
      <c r="K26" s="69"/>
      <c r="L26" s="69"/>
      <c r="M26" s="69"/>
      <c r="N26" s="69"/>
      <c r="O26" s="69"/>
      <c r="P26" s="69"/>
      <c r="Q26" s="69"/>
      <c r="R26" s="69"/>
      <c r="S26" s="70"/>
    </row>
    <row r="27" spans="2:19" ht="9.75" customHeight="1" x14ac:dyDescent="0.4">
      <c r="B27" s="2" t="s">
        <v>76</v>
      </c>
    </row>
    <row r="28" spans="2:19" ht="9.75" customHeight="1" x14ac:dyDescent="0.4">
      <c r="E28" s="71" t="s">
        <v>77</v>
      </c>
    </row>
    <row r="31" spans="2:19" x14ac:dyDescent="0.4">
      <c r="E31" s="72"/>
    </row>
    <row r="32" spans="2:19" x14ac:dyDescent="0.4">
      <c r="E32" s="72"/>
    </row>
    <row r="33" spans="5:5" x14ac:dyDescent="0.4">
      <c r="E33" s="72"/>
    </row>
    <row r="34" spans="5:5" x14ac:dyDescent="0.4">
      <c r="E34" s="72"/>
    </row>
  </sheetData>
  <mergeCells count="11">
    <mergeCell ref="O7:P7"/>
    <mergeCell ref="Q7:R7"/>
    <mergeCell ref="S7:S8"/>
    <mergeCell ref="B11:D11"/>
    <mergeCell ref="B22:C22"/>
    <mergeCell ref="B7:D8"/>
    <mergeCell ref="E7:F7"/>
    <mergeCell ref="G7:H7"/>
    <mergeCell ref="I7:J7"/>
    <mergeCell ref="K7:L7"/>
    <mergeCell ref="M7:N7"/>
  </mergeCells>
  <phoneticPr fontId="1"/>
  <printOptions horizontalCentered="1"/>
  <pageMargins left="0.59055118110236227" right="0.59055118110236227" top="0.59055118110236227" bottom="0.59055118110236227" header="0.51181102362204722" footer="0.51181102362204722"/>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A5440-4C56-40D0-B345-5D0C33C673E2}">
  <sheetPr>
    <pageSetUpPr fitToPage="1"/>
  </sheetPr>
  <dimension ref="B1:Z37"/>
  <sheetViews>
    <sheetView showGridLines="0" zoomScaleNormal="100" zoomScaleSheetLayoutView="85" workbookViewId="0">
      <selection activeCell="B2" sqref="B2"/>
    </sheetView>
  </sheetViews>
  <sheetFormatPr defaultRowHeight="11.25" x14ac:dyDescent="0.4"/>
  <cols>
    <col min="1" max="1" width="9" style="2"/>
    <col min="2" max="2" width="3.875" style="2" customWidth="1"/>
    <col min="3" max="3" width="2.875" style="2" customWidth="1"/>
    <col min="4" max="4" width="5.125" style="2" customWidth="1"/>
    <col min="5" max="23" width="10" style="2" customWidth="1"/>
    <col min="24" max="16384" width="9" style="2"/>
  </cols>
  <sheetData>
    <row r="1" spans="2:26" ht="14.25" x14ac:dyDescent="0.4">
      <c r="B1" s="1" t="s">
        <v>1</v>
      </c>
    </row>
    <row r="3" spans="2:26" ht="14.25" x14ac:dyDescent="0.4">
      <c r="B3" s="1" t="s">
        <v>49</v>
      </c>
    </row>
    <row r="4" spans="2:26" s="48" customFormat="1" ht="15" thickBot="1" x14ac:dyDescent="0.45">
      <c r="B4" s="1" t="s">
        <v>78</v>
      </c>
    </row>
    <row r="5" spans="2:26" ht="33.75" customHeight="1" x14ac:dyDescent="0.4">
      <c r="B5" s="342" t="s">
        <v>51</v>
      </c>
      <c r="C5" s="343"/>
      <c r="D5" s="344"/>
      <c r="E5" s="73" t="s">
        <v>79</v>
      </c>
      <c r="F5" s="74" t="s">
        <v>419</v>
      </c>
      <c r="G5" s="74" t="s">
        <v>420</v>
      </c>
      <c r="H5" s="74" t="s">
        <v>8</v>
      </c>
      <c r="I5" s="74" t="s">
        <v>9</v>
      </c>
      <c r="J5" s="75" t="s">
        <v>80</v>
      </c>
      <c r="K5" s="74" t="s">
        <v>11</v>
      </c>
      <c r="L5" s="74" t="s">
        <v>421</v>
      </c>
      <c r="M5" s="76" t="s">
        <v>422</v>
      </c>
      <c r="N5" s="74" t="s">
        <v>423</v>
      </c>
      <c r="O5" s="74" t="s">
        <v>424</v>
      </c>
      <c r="P5" s="75" t="s">
        <v>81</v>
      </c>
      <c r="Q5" s="75" t="s">
        <v>82</v>
      </c>
      <c r="R5" s="75" t="s">
        <v>83</v>
      </c>
      <c r="S5" s="75" t="s">
        <v>425</v>
      </c>
      <c r="T5" s="75" t="s">
        <v>426</v>
      </c>
      <c r="U5" s="75" t="s">
        <v>84</v>
      </c>
      <c r="V5" s="297" t="s">
        <v>85</v>
      </c>
      <c r="W5" s="75" t="s">
        <v>86</v>
      </c>
    </row>
    <row r="6" spans="2:26" ht="1.5" customHeight="1" x14ac:dyDescent="0.4">
      <c r="D6" s="6"/>
    </row>
    <row r="7" spans="2:26" ht="10.5" customHeight="1" x14ac:dyDescent="0.15">
      <c r="B7" s="52" t="s">
        <v>60</v>
      </c>
      <c r="C7" s="57">
        <v>30</v>
      </c>
      <c r="D7" s="54" t="s">
        <v>61</v>
      </c>
      <c r="E7" s="298">
        <v>124804</v>
      </c>
      <c r="F7" s="298">
        <v>312</v>
      </c>
      <c r="G7" s="299">
        <v>3</v>
      </c>
      <c r="H7" s="298">
        <v>10773</v>
      </c>
      <c r="I7" s="298">
        <v>5237</v>
      </c>
      <c r="J7" s="298">
        <v>44</v>
      </c>
      <c r="K7" s="298">
        <v>3310</v>
      </c>
      <c r="L7" s="298">
        <v>6114</v>
      </c>
      <c r="M7" s="298">
        <v>11416</v>
      </c>
      <c r="N7" s="298">
        <v>1102</v>
      </c>
      <c r="O7" s="298">
        <v>1637</v>
      </c>
      <c r="P7" s="298">
        <v>2965</v>
      </c>
      <c r="Q7" s="298">
        <v>9989</v>
      </c>
      <c r="R7" s="298">
        <v>5139</v>
      </c>
      <c r="S7" s="298">
        <v>1548</v>
      </c>
      <c r="T7" s="298">
        <v>28715</v>
      </c>
      <c r="U7" s="298">
        <v>443</v>
      </c>
      <c r="V7" s="298">
        <v>34493</v>
      </c>
      <c r="W7" s="298">
        <v>1564</v>
      </c>
    </row>
    <row r="8" spans="2:26" ht="10.5" customHeight="1" x14ac:dyDescent="0.4">
      <c r="B8" s="345" t="s">
        <v>62</v>
      </c>
      <c r="C8" s="345"/>
      <c r="D8" s="346"/>
      <c r="E8" s="298">
        <v>117866</v>
      </c>
      <c r="F8" s="298">
        <v>323</v>
      </c>
      <c r="G8" s="299">
        <v>3</v>
      </c>
      <c r="H8" s="298">
        <v>11506</v>
      </c>
      <c r="I8" s="298">
        <v>4707</v>
      </c>
      <c r="J8" s="298">
        <v>56</v>
      </c>
      <c r="K8" s="298">
        <v>3285</v>
      </c>
      <c r="L8" s="298">
        <v>5586</v>
      </c>
      <c r="M8" s="298">
        <v>13603</v>
      </c>
      <c r="N8" s="298">
        <v>1109</v>
      </c>
      <c r="O8" s="298">
        <v>1996</v>
      </c>
      <c r="P8" s="298">
        <v>2970</v>
      </c>
      <c r="Q8" s="298">
        <v>6802</v>
      </c>
      <c r="R8" s="298">
        <v>3932</v>
      </c>
      <c r="S8" s="298">
        <v>1474</v>
      </c>
      <c r="T8" s="298">
        <v>29740</v>
      </c>
      <c r="U8" s="298">
        <v>423</v>
      </c>
      <c r="V8" s="298">
        <v>27838</v>
      </c>
      <c r="W8" s="298">
        <v>2513</v>
      </c>
    </row>
    <row r="9" spans="2:26" s="78" customFormat="1" ht="10.5" customHeight="1" x14ac:dyDescent="0.15">
      <c r="B9" s="58"/>
      <c r="C9" s="59" t="s">
        <v>29</v>
      </c>
      <c r="D9" s="60"/>
      <c r="E9" s="77">
        <v>93756</v>
      </c>
      <c r="F9" s="77">
        <v>372</v>
      </c>
      <c r="G9" s="77">
        <v>0</v>
      </c>
      <c r="H9" s="77">
        <v>13309</v>
      </c>
      <c r="I9" s="77">
        <v>3920</v>
      </c>
      <c r="J9" s="77">
        <v>45</v>
      </c>
      <c r="K9" s="77">
        <v>2246</v>
      </c>
      <c r="L9" s="77">
        <v>4570</v>
      </c>
      <c r="M9" s="77">
        <v>7359</v>
      </c>
      <c r="N9" s="77">
        <v>842</v>
      </c>
      <c r="O9" s="77">
        <v>1333</v>
      </c>
      <c r="P9" s="77">
        <v>2456</v>
      </c>
      <c r="Q9" s="77">
        <v>3534</v>
      </c>
      <c r="R9" s="77">
        <v>2581</v>
      </c>
      <c r="S9" s="77">
        <v>1070</v>
      </c>
      <c r="T9" s="77">
        <v>27262</v>
      </c>
      <c r="U9" s="77">
        <v>418</v>
      </c>
      <c r="V9" s="77">
        <v>18336</v>
      </c>
      <c r="W9" s="77">
        <v>4103</v>
      </c>
    </row>
    <row r="10" spans="2:26" ht="10.5" customHeight="1" x14ac:dyDescent="0.15">
      <c r="B10" s="55"/>
      <c r="C10" s="55"/>
      <c r="D10" s="79" t="s">
        <v>63</v>
      </c>
      <c r="E10" s="80">
        <v>7387</v>
      </c>
      <c r="F10" s="72">
        <v>35</v>
      </c>
      <c r="G10" s="81">
        <v>0</v>
      </c>
      <c r="H10" s="72">
        <v>941</v>
      </c>
      <c r="I10" s="72">
        <v>276</v>
      </c>
      <c r="J10" s="72">
        <v>2</v>
      </c>
      <c r="K10" s="72">
        <v>271</v>
      </c>
      <c r="L10" s="72">
        <v>371</v>
      </c>
      <c r="M10" s="72">
        <v>409</v>
      </c>
      <c r="N10" s="72">
        <v>63</v>
      </c>
      <c r="O10" s="72">
        <v>80</v>
      </c>
      <c r="P10" s="72">
        <v>150</v>
      </c>
      <c r="Q10" s="72">
        <v>413</v>
      </c>
      <c r="R10" s="72">
        <v>173</v>
      </c>
      <c r="S10" s="72">
        <v>65</v>
      </c>
      <c r="T10" s="72">
        <v>2664</v>
      </c>
      <c r="U10" s="72">
        <v>103</v>
      </c>
      <c r="V10" s="72">
        <v>1267</v>
      </c>
      <c r="W10" s="72">
        <v>104</v>
      </c>
      <c r="Y10" s="72"/>
      <c r="Z10" s="72"/>
    </row>
    <row r="11" spans="2:26" ht="10.5" customHeight="1" x14ac:dyDescent="0.15">
      <c r="B11" s="55"/>
      <c r="C11" s="55"/>
      <c r="D11" s="18" t="s">
        <v>87</v>
      </c>
      <c r="E11" s="72">
        <v>6906</v>
      </c>
      <c r="F11" s="72">
        <v>25</v>
      </c>
      <c r="G11" s="81">
        <v>0</v>
      </c>
      <c r="H11" s="72">
        <v>892</v>
      </c>
      <c r="I11" s="72">
        <v>313</v>
      </c>
      <c r="J11" s="72">
        <v>1</v>
      </c>
      <c r="K11" s="72">
        <v>158</v>
      </c>
      <c r="L11" s="72">
        <v>258</v>
      </c>
      <c r="M11" s="72">
        <v>570</v>
      </c>
      <c r="N11" s="72">
        <v>90</v>
      </c>
      <c r="O11" s="72">
        <v>85</v>
      </c>
      <c r="P11" s="72">
        <v>272</v>
      </c>
      <c r="Q11" s="72">
        <v>78</v>
      </c>
      <c r="R11" s="72">
        <v>189</v>
      </c>
      <c r="S11" s="72">
        <v>57</v>
      </c>
      <c r="T11" s="72">
        <v>2355</v>
      </c>
      <c r="U11" s="72">
        <v>9</v>
      </c>
      <c r="V11" s="72">
        <v>1448</v>
      </c>
      <c r="W11" s="72">
        <v>106</v>
      </c>
      <c r="Y11" s="72"/>
      <c r="Z11" s="72"/>
    </row>
    <row r="12" spans="2:26" ht="10.5" customHeight="1" x14ac:dyDescent="0.15">
      <c r="B12" s="55"/>
      <c r="C12" s="55"/>
      <c r="D12" s="18" t="s">
        <v>88</v>
      </c>
      <c r="E12" s="72">
        <v>7744</v>
      </c>
      <c r="F12" s="72">
        <v>27</v>
      </c>
      <c r="G12" s="81">
        <v>0</v>
      </c>
      <c r="H12" s="72">
        <v>1048</v>
      </c>
      <c r="I12" s="72">
        <v>329</v>
      </c>
      <c r="J12" s="72">
        <v>10</v>
      </c>
      <c r="K12" s="72">
        <v>184</v>
      </c>
      <c r="L12" s="72">
        <v>288</v>
      </c>
      <c r="M12" s="72">
        <v>615</v>
      </c>
      <c r="N12" s="72">
        <v>103</v>
      </c>
      <c r="O12" s="72">
        <v>125</v>
      </c>
      <c r="P12" s="72">
        <v>207</v>
      </c>
      <c r="Q12" s="72">
        <v>239</v>
      </c>
      <c r="R12" s="72">
        <v>203</v>
      </c>
      <c r="S12" s="72">
        <v>75</v>
      </c>
      <c r="T12" s="72">
        <v>2130</v>
      </c>
      <c r="U12" s="72">
        <v>7</v>
      </c>
      <c r="V12" s="72">
        <v>1770</v>
      </c>
      <c r="W12" s="72">
        <v>384</v>
      </c>
      <c r="Y12" s="72"/>
      <c r="Z12" s="72"/>
    </row>
    <row r="13" spans="2:26" ht="10.5" customHeight="1" x14ac:dyDescent="0.15">
      <c r="B13" s="55"/>
      <c r="C13" s="55"/>
      <c r="D13" s="18" t="s">
        <v>89</v>
      </c>
      <c r="E13" s="72">
        <v>7637</v>
      </c>
      <c r="F13" s="72">
        <v>71</v>
      </c>
      <c r="G13" s="81">
        <v>0</v>
      </c>
      <c r="H13" s="72">
        <v>1116</v>
      </c>
      <c r="I13" s="72">
        <v>277</v>
      </c>
      <c r="J13" s="72">
        <v>0</v>
      </c>
      <c r="K13" s="72">
        <v>251</v>
      </c>
      <c r="L13" s="72">
        <v>421</v>
      </c>
      <c r="M13" s="72">
        <v>534</v>
      </c>
      <c r="N13" s="72">
        <v>55</v>
      </c>
      <c r="O13" s="72">
        <v>98</v>
      </c>
      <c r="P13" s="72">
        <v>116</v>
      </c>
      <c r="Q13" s="72">
        <v>170</v>
      </c>
      <c r="R13" s="72">
        <v>256</v>
      </c>
      <c r="S13" s="72">
        <v>110</v>
      </c>
      <c r="T13" s="72">
        <v>2218</v>
      </c>
      <c r="U13" s="72">
        <v>19</v>
      </c>
      <c r="V13" s="72">
        <v>1764</v>
      </c>
      <c r="W13" s="72">
        <v>161</v>
      </c>
      <c r="Y13" s="72"/>
      <c r="Z13" s="72"/>
    </row>
    <row r="14" spans="2:26" ht="10.5" customHeight="1" x14ac:dyDescent="0.15">
      <c r="B14" s="55"/>
      <c r="C14" s="55"/>
      <c r="D14" s="18" t="s">
        <v>90</v>
      </c>
      <c r="E14" s="72">
        <v>7998</v>
      </c>
      <c r="F14" s="72">
        <v>23</v>
      </c>
      <c r="G14" s="81">
        <v>0</v>
      </c>
      <c r="H14" s="72">
        <v>805</v>
      </c>
      <c r="I14" s="72">
        <v>337</v>
      </c>
      <c r="J14" s="72">
        <v>5</v>
      </c>
      <c r="K14" s="72">
        <v>207</v>
      </c>
      <c r="L14" s="72">
        <v>455</v>
      </c>
      <c r="M14" s="72">
        <v>738</v>
      </c>
      <c r="N14" s="72">
        <v>54</v>
      </c>
      <c r="O14" s="72">
        <v>124</v>
      </c>
      <c r="P14" s="72">
        <v>140</v>
      </c>
      <c r="Q14" s="72">
        <v>51</v>
      </c>
      <c r="R14" s="72">
        <v>229</v>
      </c>
      <c r="S14" s="72">
        <v>59</v>
      </c>
      <c r="T14" s="72">
        <v>2505</v>
      </c>
      <c r="U14" s="72">
        <v>8</v>
      </c>
      <c r="V14" s="72">
        <v>1249</v>
      </c>
      <c r="W14" s="72">
        <v>1009</v>
      </c>
      <c r="Y14" s="72"/>
      <c r="Z14" s="72"/>
    </row>
    <row r="15" spans="2:26" ht="10.5" customHeight="1" x14ac:dyDescent="0.15">
      <c r="B15" s="55"/>
      <c r="C15" s="55"/>
      <c r="D15" s="18" t="s">
        <v>91</v>
      </c>
      <c r="E15" s="72">
        <v>7215</v>
      </c>
      <c r="F15" s="72">
        <v>21</v>
      </c>
      <c r="G15" s="81">
        <v>0</v>
      </c>
      <c r="H15" s="72">
        <v>877</v>
      </c>
      <c r="I15" s="72">
        <v>318</v>
      </c>
      <c r="J15" s="72">
        <v>4</v>
      </c>
      <c r="K15" s="72">
        <v>156</v>
      </c>
      <c r="L15" s="72">
        <v>336</v>
      </c>
      <c r="M15" s="72">
        <v>562</v>
      </c>
      <c r="N15" s="72">
        <v>84</v>
      </c>
      <c r="O15" s="72">
        <v>136</v>
      </c>
      <c r="P15" s="72">
        <v>273</v>
      </c>
      <c r="Q15" s="72">
        <v>590</v>
      </c>
      <c r="R15" s="72">
        <v>192</v>
      </c>
      <c r="S15" s="72">
        <v>48</v>
      </c>
      <c r="T15" s="72">
        <v>2075</v>
      </c>
      <c r="U15" s="72">
        <v>11</v>
      </c>
      <c r="V15" s="72">
        <v>1403</v>
      </c>
      <c r="W15" s="72">
        <v>129</v>
      </c>
      <c r="Y15" s="72"/>
      <c r="Z15" s="72"/>
    </row>
    <row r="16" spans="2:26" ht="10.5" customHeight="1" x14ac:dyDescent="0.15">
      <c r="B16" s="55"/>
      <c r="C16" s="55"/>
      <c r="D16" s="18" t="s">
        <v>69</v>
      </c>
      <c r="E16" s="72">
        <v>8730</v>
      </c>
      <c r="F16" s="82">
        <v>69</v>
      </c>
      <c r="G16" s="81">
        <v>0</v>
      </c>
      <c r="H16" s="82">
        <v>1230</v>
      </c>
      <c r="I16" s="82">
        <v>310</v>
      </c>
      <c r="J16" s="82">
        <v>1</v>
      </c>
      <c r="K16" s="82">
        <v>233</v>
      </c>
      <c r="L16" s="82">
        <v>507</v>
      </c>
      <c r="M16" s="82">
        <v>804</v>
      </c>
      <c r="N16" s="82">
        <v>48</v>
      </c>
      <c r="O16" s="82">
        <v>121</v>
      </c>
      <c r="P16" s="82">
        <v>155</v>
      </c>
      <c r="Q16" s="82">
        <v>311</v>
      </c>
      <c r="R16" s="82">
        <v>280</v>
      </c>
      <c r="S16" s="82">
        <v>79</v>
      </c>
      <c r="T16" s="82">
        <v>2516</v>
      </c>
      <c r="U16" s="82">
        <v>204</v>
      </c>
      <c r="V16" s="82">
        <v>1745</v>
      </c>
      <c r="W16" s="82">
        <v>117</v>
      </c>
      <c r="Y16" s="72"/>
      <c r="Z16" s="72"/>
    </row>
    <row r="17" spans="2:26" ht="10.5" customHeight="1" x14ac:dyDescent="0.15">
      <c r="B17" s="55"/>
      <c r="C17" s="55"/>
      <c r="D17" s="18" t="s">
        <v>70</v>
      </c>
      <c r="E17" s="72">
        <v>7381</v>
      </c>
      <c r="F17" s="72">
        <v>29</v>
      </c>
      <c r="G17" s="81">
        <v>0</v>
      </c>
      <c r="H17" s="72">
        <v>901</v>
      </c>
      <c r="I17" s="72">
        <v>235</v>
      </c>
      <c r="J17" s="72">
        <v>10</v>
      </c>
      <c r="K17" s="72">
        <v>130</v>
      </c>
      <c r="L17" s="72">
        <v>355</v>
      </c>
      <c r="M17" s="72">
        <v>563</v>
      </c>
      <c r="N17" s="72">
        <v>46</v>
      </c>
      <c r="O17" s="72">
        <v>115</v>
      </c>
      <c r="P17" s="72">
        <v>196</v>
      </c>
      <c r="Q17" s="72">
        <v>105</v>
      </c>
      <c r="R17" s="72">
        <v>167</v>
      </c>
      <c r="S17" s="72">
        <v>70</v>
      </c>
      <c r="T17" s="72">
        <v>2229</v>
      </c>
      <c r="U17" s="72">
        <v>7</v>
      </c>
      <c r="V17" s="72">
        <v>1273</v>
      </c>
      <c r="W17" s="72">
        <v>950</v>
      </c>
      <c r="Y17" s="72"/>
      <c r="Z17" s="72"/>
    </row>
    <row r="18" spans="2:26" ht="10.5" customHeight="1" x14ac:dyDescent="0.15">
      <c r="B18" s="55"/>
      <c r="C18" s="55"/>
      <c r="D18" s="18" t="s">
        <v>71</v>
      </c>
      <c r="E18" s="72">
        <v>8405</v>
      </c>
      <c r="F18" s="72">
        <v>5</v>
      </c>
      <c r="G18" s="81">
        <v>0</v>
      </c>
      <c r="H18" s="72">
        <v>1982</v>
      </c>
      <c r="I18" s="72">
        <v>309</v>
      </c>
      <c r="J18" s="72">
        <v>4</v>
      </c>
      <c r="K18" s="72">
        <v>122</v>
      </c>
      <c r="L18" s="72">
        <v>332</v>
      </c>
      <c r="M18" s="72">
        <v>635</v>
      </c>
      <c r="N18" s="72">
        <v>93</v>
      </c>
      <c r="O18" s="72">
        <v>111</v>
      </c>
      <c r="P18" s="72">
        <v>306</v>
      </c>
      <c r="Q18" s="72">
        <v>555</v>
      </c>
      <c r="R18" s="72">
        <v>190</v>
      </c>
      <c r="S18" s="72">
        <v>66</v>
      </c>
      <c r="T18" s="72">
        <v>2035</v>
      </c>
      <c r="U18" s="72">
        <v>11</v>
      </c>
      <c r="V18" s="72">
        <v>1534</v>
      </c>
      <c r="W18" s="72">
        <v>115</v>
      </c>
      <c r="Y18" s="72"/>
      <c r="Z18" s="72"/>
    </row>
    <row r="19" spans="2:26" ht="10.5" customHeight="1" x14ac:dyDescent="0.15">
      <c r="B19" s="55"/>
      <c r="C19" s="83" t="s">
        <v>72</v>
      </c>
      <c r="D19" s="18" t="s">
        <v>73</v>
      </c>
      <c r="E19" s="72">
        <v>8729</v>
      </c>
      <c r="F19" s="72">
        <v>31</v>
      </c>
      <c r="G19" s="81">
        <v>0</v>
      </c>
      <c r="H19" s="72">
        <v>1130</v>
      </c>
      <c r="I19" s="72">
        <v>430</v>
      </c>
      <c r="J19" s="72">
        <v>4</v>
      </c>
      <c r="K19" s="72">
        <v>273</v>
      </c>
      <c r="L19" s="72">
        <v>496</v>
      </c>
      <c r="M19" s="72">
        <v>717</v>
      </c>
      <c r="N19" s="72">
        <v>54</v>
      </c>
      <c r="O19" s="72">
        <v>78</v>
      </c>
      <c r="P19" s="72">
        <v>190</v>
      </c>
      <c r="Q19" s="72">
        <v>195</v>
      </c>
      <c r="R19" s="72">
        <v>242</v>
      </c>
      <c r="S19" s="72">
        <v>143</v>
      </c>
      <c r="T19" s="72">
        <v>2543</v>
      </c>
      <c r="U19" s="72">
        <v>18</v>
      </c>
      <c r="V19" s="72">
        <v>1910</v>
      </c>
      <c r="W19" s="72">
        <v>275</v>
      </c>
      <c r="Y19" s="72"/>
      <c r="Z19" s="72"/>
    </row>
    <row r="20" spans="2:26" ht="10.5" customHeight="1" x14ac:dyDescent="0.15">
      <c r="B20" s="55"/>
      <c r="C20" s="55"/>
      <c r="D20" s="18" t="s">
        <v>92</v>
      </c>
      <c r="E20" s="72">
        <v>7461</v>
      </c>
      <c r="F20" s="72">
        <v>13</v>
      </c>
      <c r="G20" s="81">
        <v>0</v>
      </c>
      <c r="H20" s="72">
        <v>976</v>
      </c>
      <c r="I20" s="72">
        <v>419</v>
      </c>
      <c r="J20" s="72">
        <v>3</v>
      </c>
      <c r="K20" s="72">
        <v>129</v>
      </c>
      <c r="L20" s="72">
        <v>292</v>
      </c>
      <c r="M20" s="72">
        <v>550</v>
      </c>
      <c r="N20" s="72">
        <v>31</v>
      </c>
      <c r="O20" s="72">
        <v>123</v>
      </c>
      <c r="P20" s="72">
        <v>207</v>
      </c>
      <c r="Q20" s="72">
        <v>227</v>
      </c>
      <c r="R20" s="72">
        <v>252</v>
      </c>
      <c r="S20" s="72">
        <v>193</v>
      </c>
      <c r="T20" s="72">
        <v>2138</v>
      </c>
      <c r="U20" s="72">
        <v>9</v>
      </c>
      <c r="V20" s="72">
        <v>1312</v>
      </c>
      <c r="W20" s="72">
        <v>587</v>
      </c>
      <c r="Y20" s="72"/>
      <c r="Z20" s="72"/>
    </row>
    <row r="21" spans="2:26" ht="10.5" customHeight="1" x14ac:dyDescent="0.15">
      <c r="B21" s="55"/>
      <c r="C21" s="55"/>
      <c r="D21" s="18" t="s">
        <v>93</v>
      </c>
      <c r="E21" s="72">
        <v>8163</v>
      </c>
      <c r="F21" s="72">
        <v>23</v>
      </c>
      <c r="G21" s="81">
        <v>0</v>
      </c>
      <c r="H21" s="72">
        <v>1411</v>
      </c>
      <c r="I21" s="72">
        <v>367</v>
      </c>
      <c r="J21" s="72">
        <v>1</v>
      </c>
      <c r="K21" s="72">
        <v>132</v>
      </c>
      <c r="L21" s="72">
        <v>459</v>
      </c>
      <c r="M21" s="72">
        <v>662</v>
      </c>
      <c r="N21" s="72">
        <v>121</v>
      </c>
      <c r="O21" s="72">
        <v>137</v>
      </c>
      <c r="P21" s="72">
        <v>244</v>
      </c>
      <c r="Q21" s="72">
        <v>600</v>
      </c>
      <c r="R21" s="72">
        <v>208</v>
      </c>
      <c r="S21" s="72">
        <v>105</v>
      </c>
      <c r="T21" s="72">
        <v>1854</v>
      </c>
      <c r="U21" s="72">
        <v>12</v>
      </c>
      <c r="V21" s="72">
        <v>1661</v>
      </c>
      <c r="W21" s="72">
        <v>166</v>
      </c>
      <c r="Y21" s="72"/>
      <c r="Z21" s="72"/>
    </row>
    <row r="22" spans="2:26" ht="1.5" customHeight="1" thickBot="1" x14ac:dyDescent="0.45">
      <c r="B22" s="65"/>
      <c r="C22" s="65"/>
      <c r="D22" s="35"/>
      <c r="E22" s="84"/>
      <c r="F22" s="84"/>
      <c r="G22" s="84"/>
      <c r="H22" s="84"/>
      <c r="I22" s="84"/>
      <c r="J22" s="84"/>
      <c r="K22" s="84"/>
      <c r="L22" s="84"/>
      <c r="M22" s="84"/>
      <c r="N22" s="84"/>
      <c r="O22" s="84"/>
      <c r="P22" s="84"/>
      <c r="Q22" s="84"/>
      <c r="R22" s="84"/>
      <c r="S22" s="84"/>
      <c r="T22" s="84"/>
      <c r="U22" s="84"/>
      <c r="V22" s="84"/>
      <c r="W22" s="84"/>
      <c r="Y22" s="72"/>
      <c r="Z22" s="72"/>
    </row>
    <row r="23" spans="2:26" ht="1.5" customHeight="1" x14ac:dyDescent="0.4"/>
    <row r="24" spans="2:26" ht="10.5" customHeight="1" x14ac:dyDescent="0.4">
      <c r="B24" s="2" t="s">
        <v>76</v>
      </c>
    </row>
    <row r="25" spans="2:26" ht="10.5" customHeight="1" x14ac:dyDescent="0.4">
      <c r="E25" s="85" t="s">
        <v>94</v>
      </c>
      <c r="F25" s="2" t="s">
        <v>95</v>
      </c>
    </row>
    <row r="26" spans="2:26" ht="16.5" customHeight="1" x14ac:dyDescent="0.4"/>
    <row r="27" spans="2:26" x14ac:dyDescent="0.4">
      <c r="E27" s="72"/>
    </row>
    <row r="28" spans="2:26" x14ac:dyDescent="0.4">
      <c r="E28" s="72"/>
    </row>
    <row r="29" spans="2:26" x14ac:dyDescent="0.4">
      <c r="E29" s="72"/>
    </row>
    <row r="30" spans="2:26" x14ac:dyDescent="0.4">
      <c r="E30" s="72"/>
    </row>
    <row r="31" spans="2:26" x14ac:dyDescent="0.4">
      <c r="E31" s="72"/>
    </row>
    <row r="32" spans="2:26" x14ac:dyDescent="0.4">
      <c r="E32" s="72"/>
    </row>
    <row r="33" spans="5:5" x14ac:dyDescent="0.4">
      <c r="E33" s="72"/>
    </row>
    <row r="34" spans="5:5" x14ac:dyDescent="0.4">
      <c r="E34" s="72"/>
    </row>
    <row r="35" spans="5:5" x14ac:dyDescent="0.4">
      <c r="E35" s="72"/>
    </row>
    <row r="36" spans="5:5" x14ac:dyDescent="0.4">
      <c r="E36" s="72"/>
    </row>
    <row r="37" spans="5:5" x14ac:dyDescent="0.4">
      <c r="E37" s="72"/>
    </row>
  </sheetData>
  <mergeCells count="2">
    <mergeCell ref="B5:D5"/>
    <mergeCell ref="B8:D8"/>
  </mergeCells>
  <phoneticPr fontId="1"/>
  <printOptions horizontalCentered="1"/>
  <pageMargins left="0.25" right="0.25" top="0.75" bottom="0.75" header="0.3" footer="0.3"/>
  <pageSetup paperSize="8" orientation="landscape" r:id="rId1"/>
  <headerFooter alignWithMargins="0"/>
  <colBreaks count="1" manualBreakCount="1">
    <brk id="13" max="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88EAD-EF5F-41D3-84D4-88F7D98EEE31}">
  <dimension ref="B1:M32"/>
  <sheetViews>
    <sheetView showGridLines="0" zoomScaleNormal="100" zoomScaleSheetLayoutView="100" workbookViewId="0">
      <selection activeCell="B2" sqref="B2"/>
    </sheetView>
  </sheetViews>
  <sheetFormatPr defaultRowHeight="11.25" x14ac:dyDescent="0.4"/>
  <cols>
    <col min="1" max="1" width="9" style="2"/>
    <col min="2" max="2" width="6.375" style="2" customWidth="1"/>
    <col min="3" max="3" width="2.875" style="2" customWidth="1"/>
    <col min="4" max="4" width="6.125" style="2" customWidth="1"/>
    <col min="5" max="7" width="17.125" style="2" customWidth="1"/>
    <col min="8" max="8" width="17" style="2" customWidth="1"/>
    <col min="9" max="13" width="16.75" style="2" customWidth="1"/>
    <col min="14" max="15" width="9.625" style="2" customWidth="1"/>
    <col min="16" max="16384" width="9" style="2"/>
  </cols>
  <sheetData>
    <row r="1" spans="2:13" ht="14.25" x14ac:dyDescent="0.4">
      <c r="B1" s="1" t="s">
        <v>1</v>
      </c>
    </row>
    <row r="3" spans="2:13" ht="14.25" x14ac:dyDescent="0.4">
      <c r="B3" s="1" t="s">
        <v>49</v>
      </c>
    </row>
    <row r="4" spans="2:13" s="48" customFormat="1" ht="15" thickBot="1" x14ac:dyDescent="0.45">
      <c r="B4" s="1" t="s">
        <v>96</v>
      </c>
    </row>
    <row r="5" spans="2:13" ht="10.5" customHeight="1" x14ac:dyDescent="0.4">
      <c r="B5" s="315" t="s">
        <v>51</v>
      </c>
      <c r="C5" s="347"/>
      <c r="D5" s="348"/>
      <c r="E5" s="319" t="s">
        <v>97</v>
      </c>
      <c r="F5" s="315"/>
      <c r="G5" s="316"/>
      <c r="H5" s="86"/>
      <c r="I5" s="87"/>
      <c r="J5" s="87"/>
      <c r="K5" s="87" t="s">
        <v>98</v>
      </c>
      <c r="L5" s="87"/>
      <c r="M5" s="87"/>
    </row>
    <row r="6" spans="2:13" ht="10.5" customHeight="1" x14ac:dyDescent="0.4">
      <c r="B6" s="349"/>
      <c r="C6" s="350"/>
      <c r="D6" s="351"/>
      <c r="E6" s="335" t="s">
        <v>99</v>
      </c>
      <c r="F6" s="354"/>
      <c r="G6" s="355"/>
      <c r="H6" s="88"/>
      <c r="I6" s="89" t="s">
        <v>100</v>
      </c>
      <c r="J6" s="89"/>
      <c r="K6" s="90"/>
      <c r="L6" s="335" t="s">
        <v>101</v>
      </c>
      <c r="M6" s="354"/>
    </row>
    <row r="7" spans="2:13" ht="10.5" customHeight="1" x14ac:dyDescent="0.4">
      <c r="B7" s="352"/>
      <c r="C7" s="352"/>
      <c r="D7" s="353"/>
      <c r="E7" s="91" t="s">
        <v>102</v>
      </c>
      <c r="F7" s="50" t="s">
        <v>103</v>
      </c>
      <c r="G7" s="50" t="s">
        <v>104</v>
      </c>
      <c r="H7" s="92" t="s">
        <v>105</v>
      </c>
      <c r="I7" s="92" t="s">
        <v>106</v>
      </c>
      <c r="J7" s="50" t="s">
        <v>107</v>
      </c>
      <c r="K7" s="92" t="s">
        <v>108</v>
      </c>
      <c r="L7" s="50" t="s">
        <v>109</v>
      </c>
      <c r="M7" s="93" t="s">
        <v>108</v>
      </c>
    </row>
    <row r="8" spans="2:13" ht="1.5" customHeight="1" x14ac:dyDescent="0.4">
      <c r="D8" s="6"/>
      <c r="E8" s="68"/>
      <c r="F8" s="68"/>
      <c r="G8" s="68"/>
    </row>
    <row r="9" spans="2:13" ht="10.5" customHeight="1" x14ac:dyDescent="0.15">
      <c r="B9" s="52" t="s">
        <v>60</v>
      </c>
      <c r="C9" s="57">
        <v>30</v>
      </c>
      <c r="D9" s="54" t="s">
        <v>61</v>
      </c>
      <c r="E9" s="94">
        <v>418916</v>
      </c>
      <c r="F9" s="94">
        <v>80954</v>
      </c>
      <c r="G9" s="94">
        <v>73407</v>
      </c>
      <c r="H9" s="300">
        <v>12699</v>
      </c>
      <c r="I9" s="300">
        <v>10207</v>
      </c>
      <c r="J9" s="300">
        <v>45608</v>
      </c>
      <c r="K9" s="300">
        <v>6118828</v>
      </c>
      <c r="L9" s="300">
        <v>572</v>
      </c>
      <c r="M9" s="300">
        <v>30533</v>
      </c>
    </row>
    <row r="10" spans="2:13" ht="10.5" customHeight="1" x14ac:dyDescent="0.15">
      <c r="B10" s="336" t="s">
        <v>110</v>
      </c>
      <c r="C10" s="336"/>
      <c r="D10" s="337"/>
      <c r="E10" s="94">
        <v>425995</v>
      </c>
      <c r="F10" s="94">
        <v>79463</v>
      </c>
      <c r="G10" s="94">
        <v>72823</v>
      </c>
      <c r="H10" s="300">
        <v>12730</v>
      </c>
      <c r="I10" s="300">
        <v>11184</v>
      </c>
      <c r="J10" s="300">
        <v>46853</v>
      </c>
      <c r="K10" s="300">
        <v>6420270</v>
      </c>
      <c r="L10" s="300">
        <v>583</v>
      </c>
      <c r="M10" s="300">
        <v>35296</v>
      </c>
    </row>
    <row r="11" spans="2:13" s="78" customFormat="1" ht="10.5" customHeight="1" x14ac:dyDescent="0.15">
      <c r="B11" s="58"/>
      <c r="C11" s="59" t="s">
        <v>29</v>
      </c>
      <c r="D11" s="60"/>
      <c r="E11" s="95">
        <v>429910</v>
      </c>
      <c r="F11" s="95">
        <v>76792</v>
      </c>
      <c r="G11" s="95">
        <v>70967</v>
      </c>
      <c r="H11" s="95">
        <v>20038</v>
      </c>
      <c r="I11" s="95">
        <v>14081</v>
      </c>
      <c r="J11" s="95">
        <v>62038</v>
      </c>
      <c r="K11" s="95">
        <v>8737774</v>
      </c>
      <c r="L11" s="95">
        <v>537</v>
      </c>
      <c r="M11" s="95">
        <v>34379</v>
      </c>
    </row>
    <row r="12" spans="2:13" ht="10.5" customHeight="1" x14ac:dyDescent="0.15">
      <c r="B12" s="55"/>
      <c r="C12" s="55"/>
      <c r="D12" s="18" t="s">
        <v>63</v>
      </c>
      <c r="E12" s="94">
        <v>420617</v>
      </c>
      <c r="F12" s="94">
        <v>6963</v>
      </c>
      <c r="G12" s="94">
        <v>12414</v>
      </c>
      <c r="H12" s="94">
        <v>1780</v>
      </c>
      <c r="I12" s="94">
        <v>984</v>
      </c>
      <c r="J12" s="94">
        <v>3970</v>
      </c>
      <c r="K12" s="94">
        <v>545256</v>
      </c>
      <c r="L12" s="94">
        <v>43</v>
      </c>
      <c r="M12" s="94">
        <v>3245</v>
      </c>
    </row>
    <row r="13" spans="2:13" ht="10.5" customHeight="1" x14ac:dyDescent="0.15">
      <c r="B13" s="55"/>
      <c r="C13" s="55"/>
      <c r="D13" s="18" t="s">
        <v>64</v>
      </c>
      <c r="E13" s="94">
        <v>428319</v>
      </c>
      <c r="F13" s="94">
        <v>13513</v>
      </c>
      <c r="G13" s="94">
        <v>5979</v>
      </c>
      <c r="H13" s="94">
        <v>2022</v>
      </c>
      <c r="I13" s="94">
        <v>1463</v>
      </c>
      <c r="J13" s="94">
        <v>4342</v>
      </c>
      <c r="K13" s="94">
        <v>564294</v>
      </c>
      <c r="L13" s="94">
        <v>45</v>
      </c>
      <c r="M13" s="94">
        <v>3398</v>
      </c>
    </row>
    <row r="14" spans="2:13" ht="10.5" customHeight="1" x14ac:dyDescent="0.15">
      <c r="B14" s="55"/>
      <c r="C14" s="55"/>
      <c r="D14" s="18" t="s">
        <v>65</v>
      </c>
      <c r="E14" s="94">
        <v>431584</v>
      </c>
      <c r="F14" s="94">
        <v>8681</v>
      </c>
      <c r="G14" s="94">
        <v>5113</v>
      </c>
      <c r="H14" s="94">
        <v>2301</v>
      </c>
      <c r="I14" s="94">
        <v>1703</v>
      </c>
      <c r="J14" s="94">
        <v>5483</v>
      </c>
      <c r="K14" s="94">
        <v>775634</v>
      </c>
      <c r="L14" s="94">
        <v>45</v>
      </c>
      <c r="M14" s="94">
        <v>3012</v>
      </c>
    </row>
    <row r="15" spans="2:13" ht="10.5" customHeight="1" x14ac:dyDescent="0.15">
      <c r="B15" s="55"/>
      <c r="C15" s="55"/>
      <c r="D15" s="18" t="s">
        <v>66</v>
      </c>
      <c r="E15" s="94">
        <v>431180</v>
      </c>
      <c r="F15" s="94">
        <v>4910</v>
      </c>
      <c r="G15" s="94">
        <v>5410</v>
      </c>
      <c r="H15" s="94">
        <v>1613</v>
      </c>
      <c r="I15" s="94">
        <v>1560</v>
      </c>
      <c r="J15" s="94">
        <v>6021</v>
      </c>
      <c r="K15" s="94">
        <v>876186</v>
      </c>
      <c r="L15" s="94">
        <v>46</v>
      </c>
      <c r="M15" s="94">
        <v>2897</v>
      </c>
    </row>
    <row r="16" spans="2:13" ht="10.5" customHeight="1" x14ac:dyDescent="0.15">
      <c r="B16" s="55"/>
      <c r="C16" s="55"/>
      <c r="D16" s="18" t="s">
        <v>67</v>
      </c>
      <c r="E16" s="94">
        <v>432399</v>
      </c>
      <c r="F16" s="94">
        <v>6097</v>
      </c>
      <c r="G16" s="94">
        <v>4997</v>
      </c>
      <c r="H16" s="94">
        <v>1789</v>
      </c>
      <c r="I16" s="94">
        <v>1249</v>
      </c>
      <c r="J16" s="94">
        <v>6171</v>
      </c>
      <c r="K16" s="94">
        <v>872993</v>
      </c>
      <c r="L16" s="94">
        <v>45</v>
      </c>
      <c r="M16" s="94">
        <v>3409</v>
      </c>
    </row>
    <row r="17" spans="2:13" ht="10.5" customHeight="1" x14ac:dyDescent="0.15">
      <c r="B17" s="55"/>
      <c r="C17" s="55"/>
      <c r="D17" s="18" t="s">
        <v>68</v>
      </c>
      <c r="E17" s="94">
        <v>431957</v>
      </c>
      <c r="F17" s="94">
        <v>5212</v>
      </c>
      <c r="G17" s="94">
        <v>5695</v>
      </c>
      <c r="H17" s="94">
        <v>1411</v>
      </c>
      <c r="I17" s="94">
        <v>1188</v>
      </c>
      <c r="J17" s="94">
        <v>6121</v>
      </c>
      <c r="K17" s="94">
        <v>884747</v>
      </c>
      <c r="L17" s="94">
        <v>42</v>
      </c>
      <c r="M17" s="94">
        <v>2368</v>
      </c>
    </row>
    <row r="18" spans="2:13" ht="10.5" customHeight="1" x14ac:dyDescent="0.15">
      <c r="B18" s="55"/>
      <c r="C18" s="55"/>
      <c r="D18" s="18" t="s">
        <v>69</v>
      </c>
      <c r="E18" s="94">
        <v>430424</v>
      </c>
      <c r="F18" s="94">
        <v>5825</v>
      </c>
      <c r="G18" s="94">
        <v>6342</v>
      </c>
      <c r="H18" s="94">
        <v>1792</v>
      </c>
      <c r="I18" s="94">
        <v>1075</v>
      </c>
      <c r="J18" s="94">
        <v>5683</v>
      </c>
      <c r="K18" s="94">
        <v>817024</v>
      </c>
      <c r="L18" s="94">
        <v>43</v>
      </c>
      <c r="M18" s="94">
        <v>2594</v>
      </c>
    </row>
    <row r="19" spans="2:13" ht="10.5" customHeight="1" x14ac:dyDescent="0.15">
      <c r="B19" s="55"/>
      <c r="C19" s="55"/>
      <c r="D19" s="18" t="s">
        <v>70</v>
      </c>
      <c r="E19" s="94">
        <v>430734</v>
      </c>
      <c r="F19" s="94">
        <v>4813</v>
      </c>
      <c r="G19" s="94">
        <v>4473</v>
      </c>
      <c r="H19" s="94">
        <v>1623</v>
      </c>
      <c r="I19" s="94">
        <v>1129</v>
      </c>
      <c r="J19" s="94">
        <v>5185</v>
      </c>
      <c r="K19" s="94">
        <v>700101</v>
      </c>
      <c r="L19" s="94">
        <v>47</v>
      </c>
      <c r="M19" s="94">
        <v>2194</v>
      </c>
    </row>
    <row r="20" spans="2:13" ht="10.5" customHeight="1" x14ac:dyDescent="0.15">
      <c r="B20" s="55"/>
      <c r="C20" s="55"/>
      <c r="D20" s="18" t="s">
        <v>71</v>
      </c>
      <c r="E20" s="94">
        <v>431107</v>
      </c>
      <c r="F20" s="94">
        <v>5114</v>
      </c>
      <c r="G20" s="94">
        <v>4568</v>
      </c>
      <c r="H20" s="94">
        <v>1451</v>
      </c>
      <c r="I20" s="94">
        <v>1107</v>
      </c>
      <c r="J20" s="94">
        <v>5177</v>
      </c>
      <c r="K20" s="94">
        <v>742787</v>
      </c>
      <c r="L20" s="94">
        <v>47</v>
      </c>
      <c r="M20" s="94">
        <v>2335</v>
      </c>
    </row>
    <row r="21" spans="2:13" ht="10.5" customHeight="1" x14ac:dyDescent="0.15">
      <c r="B21" s="55"/>
      <c r="C21" s="83" t="s">
        <v>72</v>
      </c>
      <c r="D21" s="18" t="s">
        <v>73</v>
      </c>
      <c r="E21" s="94">
        <v>429742</v>
      </c>
      <c r="F21" s="94">
        <v>4884</v>
      </c>
      <c r="G21" s="94">
        <v>5797</v>
      </c>
      <c r="H21" s="94">
        <v>1182</v>
      </c>
      <c r="I21" s="94">
        <v>626</v>
      </c>
      <c r="J21" s="94">
        <v>4618</v>
      </c>
      <c r="K21" s="94">
        <v>658992</v>
      </c>
      <c r="L21" s="94">
        <v>47</v>
      </c>
      <c r="M21" s="94">
        <v>4304</v>
      </c>
    </row>
    <row r="22" spans="2:13" ht="10.5" customHeight="1" x14ac:dyDescent="0.15">
      <c r="B22" s="55"/>
      <c r="C22" s="55"/>
      <c r="D22" s="18" t="s">
        <v>92</v>
      </c>
      <c r="E22" s="94">
        <v>430248</v>
      </c>
      <c r="F22" s="94">
        <v>4744</v>
      </c>
      <c r="G22" s="94">
        <v>4577</v>
      </c>
      <c r="H22" s="94">
        <v>1368</v>
      </c>
      <c r="I22" s="94">
        <v>948</v>
      </c>
      <c r="J22" s="94">
        <v>4542</v>
      </c>
      <c r="K22" s="94">
        <v>602845</v>
      </c>
      <c r="L22" s="94">
        <v>45</v>
      </c>
      <c r="M22" s="94">
        <v>2241</v>
      </c>
    </row>
    <row r="23" spans="2:13" ht="10.5" customHeight="1" x14ac:dyDescent="0.15">
      <c r="B23" s="55"/>
      <c r="C23" s="55"/>
      <c r="D23" s="18" t="s">
        <v>93</v>
      </c>
      <c r="E23" s="94">
        <v>430606</v>
      </c>
      <c r="F23" s="94">
        <v>6036</v>
      </c>
      <c r="G23" s="94">
        <v>5602</v>
      </c>
      <c r="H23" s="94">
        <v>1706</v>
      </c>
      <c r="I23" s="94">
        <v>1049</v>
      </c>
      <c r="J23" s="94">
        <v>4725</v>
      </c>
      <c r="K23" s="94">
        <v>696915</v>
      </c>
      <c r="L23" s="94">
        <v>42</v>
      </c>
      <c r="M23" s="94">
        <v>2383</v>
      </c>
    </row>
    <row r="24" spans="2:13" ht="1.5" customHeight="1" thickBot="1" x14ac:dyDescent="0.45">
      <c r="B24" s="65"/>
      <c r="C24" s="65"/>
      <c r="D24" s="35"/>
      <c r="E24" s="96"/>
      <c r="F24" s="96"/>
      <c r="G24" s="96"/>
      <c r="H24" s="66"/>
      <c r="I24" s="66"/>
      <c r="J24" s="66"/>
      <c r="K24" s="66"/>
      <c r="L24" s="66"/>
      <c r="M24" s="66"/>
    </row>
    <row r="25" spans="2:13" ht="1.5" customHeight="1" x14ac:dyDescent="0.4"/>
    <row r="26" spans="2:13" ht="10.5" customHeight="1" x14ac:dyDescent="0.4">
      <c r="B26" s="2" t="s">
        <v>76</v>
      </c>
    </row>
    <row r="27" spans="2:13" ht="10.5" customHeight="1" x14ac:dyDescent="0.4">
      <c r="E27" s="71" t="s">
        <v>111</v>
      </c>
      <c r="L27" s="97"/>
    </row>
    <row r="29" spans="2:13" x14ac:dyDescent="0.4">
      <c r="E29" s="98"/>
    </row>
    <row r="30" spans="2:13" x14ac:dyDescent="0.4">
      <c r="E30" s="98"/>
    </row>
    <row r="31" spans="2:13" x14ac:dyDescent="0.4">
      <c r="E31" s="98"/>
    </row>
    <row r="32" spans="2:13" x14ac:dyDescent="0.4">
      <c r="E32" s="98"/>
    </row>
  </sheetData>
  <mergeCells count="5">
    <mergeCell ref="B5:D7"/>
    <mergeCell ref="E5:G5"/>
    <mergeCell ref="E6:G6"/>
    <mergeCell ref="L6:M6"/>
    <mergeCell ref="B10:D10"/>
  </mergeCells>
  <phoneticPr fontId="1"/>
  <printOptions horizontalCentered="1"/>
  <pageMargins left="0.59055118110236227" right="0.59055118110236227" top="0.59055118110236227" bottom="0.59055118110236227" header="0.51181102362204722" footer="0.51181102362204722"/>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BAC99-0DF1-4ADC-9E8D-3254D5F6DD13}">
  <dimension ref="B1:T30"/>
  <sheetViews>
    <sheetView showGridLines="0" zoomScaleNormal="100" zoomScaleSheetLayoutView="100" workbookViewId="0">
      <selection activeCell="B2" sqref="B2"/>
    </sheetView>
  </sheetViews>
  <sheetFormatPr defaultRowHeight="11.25" x14ac:dyDescent="0.4"/>
  <cols>
    <col min="1" max="1" width="3.75" style="97" customWidth="1"/>
    <col min="2" max="2" width="5.125" style="97" customWidth="1"/>
    <col min="3" max="3" width="2.875" style="97" customWidth="1"/>
    <col min="4" max="4" width="5.375" style="97" customWidth="1"/>
    <col min="5" max="20" width="11.25" style="97" customWidth="1"/>
    <col min="21" max="16384" width="9" style="97"/>
  </cols>
  <sheetData>
    <row r="1" spans="2:20" ht="16.5" customHeight="1" x14ac:dyDescent="0.4">
      <c r="B1" s="99" t="s">
        <v>1</v>
      </c>
      <c r="J1" s="2"/>
      <c r="K1" s="2"/>
      <c r="L1" s="2"/>
      <c r="M1" s="2"/>
      <c r="N1" s="2"/>
      <c r="O1" s="2"/>
      <c r="P1" s="2"/>
      <c r="Q1" s="2"/>
    </row>
    <row r="2" spans="2:20" x14ac:dyDescent="0.4">
      <c r="J2" s="2"/>
      <c r="K2" s="2"/>
      <c r="L2" s="2"/>
      <c r="M2" s="2"/>
      <c r="N2" s="2"/>
      <c r="O2" s="2"/>
      <c r="P2" s="2"/>
      <c r="Q2" s="2"/>
    </row>
    <row r="3" spans="2:20" ht="15.75" customHeight="1" x14ac:dyDescent="0.4">
      <c r="B3" s="99" t="s">
        <v>112</v>
      </c>
      <c r="J3" s="2"/>
      <c r="K3" s="2"/>
      <c r="L3" s="2"/>
      <c r="M3" s="2"/>
      <c r="N3" s="2"/>
      <c r="O3" s="2"/>
      <c r="P3" s="2"/>
      <c r="Q3" s="2"/>
    </row>
    <row r="4" spans="2:20" ht="11.25" customHeight="1" thickBot="1" x14ac:dyDescent="0.45">
      <c r="S4" s="100"/>
      <c r="T4" s="100" t="s">
        <v>113</v>
      </c>
    </row>
    <row r="5" spans="2:20" ht="11.25" customHeight="1" x14ac:dyDescent="0.4">
      <c r="B5" s="358" t="s">
        <v>114</v>
      </c>
      <c r="C5" s="359"/>
      <c r="D5" s="360"/>
      <c r="E5" s="365" t="s">
        <v>115</v>
      </c>
      <c r="F5" s="365"/>
      <c r="G5" s="365"/>
      <c r="H5" s="365"/>
      <c r="I5" s="365"/>
      <c r="J5" s="366"/>
      <c r="K5" s="101"/>
      <c r="L5" s="102"/>
      <c r="M5" s="102" t="s">
        <v>116</v>
      </c>
      <c r="N5" s="102"/>
      <c r="O5" s="102"/>
      <c r="P5" s="102"/>
      <c r="Q5" s="102"/>
      <c r="R5" s="102"/>
      <c r="S5" s="102"/>
      <c r="T5" s="102"/>
    </row>
    <row r="6" spans="2:20" ht="11.25" customHeight="1" x14ac:dyDescent="0.4">
      <c r="B6" s="361"/>
      <c r="C6" s="361"/>
      <c r="D6" s="362"/>
      <c r="E6" s="367" t="s">
        <v>117</v>
      </c>
      <c r="F6" s="368"/>
      <c r="G6" s="368" t="s">
        <v>118</v>
      </c>
      <c r="H6" s="368"/>
      <c r="I6" s="368" t="s">
        <v>119</v>
      </c>
      <c r="J6" s="369"/>
      <c r="K6" s="103"/>
      <c r="L6" s="104" t="s">
        <v>120</v>
      </c>
      <c r="M6" s="104"/>
      <c r="N6" s="105"/>
      <c r="O6" s="369" t="s">
        <v>121</v>
      </c>
      <c r="P6" s="370"/>
      <c r="Q6" s="370"/>
      <c r="R6" s="370"/>
      <c r="S6" s="370"/>
    </row>
    <row r="7" spans="2:20" ht="11.25" customHeight="1" x14ac:dyDescent="0.4">
      <c r="B7" s="361"/>
      <c r="C7" s="361"/>
      <c r="D7" s="362"/>
      <c r="E7" s="356" t="s">
        <v>122</v>
      </c>
      <c r="F7" s="356" t="s">
        <v>123</v>
      </c>
      <c r="G7" s="356" t="s">
        <v>122</v>
      </c>
      <c r="H7" s="356" t="s">
        <v>123</v>
      </c>
      <c r="I7" s="356" t="s">
        <v>122</v>
      </c>
      <c r="J7" s="371" t="s">
        <v>123</v>
      </c>
      <c r="K7" s="356" t="s">
        <v>124</v>
      </c>
      <c r="L7" s="356" t="s">
        <v>125</v>
      </c>
      <c r="M7" s="369" t="s">
        <v>126</v>
      </c>
      <c r="N7" s="367"/>
      <c r="O7" s="356" t="s">
        <v>124</v>
      </c>
      <c r="P7" s="373" t="s">
        <v>127</v>
      </c>
      <c r="Q7" s="356" t="s">
        <v>128</v>
      </c>
      <c r="R7" s="371" t="s">
        <v>129</v>
      </c>
      <c r="S7" s="374" t="s">
        <v>130</v>
      </c>
      <c r="T7" s="375" t="s">
        <v>131</v>
      </c>
    </row>
    <row r="8" spans="2:20" ht="11.25" customHeight="1" x14ac:dyDescent="0.4">
      <c r="B8" s="363"/>
      <c r="C8" s="363"/>
      <c r="D8" s="364"/>
      <c r="E8" s="357"/>
      <c r="F8" s="357"/>
      <c r="G8" s="357"/>
      <c r="H8" s="357"/>
      <c r="I8" s="357"/>
      <c r="J8" s="372"/>
      <c r="K8" s="357"/>
      <c r="L8" s="357"/>
      <c r="M8" s="107" t="s">
        <v>132</v>
      </c>
      <c r="N8" s="107" t="s">
        <v>133</v>
      </c>
      <c r="O8" s="357"/>
      <c r="P8" s="357"/>
      <c r="Q8" s="357"/>
      <c r="R8" s="372"/>
      <c r="S8" s="369"/>
      <c r="T8" s="376"/>
    </row>
    <row r="9" spans="2:20" ht="3" customHeight="1" x14ac:dyDescent="0.4">
      <c r="D9" s="108"/>
    </row>
    <row r="10" spans="2:20" s="112" customFormat="1" ht="11.25" customHeight="1" x14ac:dyDescent="0.15">
      <c r="B10" s="52" t="s">
        <v>60</v>
      </c>
      <c r="C10" s="57">
        <v>28</v>
      </c>
      <c r="D10" s="109" t="s">
        <v>134</v>
      </c>
      <c r="E10" s="110">
        <v>145110</v>
      </c>
      <c r="F10" s="110">
        <v>230305</v>
      </c>
      <c r="G10" s="110">
        <v>27369</v>
      </c>
      <c r="H10" s="110">
        <v>43168</v>
      </c>
      <c r="I10" s="110">
        <v>34475</v>
      </c>
      <c r="J10" s="110">
        <v>59686</v>
      </c>
      <c r="K10" s="301">
        <v>74812068</v>
      </c>
      <c r="L10" s="301">
        <v>880918</v>
      </c>
      <c r="M10" s="301">
        <v>68270319</v>
      </c>
      <c r="N10" s="301">
        <v>5660831</v>
      </c>
      <c r="O10" s="301">
        <v>7697195</v>
      </c>
      <c r="P10" s="301">
        <v>367621</v>
      </c>
      <c r="Q10" s="301">
        <v>62400</v>
      </c>
      <c r="R10" s="301">
        <v>7260592</v>
      </c>
      <c r="S10" s="301">
        <v>6582</v>
      </c>
      <c r="T10" s="111" t="s">
        <v>135</v>
      </c>
    </row>
    <row r="11" spans="2:20" s="112" customFormat="1" ht="11.25" customHeight="1" x14ac:dyDescent="0.15">
      <c r="B11" s="52"/>
      <c r="C11" s="57">
        <v>29</v>
      </c>
      <c r="D11" s="109"/>
      <c r="E11" s="110">
        <v>138569</v>
      </c>
      <c r="F11" s="110">
        <v>214906</v>
      </c>
      <c r="G11" s="110">
        <v>25510</v>
      </c>
      <c r="H11" s="110">
        <v>42249</v>
      </c>
      <c r="I11" s="110">
        <v>31124</v>
      </c>
      <c r="J11" s="110">
        <v>55208</v>
      </c>
      <c r="K11" s="301">
        <v>71878037</v>
      </c>
      <c r="L11" s="301">
        <v>796900</v>
      </c>
      <c r="M11" s="301">
        <v>65721192</v>
      </c>
      <c r="N11" s="301">
        <v>5359945</v>
      </c>
      <c r="O11" s="301">
        <v>7508930</v>
      </c>
      <c r="P11" s="301">
        <v>319164</v>
      </c>
      <c r="Q11" s="301">
        <v>63500</v>
      </c>
      <c r="R11" s="301">
        <v>7118089</v>
      </c>
      <c r="S11" s="301">
        <v>8177</v>
      </c>
      <c r="T11" s="111" t="s">
        <v>135</v>
      </c>
    </row>
    <row r="12" spans="2:20" s="112" customFormat="1" ht="11.25" customHeight="1" x14ac:dyDescent="0.15">
      <c r="B12" s="52"/>
      <c r="C12" s="57">
        <v>30</v>
      </c>
      <c r="D12" s="113"/>
      <c r="E12" s="110">
        <v>133632</v>
      </c>
      <c r="F12" s="110">
        <v>203658</v>
      </c>
      <c r="G12" s="110">
        <v>27472</v>
      </c>
      <c r="H12" s="110">
        <v>43524</v>
      </c>
      <c r="I12" s="110">
        <v>32091</v>
      </c>
      <c r="J12" s="110">
        <v>54315</v>
      </c>
      <c r="K12" s="301">
        <v>69346301</v>
      </c>
      <c r="L12" s="301">
        <v>725551</v>
      </c>
      <c r="M12" s="301">
        <v>63514235</v>
      </c>
      <c r="N12" s="301">
        <v>5106515</v>
      </c>
      <c r="O12" s="301">
        <v>7248986</v>
      </c>
      <c r="P12" s="301">
        <v>270997</v>
      </c>
      <c r="Q12" s="301">
        <v>58650</v>
      </c>
      <c r="R12" s="301">
        <v>6909103</v>
      </c>
      <c r="S12" s="301">
        <v>10237</v>
      </c>
      <c r="T12" s="111" t="s">
        <v>135</v>
      </c>
    </row>
    <row r="13" spans="2:20" s="112" customFormat="1" ht="11.25" customHeight="1" x14ac:dyDescent="0.15">
      <c r="B13" s="52"/>
      <c r="C13" s="57" t="s">
        <v>62</v>
      </c>
      <c r="D13" s="113"/>
      <c r="E13" s="110">
        <v>129552</v>
      </c>
      <c r="F13" s="110">
        <v>193744</v>
      </c>
      <c r="G13" s="110">
        <v>28520</v>
      </c>
      <c r="H13" s="110">
        <v>43981</v>
      </c>
      <c r="I13" s="110">
        <v>31342</v>
      </c>
      <c r="J13" s="110">
        <v>51460</v>
      </c>
      <c r="K13" s="114">
        <v>66758025066</v>
      </c>
      <c r="L13" s="114">
        <v>648400181</v>
      </c>
      <c r="M13" s="114">
        <v>61250196278</v>
      </c>
      <c r="N13" s="114">
        <v>4859428607</v>
      </c>
      <c r="O13" s="114">
        <v>7043776506</v>
      </c>
      <c r="P13" s="114">
        <v>243725536</v>
      </c>
      <c r="Q13" s="114">
        <v>58250000</v>
      </c>
      <c r="R13" s="114">
        <v>6731677120</v>
      </c>
      <c r="S13" s="114">
        <v>10123850</v>
      </c>
      <c r="T13" s="111" t="s">
        <v>135</v>
      </c>
    </row>
    <row r="14" spans="2:20" s="118" customFormat="1" ht="11.25" customHeight="1" x14ac:dyDescent="0.15">
      <c r="B14" s="58"/>
      <c r="C14" s="115" t="s">
        <v>29</v>
      </c>
      <c r="D14" s="60"/>
      <c r="E14" s="116">
        <f>ROUND(AVERAGE(E15:E26),0)</f>
        <v>127842</v>
      </c>
      <c r="F14" s="116">
        <f>ROUND(AVERAGE(F15:F26),0)</f>
        <v>188888</v>
      </c>
      <c r="G14" s="116">
        <f t="shared" ref="G14:S14" si="0">SUM(G15:G26)</f>
        <v>27757</v>
      </c>
      <c r="H14" s="116">
        <f t="shared" si="0"/>
        <v>42410</v>
      </c>
      <c r="I14" s="116">
        <f t="shared" si="0"/>
        <v>28722</v>
      </c>
      <c r="J14" s="116">
        <f t="shared" si="0"/>
        <v>45609</v>
      </c>
      <c r="K14" s="117">
        <f t="shared" si="0"/>
        <v>63173772940</v>
      </c>
      <c r="L14" s="117">
        <f t="shared" si="0"/>
        <v>557668982</v>
      </c>
      <c r="M14" s="117">
        <f t="shared" si="0"/>
        <v>58142066910</v>
      </c>
      <c r="N14" s="117">
        <f t="shared" si="0"/>
        <v>4474037048</v>
      </c>
      <c r="O14" s="117">
        <f t="shared" si="0"/>
        <v>6949842451</v>
      </c>
      <c r="P14" s="117">
        <f t="shared" si="0"/>
        <v>202199258</v>
      </c>
      <c r="Q14" s="117">
        <f t="shared" si="0"/>
        <v>57450000</v>
      </c>
      <c r="R14" s="117">
        <f t="shared" si="0"/>
        <v>6679547479</v>
      </c>
      <c r="S14" s="117">
        <f t="shared" si="0"/>
        <v>10645714</v>
      </c>
      <c r="T14" s="117">
        <f t="shared" ref="T14" si="1">SUM(T15:T26)</f>
        <v>434684</v>
      </c>
    </row>
    <row r="15" spans="2:20" s="112" customFormat="1" ht="11.25" customHeight="1" x14ac:dyDescent="0.15">
      <c r="D15" s="119" t="s">
        <v>63</v>
      </c>
      <c r="E15" s="110">
        <v>129277</v>
      </c>
      <c r="F15" s="110">
        <v>192141</v>
      </c>
      <c r="G15" s="110">
        <v>4607</v>
      </c>
      <c r="H15" s="110">
        <v>7338</v>
      </c>
      <c r="I15" s="110">
        <v>2976</v>
      </c>
      <c r="J15" s="110">
        <v>4749</v>
      </c>
      <c r="K15" s="114">
        <f>SUM(L15:N15)</f>
        <v>5539884857</v>
      </c>
      <c r="L15" s="114">
        <f>50287092+11470</f>
        <v>50298562</v>
      </c>
      <c r="M15" s="114">
        <f>(5489134295+452000)-N15</f>
        <v>5100181925</v>
      </c>
      <c r="N15" s="114">
        <f>389342720+50790+10860</f>
        <v>389404370</v>
      </c>
      <c r="O15" s="114">
        <f>SUM(P15:S15)</f>
        <v>557040732</v>
      </c>
      <c r="P15" s="114">
        <v>20055530</v>
      </c>
      <c r="Q15" s="114">
        <v>2850000</v>
      </c>
      <c r="R15" s="114">
        <v>533920133</v>
      </c>
      <c r="S15" s="114">
        <v>215069</v>
      </c>
      <c r="T15" s="120" t="s">
        <v>136</v>
      </c>
    </row>
    <row r="16" spans="2:20" s="112" customFormat="1" ht="11.25" customHeight="1" x14ac:dyDescent="0.15">
      <c r="D16" s="119" t="s">
        <v>64</v>
      </c>
      <c r="E16" s="110">
        <v>129161</v>
      </c>
      <c r="F16" s="110">
        <v>191720</v>
      </c>
      <c r="G16" s="110">
        <v>1891</v>
      </c>
      <c r="H16" s="110">
        <v>2863</v>
      </c>
      <c r="I16" s="110">
        <v>2007</v>
      </c>
      <c r="J16" s="110">
        <v>3282</v>
      </c>
      <c r="K16" s="114">
        <f t="shared" ref="K16:K26" si="2">SUM(L16:N16)</f>
        <v>4978681633</v>
      </c>
      <c r="L16" s="114">
        <f>48747032+4880</f>
        <v>48751912</v>
      </c>
      <c r="M16" s="114">
        <f>(4929866391+63330)-N16</f>
        <v>4619628371</v>
      </c>
      <c r="N16" s="114">
        <f>310297220+4130+0</f>
        <v>310301350</v>
      </c>
      <c r="O16" s="114">
        <f t="shared" ref="O16:O25" si="3">SUM(P16:S16)</f>
        <v>568358416</v>
      </c>
      <c r="P16" s="114">
        <v>22326595</v>
      </c>
      <c r="Q16" s="114">
        <v>4350000</v>
      </c>
      <c r="R16" s="114">
        <v>541681821</v>
      </c>
      <c r="S16" s="120" t="s">
        <v>136</v>
      </c>
      <c r="T16" s="120" t="s">
        <v>136</v>
      </c>
    </row>
    <row r="17" spans="2:20" s="112" customFormat="1" ht="11.25" customHeight="1" x14ac:dyDescent="0.15">
      <c r="D17" s="119" t="s">
        <v>65</v>
      </c>
      <c r="E17" s="110">
        <v>128742</v>
      </c>
      <c r="F17" s="110">
        <v>190811</v>
      </c>
      <c r="G17" s="110">
        <v>2113</v>
      </c>
      <c r="H17" s="110">
        <v>3267</v>
      </c>
      <c r="I17" s="110">
        <v>2531</v>
      </c>
      <c r="J17" s="110">
        <v>4175</v>
      </c>
      <c r="K17" s="114">
        <f t="shared" si="2"/>
        <v>4572576669</v>
      </c>
      <c r="L17" s="114">
        <f>45218783+0</f>
        <v>45218783</v>
      </c>
      <c r="M17" s="114">
        <f>(4527282746+75140)-N17</f>
        <v>4246019636</v>
      </c>
      <c r="N17" s="114">
        <f>281338250+0+0</f>
        <v>281338250</v>
      </c>
      <c r="O17" s="114">
        <f t="shared" si="3"/>
        <v>601218229</v>
      </c>
      <c r="P17" s="114">
        <v>19928184</v>
      </c>
      <c r="Q17" s="114">
        <v>4250000</v>
      </c>
      <c r="R17" s="114">
        <v>576333413</v>
      </c>
      <c r="S17" s="114">
        <v>706632</v>
      </c>
      <c r="T17" s="121">
        <v>215040</v>
      </c>
    </row>
    <row r="18" spans="2:20" s="112" customFormat="1" ht="11.25" customHeight="1" x14ac:dyDescent="0.15">
      <c r="D18" s="119" t="s">
        <v>66</v>
      </c>
      <c r="E18" s="110">
        <v>128236</v>
      </c>
      <c r="F18" s="110">
        <v>189862</v>
      </c>
      <c r="G18" s="110">
        <v>2146</v>
      </c>
      <c r="H18" s="110">
        <v>3347</v>
      </c>
      <c r="I18" s="110">
        <v>2652</v>
      </c>
      <c r="J18" s="110">
        <v>4296</v>
      </c>
      <c r="K18" s="114">
        <f t="shared" si="2"/>
        <v>5329887145</v>
      </c>
      <c r="L18" s="114">
        <f>36246995+0</f>
        <v>36246995</v>
      </c>
      <c r="M18" s="114">
        <f>(5293571430+68720)-N18</f>
        <v>4899423780</v>
      </c>
      <c r="N18" s="114">
        <f>394193250+23120+0</f>
        <v>394216370</v>
      </c>
      <c r="O18" s="114">
        <f t="shared" si="3"/>
        <v>546748245</v>
      </c>
      <c r="P18" s="114">
        <v>22225141</v>
      </c>
      <c r="Q18" s="114">
        <v>5350000</v>
      </c>
      <c r="R18" s="114">
        <v>511641467</v>
      </c>
      <c r="S18" s="114">
        <v>7531637</v>
      </c>
      <c r="T18" s="120" t="s">
        <v>136</v>
      </c>
    </row>
    <row r="19" spans="2:20" s="112" customFormat="1" ht="11.25" customHeight="1" x14ac:dyDescent="0.15">
      <c r="D19" s="119" t="s">
        <v>67</v>
      </c>
      <c r="E19" s="110">
        <v>127728</v>
      </c>
      <c r="F19" s="110">
        <v>188825</v>
      </c>
      <c r="G19" s="110">
        <v>1867</v>
      </c>
      <c r="H19" s="110">
        <v>2847</v>
      </c>
      <c r="I19" s="110">
        <v>2374</v>
      </c>
      <c r="J19" s="110">
        <v>3882</v>
      </c>
      <c r="K19" s="114">
        <f t="shared" si="2"/>
        <v>5445712897</v>
      </c>
      <c r="L19" s="114">
        <f>45231976+0</f>
        <v>45231976</v>
      </c>
      <c r="M19" s="114">
        <f>(5400350001+130920)-N19</f>
        <v>5002200321</v>
      </c>
      <c r="N19" s="114">
        <f>398254610+25990+0</f>
        <v>398280600</v>
      </c>
      <c r="O19" s="114">
        <f t="shared" si="3"/>
        <v>573709819</v>
      </c>
      <c r="P19" s="114">
        <v>17112578</v>
      </c>
      <c r="Q19" s="114">
        <v>4450000</v>
      </c>
      <c r="R19" s="114">
        <v>550948979</v>
      </c>
      <c r="S19" s="114">
        <v>1198262</v>
      </c>
      <c r="T19" s="120" t="s">
        <v>136</v>
      </c>
    </row>
    <row r="20" spans="2:20" s="112" customFormat="1" ht="11.25" customHeight="1" x14ac:dyDescent="0.15">
      <c r="D20" s="119" t="s">
        <v>68</v>
      </c>
      <c r="E20" s="110">
        <v>127456</v>
      </c>
      <c r="F20" s="110">
        <v>188348</v>
      </c>
      <c r="G20" s="110">
        <v>1913</v>
      </c>
      <c r="H20" s="110">
        <v>2975</v>
      </c>
      <c r="I20" s="110">
        <v>2183</v>
      </c>
      <c r="J20" s="110">
        <v>3450</v>
      </c>
      <c r="K20" s="114">
        <f t="shared" si="2"/>
        <v>5161083258</v>
      </c>
      <c r="L20" s="114">
        <f>44115546+0</f>
        <v>44115546</v>
      </c>
      <c r="M20" s="114">
        <f>(5116881032+86680)-N20</f>
        <v>4756003682</v>
      </c>
      <c r="N20" s="114">
        <f>360964030+0+0</f>
        <v>360964030</v>
      </c>
      <c r="O20" s="114">
        <f t="shared" si="3"/>
        <v>560743841</v>
      </c>
      <c r="P20" s="114">
        <v>10192830</v>
      </c>
      <c r="Q20" s="114">
        <v>5600000</v>
      </c>
      <c r="R20" s="114">
        <v>544638475</v>
      </c>
      <c r="S20" s="114">
        <v>312536</v>
      </c>
      <c r="T20" s="120" t="s">
        <v>136</v>
      </c>
    </row>
    <row r="21" spans="2:20" s="112" customFormat="1" ht="11.25" customHeight="1" x14ac:dyDescent="0.15">
      <c r="D21" s="119" t="s">
        <v>69</v>
      </c>
      <c r="E21" s="110">
        <v>127539</v>
      </c>
      <c r="F21" s="110">
        <v>188297</v>
      </c>
      <c r="G21" s="110">
        <v>2265</v>
      </c>
      <c r="H21" s="110">
        <v>3416</v>
      </c>
      <c r="I21" s="110">
        <v>2181</v>
      </c>
      <c r="J21" s="110">
        <v>3463</v>
      </c>
      <c r="K21" s="114">
        <f t="shared" si="2"/>
        <v>5278409617</v>
      </c>
      <c r="L21" s="114">
        <f>52230264+0</f>
        <v>52230264</v>
      </c>
      <c r="M21" s="114">
        <f>(5226165533+13820)-N21</f>
        <v>4829658932</v>
      </c>
      <c r="N21" s="114">
        <f>396513351+7070+0</f>
        <v>396520421</v>
      </c>
      <c r="O21" s="114">
        <f t="shared" si="3"/>
        <v>522526845</v>
      </c>
      <c r="P21" s="114">
        <v>13332222</v>
      </c>
      <c r="Q21" s="114">
        <v>3950000</v>
      </c>
      <c r="R21" s="114">
        <v>504889848</v>
      </c>
      <c r="S21" s="114">
        <v>354775</v>
      </c>
      <c r="T21" s="121">
        <v>63477</v>
      </c>
    </row>
    <row r="22" spans="2:20" s="112" customFormat="1" ht="11.25" customHeight="1" x14ac:dyDescent="0.15">
      <c r="D22" s="119" t="s">
        <v>70</v>
      </c>
      <c r="E22" s="110">
        <v>127805</v>
      </c>
      <c r="F22" s="110">
        <v>188387</v>
      </c>
      <c r="G22" s="110">
        <v>2329</v>
      </c>
      <c r="H22" s="110">
        <v>3284</v>
      </c>
      <c r="I22" s="110">
        <v>2062</v>
      </c>
      <c r="J22" s="110">
        <v>3193</v>
      </c>
      <c r="K22" s="114">
        <f t="shared" si="2"/>
        <v>5602411850</v>
      </c>
      <c r="L22" s="114">
        <f>45569378+0</f>
        <v>45569378</v>
      </c>
      <c r="M22" s="114">
        <f>(5556800652+41820)-N22</f>
        <v>5134274652</v>
      </c>
      <c r="N22" s="114">
        <f>422567820+0+0</f>
        <v>422567820</v>
      </c>
      <c r="O22" s="114">
        <f t="shared" si="3"/>
        <v>629559422</v>
      </c>
      <c r="P22" s="114">
        <v>14025756</v>
      </c>
      <c r="Q22" s="114">
        <v>5050000</v>
      </c>
      <c r="R22" s="114">
        <v>610415793</v>
      </c>
      <c r="S22" s="114">
        <v>67873</v>
      </c>
      <c r="T22" s="121">
        <v>9999</v>
      </c>
    </row>
    <row r="23" spans="2:20" s="112" customFormat="1" ht="11.25" customHeight="1" x14ac:dyDescent="0.15">
      <c r="D23" s="119" t="s">
        <v>71</v>
      </c>
      <c r="E23" s="110">
        <v>127585</v>
      </c>
      <c r="F23" s="110">
        <v>187996</v>
      </c>
      <c r="G23" s="110">
        <v>2065</v>
      </c>
      <c r="H23" s="110">
        <v>3036</v>
      </c>
      <c r="I23" s="110">
        <v>2285</v>
      </c>
      <c r="J23" s="110">
        <v>3427</v>
      </c>
      <c r="K23" s="114">
        <f t="shared" si="2"/>
        <v>5315548566</v>
      </c>
      <c r="L23" s="114">
        <f>55117750+0</f>
        <v>55117750</v>
      </c>
      <c r="M23" s="114">
        <f>(5260410796+20020)-N23</f>
        <v>4861289176</v>
      </c>
      <c r="N23" s="114">
        <f>399130970+10670+0</f>
        <v>399141640</v>
      </c>
      <c r="O23" s="114">
        <f t="shared" si="3"/>
        <v>550540691</v>
      </c>
      <c r="P23" s="114">
        <v>20481544</v>
      </c>
      <c r="Q23" s="114">
        <v>4150000</v>
      </c>
      <c r="R23" s="114">
        <v>525840049</v>
      </c>
      <c r="S23" s="114">
        <v>69098</v>
      </c>
      <c r="T23" s="121">
        <v>146168</v>
      </c>
    </row>
    <row r="24" spans="2:20" s="112" customFormat="1" ht="11.25" customHeight="1" x14ac:dyDescent="0.15">
      <c r="C24" s="111" t="s">
        <v>72</v>
      </c>
      <c r="D24" s="122" t="s">
        <v>137</v>
      </c>
      <c r="E24" s="110">
        <v>127159</v>
      </c>
      <c r="F24" s="110">
        <v>187287</v>
      </c>
      <c r="G24" s="110">
        <v>2146</v>
      </c>
      <c r="H24" s="110">
        <v>3236</v>
      </c>
      <c r="I24" s="110">
        <v>2571</v>
      </c>
      <c r="J24" s="110">
        <v>3944</v>
      </c>
      <c r="K24" s="114">
        <f t="shared" si="2"/>
        <v>5623712930</v>
      </c>
      <c r="L24" s="114">
        <f>45232415+0</f>
        <v>45232415</v>
      </c>
      <c r="M24" s="114">
        <f>(5578464685+15830)-N24</f>
        <v>5176915135</v>
      </c>
      <c r="N24" s="114">
        <f>401565380+0+0</f>
        <v>401565380</v>
      </c>
      <c r="O24" s="114">
        <f t="shared" si="3"/>
        <v>578692375</v>
      </c>
      <c r="P24" s="114">
        <v>14781658</v>
      </c>
      <c r="Q24" s="114">
        <v>5400000</v>
      </c>
      <c r="R24" s="114">
        <v>558349933</v>
      </c>
      <c r="S24" s="120">
        <v>160784</v>
      </c>
      <c r="T24" s="120" t="s">
        <v>136</v>
      </c>
    </row>
    <row r="25" spans="2:20" s="112" customFormat="1" ht="11.25" customHeight="1" x14ac:dyDescent="0.15">
      <c r="D25" s="119" t="s">
        <v>74</v>
      </c>
      <c r="E25" s="110">
        <v>126737</v>
      </c>
      <c r="F25" s="110">
        <v>186646</v>
      </c>
      <c r="G25" s="110">
        <v>1805</v>
      </c>
      <c r="H25" s="110">
        <v>2870</v>
      </c>
      <c r="I25" s="110">
        <v>2227</v>
      </c>
      <c r="J25" s="110">
        <v>3511</v>
      </c>
      <c r="K25" s="114">
        <f t="shared" si="2"/>
        <v>5162382556</v>
      </c>
      <c r="L25" s="114">
        <f>45891825+7930</f>
        <v>45899755</v>
      </c>
      <c r="M25" s="114">
        <f>(5116476051+6750)-N25</f>
        <v>4767661194</v>
      </c>
      <c r="N25" s="114">
        <f>348821607+0+0</f>
        <v>348821607</v>
      </c>
      <c r="O25" s="114">
        <f t="shared" si="3"/>
        <v>602666058</v>
      </c>
      <c r="P25" s="114">
        <v>13940325</v>
      </c>
      <c r="Q25" s="114">
        <v>5550000</v>
      </c>
      <c r="R25" s="114">
        <v>583146685</v>
      </c>
      <c r="S25" s="120">
        <v>29048</v>
      </c>
      <c r="T25" s="120" t="s">
        <v>136</v>
      </c>
    </row>
    <row r="26" spans="2:20" s="112" customFormat="1" ht="11.25" customHeight="1" x14ac:dyDescent="0.15">
      <c r="B26" s="123"/>
      <c r="C26" s="123"/>
      <c r="D26" s="119" t="s">
        <v>75</v>
      </c>
      <c r="E26" s="110">
        <v>126674</v>
      </c>
      <c r="F26" s="110">
        <v>186338</v>
      </c>
      <c r="G26" s="110">
        <v>2610</v>
      </c>
      <c r="H26" s="110">
        <v>3931</v>
      </c>
      <c r="I26" s="110">
        <v>2673</v>
      </c>
      <c r="J26" s="110">
        <v>4237</v>
      </c>
      <c r="K26" s="114">
        <f t="shared" si="2"/>
        <v>5163480962</v>
      </c>
      <c r="L26" s="114">
        <f>43750531+5115</f>
        <v>43755646</v>
      </c>
      <c r="M26" s="114">
        <f>(5119679916+45400)-N26</f>
        <v>4748810106</v>
      </c>
      <c r="N26" s="114">
        <f>370897910+17300+0</f>
        <v>370915210</v>
      </c>
      <c r="O26" s="114">
        <f>SUM(P26:S26)</f>
        <v>658037778</v>
      </c>
      <c r="P26" s="114">
        <v>13796895</v>
      </c>
      <c r="Q26" s="114">
        <v>6500000</v>
      </c>
      <c r="R26" s="114">
        <v>637740883</v>
      </c>
      <c r="S26" s="120" t="s">
        <v>136</v>
      </c>
      <c r="T26" s="120" t="s">
        <v>136</v>
      </c>
    </row>
    <row r="27" spans="2:20" ht="3" customHeight="1" thickBot="1" x14ac:dyDescent="0.45">
      <c r="B27" s="124"/>
      <c r="C27" s="124"/>
      <c r="D27" s="125"/>
      <c r="E27" s="302"/>
      <c r="F27" s="127"/>
      <c r="G27" s="127"/>
      <c r="H27" s="126"/>
      <c r="I27" s="127"/>
      <c r="J27" s="127"/>
      <c r="K27" s="126"/>
      <c r="L27" s="126"/>
      <c r="M27" s="126"/>
      <c r="N27" s="126"/>
      <c r="O27" s="126"/>
      <c r="P27" s="126"/>
      <c r="Q27" s="126"/>
      <c r="R27" s="126"/>
      <c r="S27" s="126"/>
      <c r="T27" s="124"/>
    </row>
    <row r="28" spans="2:20" ht="3" customHeight="1" x14ac:dyDescent="0.4">
      <c r="T28" s="128"/>
    </row>
    <row r="29" spans="2:20" ht="11.25" customHeight="1" x14ac:dyDescent="0.4">
      <c r="B29" s="97" t="s">
        <v>427</v>
      </c>
      <c r="K29" s="129"/>
      <c r="O29" s="129"/>
    </row>
    <row r="30" spans="2:20" x14ac:dyDescent="0.4">
      <c r="K30" s="129"/>
      <c r="O30" s="129"/>
    </row>
  </sheetData>
  <mergeCells count="21">
    <mergeCell ref="P7:P8"/>
    <mergeCell ref="Q7:Q8"/>
    <mergeCell ref="R7:R8"/>
    <mergeCell ref="S7:S8"/>
    <mergeCell ref="T7:T8"/>
    <mergeCell ref="O7:O8"/>
    <mergeCell ref="B5:D8"/>
    <mergeCell ref="E5:J5"/>
    <mergeCell ref="E6:F6"/>
    <mergeCell ref="G6:H6"/>
    <mergeCell ref="I6:J6"/>
    <mergeCell ref="O6:S6"/>
    <mergeCell ref="E7:E8"/>
    <mergeCell ref="F7:F8"/>
    <mergeCell ref="G7:G8"/>
    <mergeCell ref="H7:H8"/>
    <mergeCell ref="I7:I8"/>
    <mergeCell ref="J7:J8"/>
    <mergeCell ref="K7:K8"/>
    <mergeCell ref="L7:L8"/>
    <mergeCell ref="M7:N7"/>
  </mergeCells>
  <phoneticPr fontId="1"/>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343F2-F429-4937-AA28-C1E974A0BDE2}">
  <dimension ref="B1:R24"/>
  <sheetViews>
    <sheetView showGridLines="0" zoomScale="85" zoomScaleNormal="85" zoomScaleSheetLayoutView="80" workbookViewId="0">
      <selection activeCell="B2" sqref="B2"/>
    </sheetView>
  </sheetViews>
  <sheetFormatPr defaultRowHeight="11.25" x14ac:dyDescent="0.4"/>
  <cols>
    <col min="1" max="1" width="3" style="97" customWidth="1"/>
    <col min="2" max="2" width="4.25" style="97" customWidth="1"/>
    <col min="3" max="3" width="3.375" style="97" customWidth="1"/>
    <col min="4" max="4" width="6.375" style="97" customWidth="1"/>
    <col min="5" max="11" width="10.625" style="97" customWidth="1"/>
    <col min="12" max="12" width="13.625" style="97" customWidth="1"/>
    <col min="13" max="13" width="11.875" style="97" customWidth="1"/>
    <col min="14" max="14" width="13.375" style="97" customWidth="1"/>
    <col min="15" max="15" width="13.5" style="97" customWidth="1"/>
    <col min="16" max="17" width="11.875" style="97" customWidth="1"/>
    <col min="18" max="18" width="11.75" style="97" customWidth="1"/>
    <col min="19" max="16384" width="9" style="97"/>
  </cols>
  <sheetData>
    <row r="1" spans="2:18" ht="16.5" customHeight="1" x14ac:dyDescent="0.4">
      <c r="B1" s="99" t="s">
        <v>1</v>
      </c>
    </row>
    <row r="3" spans="2:18" ht="15.75" customHeight="1" x14ac:dyDescent="0.4">
      <c r="B3" s="99" t="s">
        <v>138</v>
      </c>
    </row>
    <row r="4" spans="2:18" ht="11.25" customHeight="1" thickBot="1" x14ac:dyDescent="0.45">
      <c r="R4" s="100" t="s">
        <v>113</v>
      </c>
    </row>
    <row r="5" spans="2:18" ht="11.25" customHeight="1" x14ac:dyDescent="0.4">
      <c r="B5" s="388" t="s">
        <v>114</v>
      </c>
      <c r="C5" s="388"/>
      <c r="D5" s="389"/>
      <c r="E5" s="394" t="s">
        <v>139</v>
      </c>
      <c r="F5" s="395"/>
      <c r="G5" s="395"/>
      <c r="H5" s="395"/>
      <c r="I5" s="395"/>
      <c r="J5" s="395"/>
      <c r="K5" s="396"/>
      <c r="L5" s="366" t="s">
        <v>140</v>
      </c>
      <c r="M5" s="397"/>
      <c r="N5" s="397"/>
      <c r="O5" s="397"/>
      <c r="P5" s="397"/>
      <c r="Q5" s="397"/>
      <c r="R5" s="397"/>
    </row>
    <row r="6" spans="2:18" ht="11.25" customHeight="1" x14ac:dyDescent="0.4">
      <c r="B6" s="390"/>
      <c r="C6" s="390"/>
      <c r="D6" s="391"/>
      <c r="E6" s="377" t="s">
        <v>141</v>
      </c>
      <c r="F6" s="377" t="s">
        <v>142</v>
      </c>
      <c r="G6" s="380" t="s">
        <v>143</v>
      </c>
      <c r="H6" s="383" t="s">
        <v>144</v>
      </c>
      <c r="I6" s="384"/>
      <c r="J6" s="384"/>
      <c r="K6" s="385"/>
      <c r="L6" s="369" t="s">
        <v>145</v>
      </c>
      <c r="M6" s="370"/>
      <c r="N6" s="370"/>
      <c r="O6" s="367"/>
      <c r="P6" s="369" t="s">
        <v>121</v>
      </c>
      <c r="Q6" s="370"/>
      <c r="R6" s="370"/>
    </row>
    <row r="7" spans="2:18" ht="11.25" customHeight="1" x14ac:dyDescent="0.4">
      <c r="B7" s="390"/>
      <c r="C7" s="390"/>
      <c r="D7" s="391"/>
      <c r="E7" s="379"/>
      <c r="F7" s="379"/>
      <c r="G7" s="381"/>
      <c r="H7" s="377" t="s">
        <v>146</v>
      </c>
      <c r="I7" s="383" t="s">
        <v>147</v>
      </c>
      <c r="J7" s="384"/>
      <c r="K7" s="385"/>
      <c r="L7" s="356" t="s">
        <v>124</v>
      </c>
      <c r="M7" s="356" t="s">
        <v>125</v>
      </c>
      <c r="N7" s="369" t="s">
        <v>126</v>
      </c>
      <c r="O7" s="367"/>
      <c r="P7" s="356" t="s">
        <v>124</v>
      </c>
      <c r="Q7" s="356" t="s">
        <v>128</v>
      </c>
      <c r="R7" s="371" t="s">
        <v>129</v>
      </c>
    </row>
    <row r="8" spans="2:18" ht="11.25" customHeight="1" x14ac:dyDescent="0.4">
      <c r="B8" s="392"/>
      <c r="C8" s="392"/>
      <c r="D8" s="393"/>
      <c r="E8" s="378"/>
      <c r="F8" s="378"/>
      <c r="G8" s="382"/>
      <c r="H8" s="378"/>
      <c r="I8" s="130" t="s">
        <v>148</v>
      </c>
      <c r="J8" s="130" t="s">
        <v>149</v>
      </c>
      <c r="K8" s="131" t="s">
        <v>150</v>
      </c>
      <c r="L8" s="357"/>
      <c r="M8" s="357"/>
      <c r="N8" s="107" t="s">
        <v>132</v>
      </c>
      <c r="O8" s="107" t="s">
        <v>133</v>
      </c>
      <c r="P8" s="357"/>
      <c r="Q8" s="357"/>
      <c r="R8" s="372"/>
    </row>
    <row r="9" spans="2:18" ht="3" customHeight="1" x14ac:dyDescent="0.4">
      <c r="D9" s="108"/>
    </row>
    <row r="10" spans="2:18" s="112" customFormat="1" ht="11.25" customHeight="1" x14ac:dyDescent="0.15">
      <c r="B10" s="52" t="s">
        <v>60</v>
      </c>
      <c r="C10" s="53">
        <v>28</v>
      </c>
      <c r="D10" s="109" t="s">
        <v>134</v>
      </c>
      <c r="E10" s="110">
        <v>108867</v>
      </c>
      <c r="F10" s="110">
        <v>108217</v>
      </c>
      <c r="G10" s="110">
        <v>650</v>
      </c>
      <c r="H10" s="110">
        <v>10400</v>
      </c>
      <c r="I10" s="110">
        <v>62143</v>
      </c>
      <c r="J10" s="110">
        <v>18814</v>
      </c>
      <c r="K10" s="110">
        <v>17510</v>
      </c>
      <c r="L10" s="110">
        <v>82930709</v>
      </c>
      <c r="M10" s="110">
        <v>1191801</v>
      </c>
      <c r="N10" s="110">
        <v>78064654</v>
      </c>
      <c r="O10" s="110">
        <v>3674254</v>
      </c>
      <c r="P10" s="110">
        <v>988716</v>
      </c>
      <c r="Q10" s="110">
        <v>241525</v>
      </c>
      <c r="R10" s="110">
        <v>747191</v>
      </c>
    </row>
    <row r="11" spans="2:18" s="112" customFormat="1" ht="11.25" customHeight="1" x14ac:dyDescent="0.15">
      <c r="B11" s="52"/>
      <c r="C11" s="53">
        <v>29</v>
      </c>
      <c r="D11" s="109"/>
      <c r="E11" s="110">
        <v>114688</v>
      </c>
      <c r="F11" s="110">
        <v>114167</v>
      </c>
      <c r="G11" s="110">
        <v>521</v>
      </c>
      <c r="H11" s="110">
        <v>10867</v>
      </c>
      <c r="I11" s="110">
        <v>65453</v>
      </c>
      <c r="J11" s="110">
        <v>20317</v>
      </c>
      <c r="K11" s="110">
        <v>18051</v>
      </c>
      <c r="L11" s="110">
        <v>89283634</v>
      </c>
      <c r="M11" s="110">
        <v>1201898</v>
      </c>
      <c r="N11" s="110">
        <v>84110730</v>
      </c>
      <c r="O11" s="110">
        <v>3971006</v>
      </c>
      <c r="P11" s="110">
        <v>1093427</v>
      </c>
      <c r="Q11" s="110">
        <v>260750</v>
      </c>
      <c r="R11" s="110">
        <v>832677</v>
      </c>
    </row>
    <row r="12" spans="2:18" s="112" customFormat="1" ht="11.25" customHeight="1" x14ac:dyDescent="0.15">
      <c r="B12" s="52"/>
      <c r="C12" s="53">
        <v>30</v>
      </c>
      <c r="D12" s="113"/>
      <c r="E12" s="110">
        <v>121360</v>
      </c>
      <c r="F12" s="110">
        <v>120901</v>
      </c>
      <c r="G12" s="110">
        <v>459</v>
      </c>
      <c r="H12" s="110">
        <v>11521</v>
      </c>
      <c r="I12" s="110">
        <v>68974</v>
      </c>
      <c r="J12" s="110">
        <v>22094</v>
      </c>
      <c r="K12" s="110">
        <v>18771</v>
      </c>
      <c r="L12" s="110">
        <v>93810562</v>
      </c>
      <c r="M12" s="110">
        <v>1160629</v>
      </c>
      <c r="N12" s="110">
        <v>88352143</v>
      </c>
      <c r="O12" s="110">
        <v>4297790</v>
      </c>
      <c r="P12" s="110">
        <v>1171616</v>
      </c>
      <c r="Q12" s="110">
        <v>270250</v>
      </c>
      <c r="R12" s="110">
        <v>901366</v>
      </c>
    </row>
    <row r="13" spans="2:18" s="112" customFormat="1" ht="11.25" customHeight="1" x14ac:dyDescent="0.15">
      <c r="B13" s="52"/>
      <c r="C13" s="53" t="s">
        <v>151</v>
      </c>
      <c r="D13" s="113"/>
      <c r="E13" s="110">
        <v>125524</v>
      </c>
      <c r="F13" s="110">
        <v>125076</v>
      </c>
      <c r="G13" s="110">
        <v>448</v>
      </c>
      <c r="H13" s="110">
        <v>11828</v>
      </c>
      <c r="I13" s="110">
        <v>71202</v>
      </c>
      <c r="J13" s="110">
        <v>23245</v>
      </c>
      <c r="K13" s="110">
        <v>19249</v>
      </c>
      <c r="L13" s="110">
        <v>99119349</v>
      </c>
      <c r="M13" s="110">
        <v>1214249</v>
      </c>
      <c r="N13" s="110">
        <v>93294746</v>
      </c>
      <c r="O13" s="110">
        <v>4610353</v>
      </c>
      <c r="P13" s="110">
        <v>1221847</v>
      </c>
      <c r="Q13" s="110">
        <v>288600</v>
      </c>
      <c r="R13" s="110">
        <v>1047588</v>
      </c>
    </row>
    <row r="14" spans="2:18" s="118" customFormat="1" ht="11.25" customHeight="1" x14ac:dyDescent="0.15">
      <c r="B14" s="58"/>
      <c r="C14" s="132" t="s">
        <v>29</v>
      </c>
      <c r="D14" s="60"/>
      <c r="E14" s="116">
        <v>127463</v>
      </c>
      <c r="F14" s="116">
        <v>127051</v>
      </c>
      <c r="G14" s="116">
        <v>412</v>
      </c>
      <c r="H14" s="116">
        <v>11634</v>
      </c>
      <c r="I14" s="116">
        <v>71709</v>
      </c>
      <c r="J14" s="116">
        <v>24621</v>
      </c>
      <c r="K14" s="116">
        <v>19499</v>
      </c>
      <c r="L14" s="116">
        <v>95979665</v>
      </c>
      <c r="M14" s="116">
        <v>991066</v>
      </c>
      <c r="N14" s="116">
        <v>90686793</v>
      </c>
      <c r="O14" s="116">
        <v>4301806</v>
      </c>
      <c r="P14" s="116">
        <v>1285309</v>
      </c>
      <c r="Q14" s="116">
        <v>292350</v>
      </c>
      <c r="R14" s="116">
        <v>992959</v>
      </c>
    </row>
    <row r="15" spans="2:18" s="112" customFormat="1" ht="11.25" customHeight="1" x14ac:dyDescent="0.15">
      <c r="C15" s="386" t="s">
        <v>152</v>
      </c>
      <c r="D15" s="387"/>
      <c r="E15" s="110">
        <v>23582</v>
      </c>
      <c r="F15" s="110">
        <v>23485</v>
      </c>
      <c r="G15" s="110">
        <v>97</v>
      </c>
      <c r="H15" s="110">
        <v>2207</v>
      </c>
      <c r="I15" s="110">
        <v>12846</v>
      </c>
      <c r="J15" s="110">
        <v>4649</v>
      </c>
      <c r="K15" s="110">
        <v>3880</v>
      </c>
      <c r="L15" s="110">
        <v>18452497</v>
      </c>
      <c r="M15" s="110">
        <v>172896</v>
      </c>
      <c r="N15" s="110">
        <v>17488087</v>
      </c>
      <c r="O15" s="110">
        <v>791514</v>
      </c>
      <c r="P15" s="110">
        <v>270739</v>
      </c>
      <c r="Q15" s="110">
        <v>61600</v>
      </c>
      <c r="R15" s="110">
        <v>209139</v>
      </c>
    </row>
    <row r="16" spans="2:18" s="112" customFormat="1" ht="11.25" customHeight="1" x14ac:dyDescent="0.15">
      <c r="C16" s="386" t="s">
        <v>153</v>
      </c>
      <c r="D16" s="387"/>
      <c r="E16" s="110">
        <v>25302</v>
      </c>
      <c r="F16" s="110">
        <v>25232</v>
      </c>
      <c r="G16" s="110">
        <v>70</v>
      </c>
      <c r="H16" s="110">
        <v>2351</v>
      </c>
      <c r="I16" s="110">
        <v>14083</v>
      </c>
      <c r="J16" s="110">
        <v>5059</v>
      </c>
      <c r="K16" s="110">
        <v>3809</v>
      </c>
      <c r="L16" s="110">
        <v>19398176</v>
      </c>
      <c r="M16" s="110">
        <v>223070</v>
      </c>
      <c r="N16" s="110">
        <v>18304950</v>
      </c>
      <c r="O16" s="110">
        <v>870156</v>
      </c>
      <c r="P16" s="110">
        <v>260280</v>
      </c>
      <c r="Q16" s="110">
        <v>57100</v>
      </c>
      <c r="R16" s="110">
        <v>203180</v>
      </c>
    </row>
    <row r="17" spans="2:18" s="112" customFormat="1" ht="11.25" customHeight="1" x14ac:dyDescent="0.15">
      <c r="C17" s="386" t="s">
        <v>154</v>
      </c>
      <c r="D17" s="387"/>
      <c r="E17" s="110">
        <v>21068</v>
      </c>
      <c r="F17" s="110">
        <v>21013</v>
      </c>
      <c r="G17" s="110">
        <v>55</v>
      </c>
      <c r="H17" s="110">
        <v>2142</v>
      </c>
      <c r="I17" s="110">
        <v>11853</v>
      </c>
      <c r="J17" s="110">
        <v>3806</v>
      </c>
      <c r="K17" s="110">
        <v>3267</v>
      </c>
      <c r="L17" s="110">
        <v>15752466</v>
      </c>
      <c r="M17" s="110">
        <v>183105</v>
      </c>
      <c r="N17" s="110">
        <v>14832970</v>
      </c>
      <c r="O17" s="110">
        <v>736391</v>
      </c>
      <c r="P17" s="110">
        <v>214313</v>
      </c>
      <c r="Q17" s="110">
        <v>48650</v>
      </c>
      <c r="R17" s="110">
        <v>165663</v>
      </c>
    </row>
    <row r="18" spans="2:18" s="112" customFormat="1" ht="11.25" customHeight="1" x14ac:dyDescent="0.15">
      <c r="C18" s="386" t="s">
        <v>155</v>
      </c>
      <c r="D18" s="387"/>
      <c r="E18" s="110">
        <v>23886</v>
      </c>
      <c r="F18" s="110">
        <v>23842</v>
      </c>
      <c r="G18" s="110">
        <v>44</v>
      </c>
      <c r="H18" s="110">
        <v>2235</v>
      </c>
      <c r="I18" s="110">
        <v>13312</v>
      </c>
      <c r="J18" s="110">
        <v>4596</v>
      </c>
      <c r="K18" s="110">
        <v>3743</v>
      </c>
      <c r="L18" s="110">
        <v>17386091</v>
      </c>
      <c r="M18" s="110">
        <v>164415</v>
      </c>
      <c r="N18" s="110">
        <v>16475426</v>
      </c>
      <c r="O18" s="110">
        <v>746250</v>
      </c>
      <c r="P18" s="110">
        <v>228363</v>
      </c>
      <c r="Q18" s="110">
        <v>54350</v>
      </c>
      <c r="R18" s="110">
        <v>174013</v>
      </c>
    </row>
    <row r="19" spans="2:18" s="112" customFormat="1" ht="11.25" customHeight="1" x14ac:dyDescent="0.15">
      <c r="C19" s="386" t="s">
        <v>156</v>
      </c>
      <c r="D19" s="387"/>
      <c r="E19" s="110">
        <v>13906</v>
      </c>
      <c r="F19" s="110">
        <v>13838</v>
      </c>
      <c r="G19" s="110">
        <v>68</v>
      </c>
      <c r="H19" s="110">
        <v>998</v>
      </c>
      <c r="I19" s="110">
        <v>8093</v>
      </c>
      <c r="J19" s="110">
        <v>2682</v>
      </c>
      <c r="K19" s="110">
        <v>2133</v>
      </c>
      <c r="L19" s="110">
        <v>10213351</v>
      </c>
      <c r="M19" s="110">
        <v>94923</v>
      </c>
      <c r="N19" s="110">
        <v>9688987</v>
      </c>
      <c r="O19" s="110">
        <v>429441</v>
      </c>
      <c r="P19" s="110">
        <v>128324</v>
      </c>
      <c r="Q19" s="110">
        <v>31150</v>
      </c>
      <c r="R19" s="110">
        <v>97174</v>
      </c>
    </row>
    <row r="20" spans="2:18" s="112" customFormat="1" ht="11.25" customHeight="1" x14ac:dyDescent="0.15">
      <c r="C20" s="386" t="s">
        <v>157</v>
      </c>
      <c r="D20" s="387"/>
      <c r="E20" s="110">
        <v>19719</v>
      </c>
      <c r="F20" s="110">
        <v>19641</v>
      </c>
      <c r="G20" s="110">
        <v>78</v>
      </c>
      <c r="H20" s="110">
        <v>1701</v>
      </c>
      <c r="I20" s="110">
        <v>11522</v>
      </c>
      <c r="J20" s="110">
        <v>3829</v>
      </c>
      <c r="K20" s="110">
        <v>2667</v>
      </c>
      <c r="L20" s="110">
        <v>14777083</v>
      </c>
      <c r="M20" s="110">
        <v>152657</v>
      </c>
      <c r="N20" s="110">
        <v>13896371</v>
      </c>
      <c r="O20" s="110">
        <v>728055</v>
      </c>
      <c r="P20" s="110">
        <v>183290</v>
      </c>
      <c r="Q20" s="110">
        <v>39500</v>
      </c>
      <c r="R20" s="110">
        <v>143790</v>
      </c>
    </row>
    <row r="21" spans="2:18" ht="3" customHeight="1" thickBot="1" x14ac:dyDescent="0.45">
      <c r="B21" s="124"/>
      <c r="C21" s="124"/>
      <c r="D21" s="125"/>
      <c r="E21" s="127"/>
      <c r="F21" s="127"/>
      <c r="G21" s="126"/>
      <c r="H21" s="126"/>
      <c r="I21" s="126"/>
      <c r="J21" s="127"/>
      <c r="K21" s="127"/>
      <c r="L21" s="126"/>
      <c r="M21" s="126"/>
      <c r="N21" s="126"/>
      <c r="O21" s="126"/>
      <c r="P21" s="126"/>
      <c r="Q21" s="126"/>
      <c r="R21" s="126"/>
    </row>
    <row r="22" spans="2:18" ht="3" customHeight="1" x14ac:dyDescent="0.4"/>
    <row r="23" spans="2:18" ht="11.25" customHeight="1" x14ac:dyDescent="0.4">
      <c r="B23" s="133" t="s">
        <v>158</v>
      </c>
      <c r="L23" s="129"/>
      <c r="P23" s="129"/>
    </row>
    <row r="24" spans="2:18" x14ac:dyDescent="0.4">
      <c r="L24" s="129"/>
      <c r="N24" s="129"/>
      <c r="P24" s="129"/>
    </row>
  </sheetData>
  <mergeCells count="23">
    <mergeCell ref="C20:D20"/>
    <mergeCell ref="R7:R8"/>
    <mergeCell ref="C15:D15"/>
    <mergeCell ref="C16:D16"/>
    <mergeCell ref="C17:D17"/>
    <mergeCell ref="C18:D18"/>
    <mergeCell ref="C19:D19"/>
    <mergeCell ref="I7:K7"/>
    <mergeCell ref="L7:L8"/>
    <mergeCell ref="M7:M8"/>
    <mergeCell ref="N7:O7"/>
    <mergeCell ref="P7:P8"/>
    <mergeCell ref="Q7:Q8"/>
    <mergeCell ref="B5:D8"/>
    <mergeCell ref="E5:K5"/>
    <mergeCell ref="L5:R5"/>
    <mergeCell ref="P6:R6"/>
    <mergeCell ref="H7:H8"/>
    <mergeCell ref="E6:E8"/>
    <mergeCell ref="F6:F8"/>
    <mergeCell ref="G6:G8"/>
    <mergeCell ref="H6:K6"/>
    <mergeCell ref="L6:O6"/>
  </mergeCells>
  <phoneticPr fontId="1"/>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2D688-9876-4BF4-8DDC-6324DFFBAEB5}">
  <dimension ref="B1:N22"/>
  <sheetViews>
    <sheetView showGridLines="0" zoomScaleNormal="100" zoomScaleSheetLayoutView="100" workbookViewId="0">
      <selection activeCell="A3" sqref="A3"/>
    </sheetView>
  </sheetViews>
  <sheetFormatPr defaultRowHeight="11.25" x14ac:dyDescent="0.4"/>
  <cols>
    <col min="1" max="1" width="9" style="97"/>
    <col min="2" max="2" width="4.375" style="97" customWidth="1"/>
    <col min="3" max="3" width="3" style="97" customWidth="1"/>
    <col min="4" max="4" width="8.125" style="97" customWidth="1"/>
    <col min="5" max="7" width="22.75" style="97" customWidth="1"/>
    <col min="8" max="9" width="21" style="97" customWidth="1"/>
    <col min="10" max="11" width="20.875" style="97" customWidth="1"/>
    <col min="12" max="16384" width="9" style="97"/>
  </cols>
  <sheetData>
    <row r="1" spans="2:14" ht="14.25" x14ac:dyDescent="0.4">
      <c r="B1" s="99" t="s">
        <v>1</v>
      </c>
    </row>
    <row r="3" spans="2:14" ht="14.25" x14ac:dyDescent="0.4">
      <c r="B3" s="99" t="s">
        <v>159</v>
      </c>
    </row>
    <row r="4" spans="2:14" ht="12" thickBot="1" x14ac:dyDescent="0.45">
      <c r="J4" s="398"/>
      <c r="K4" s="399"/>
    </row>
    <row r="5" spans="2:14" ht="11.25" customHeight="1" x14ac:dyDescent="0.4">
      <c r="B5" s="358" t="s">
        <v>114</v>
      </c>
      <c r="C5" s="359"/>
      <c r="D5" s="360"/>
      <c r="E5" s="101"/>
      <c r="F5" s="102" t="s">
        <v>160</v>
      </c>
      <c r="G5" s="102"/>
      <c r="H5" s="134"/>
      <c r="I5" s="366" t="s">
        <v>161</v>
      </c>
      <c r="J5" s="397"/>
      <c r="K5" s="397"/>
      <c r="L5" s="128"/>
    </row>
    <row r="6" spans="2:14" ht="11.25" customHeight="1" x14ac:dyDescent="0.4">
      <c r="B6" s="363"/>
      <c r="C6" s="363"/>
      <c r="D6" s="364"/>
      <c r="E6" s="107" t="s">
        <v>162</v>
      </c>
      <c r="F6" s="107" t="s">
        <v>163</v>
      </c>
      <c r="G6" s="107" t="s">
        <v>164</v>
      </c>
      <c r="H6" s="135" t="s">
        <v>165</v>
      </c>
      <c r="I6" s="107" t="s">
        <v>162</v>
      </c>
      <c r="J6" s="107" t="s">
        <v>166</v>
      </c>
      <c r="K6" s="135" t="s">
        <v>167</v>
      </c>
      <c r="L6" s="128"/>
    </row>
    <row r="7" spans="2:14" ht="3" customHeight="1" x14ac:dyDescent="0.4">
      <c r="D7" s="136"/>
    </row>
    <row r="8" spans="2:14" s="112" customFormat="1" ht="11.25" customHeight="1" x14ac:dyDescent="0.15">
      <c r="B8" s="52" t="s">
        <v>60</v>
      </c>
      <c r="C8" s="57">
        <v>28</v>
      </c>
      <c r="D8" s="109" t="s">
        <v>134</v>
      </c>
      <c r="E8" s="263">
        <v>195249</v>
      </c>
      <c r="F8" s="263">
        <v>114459</v>
      </c>
      <c r="G8" s="263">
        <v>1840</v>
      </c>
      <c r="H8" s="263">
        <v>78950</v>
      </c>
      <c r="I8" s="263">
        <v>40090</v>
      </c>
      <c r="J8" s="263">
        <v>9726</v>
      </c>
      <c r="K8" s="263">
        <v>30364</v>
      </c>
    </row>
    <row r="9" spans="2:14" s="112" customFormat="1" ht="11.25" customHeight="1" x14ac:dyDescent="0.15">
      <c r="B9" s="52"/>
      <c r="C9" s="57">
        <v>29</v>
      </c>
      <c r="D9" s="109"/>
      <c r="E9" s="263">
        <v>189416</v>
      </c>
      <c r="F9" s="263">
        <v>110356</v>
      </c>
      <c r="G9" s="263">
        <v>1693</v>
      </c>
      <c r="H9" s="263">
        <v>77367</v>
      </c>
      <c r="I9" s="263">
        <v>40828</v>
      </c>
      <c r="J9" s="263">
        <v>9904</v>
      </c>
      <c r="K9" s="263">
        <v>30924</v>
      </c>
    </row>
    <row r="10" spans="2:14" s="112" customFormat="1" ht="11.25" customHeight="1" x14ac:dyDescent="0.15">
      <c r="B10" s="52"/>
      <c r="C10" s="57">
        <v>30</v>
      </c>
      <c r="D10" s="113"/>
      <c r="E10" s="263">
        <v>186058</v>
      </c>
      <c r="F10" s="263">
        <v>108784</v>
      </c>
      <c r="G10" s="263">
        <v>1669</v>
      </c>
      <c r="H10" s="263">
        <v>75605</v>
      </c>
      <c r="I10" s="263">
        <v>41932</v>
      </c>
      <c r="J10" s="263">
        <v>10116</v>
      </c>
      <c r="K10" s="263">
        <v>31816</v>
      </c>
    </row>
    <row r="11" spans="2:14" s="112" customFormat="1" ht="11.25" customHeight="1" x14ac:dyDescent="0.15">
      <c r="B11" s="52"/>
      <c r="C11" s="57" t="s">
        <v>62</v>
      </c>
      <c r="D11" s="113"/>
      <c r="E11" s="263">
        <v>185063</v>
      </c>
      <c r="F11" s="263">
        <v>110024</v>
      </c>
      <c r="G11" s="263">
        <v>1641</v>
      </c>
      <c r="H11" s="263">
        <v>73398</v>
      </c>
      <c r="I11" s="263">
        <v>44115</v>
      </c>
      <c r="J11" s="263">
        <v>10404</v>
      </c>
      <c r="K11" s="263">
        <v>33711</v>
      </c>
    </row>
    <row r="12" spans="2:14" s="118" customFormat="1" ht="11.25" customHeight="1" x14ac:dyDescent="0.15">
      <c r="B12" s="58"/>
      <c r="C12" s="132" t="s">
        <v>29</v>
      </c>
      <c r="D12" s="60"/>
      <c r="E12" s="137">
        <v>183887</v>
      </c>
      <c r="F12" s="137">
        <v>111028</v>
      </c>
      <c r="G12" s="137">
        <v>1599</v>
      </c>
      <c r="H12" s="137">
        <v>71260</v>
      </c>
      <c r="I12" s="137">
        <v>46370</v>
      </c>
      <c r="J12" s="137">
        <v>10744</v>
      </c>
      <c r="K12" s="137">
        <v>35626</v>
      </c>
    </row>
    <row r="13" spans="2:14" s="112" customFormat="1" ht="11.25" customHeight="1" x14ac:dyDescent="0.15">
      <c r="C13" s="336" t="s">
        <v>168</v>
      </c>
      <c r="D13" s="337"/>
      <c r="E13" s="138">
        <v>39998</v>
      </c>
      <c r="F13" s="139">
        <v>25463</v>
      </c>
      <c r="G13" s="139">
        <v>309</v>
      </c>
      <c r="H13" s="139">
        <v>14226</v>
      </c>
      <c r="I13" s="263">
        <v>10427</v>
      </c>
      <c r="J13" s="140">
        <v>2567</v>
      </c>
      <c r="K13" s="140">
        <v>7860</v>
      </c>
      <c r="N13" s="141"/>
    </row>
    <row r="14" spans="2:14" s="112" customFormat="1" ht="11.25" customHeight="1" x14ac:dyDescent="0.15">
      <c r="C14" s="336" t="s">
        <v>169</v>
      </c>
      <c r="D14" s="337"/>
      <c r="E14" s="138">
        <v>32468</v>
      </c>
      <c r="F14" s="139">
        <v>19647</v>
      </c>
      <c r="G14" s="139">
        <v>288</v>
      </c>
      <c r="H14" s="139">
        <v>12533</v>
      </c>
      <c r="I14" s="263">
        <v>7958</v>
      </c>
      <c r="J14" s="140">
        <v>1746</v>
      </c>
      <c r="K14" s="140">
        <v>6212</v>
      </c>
      <c r="N14" s="141"/>
    </row>
    <row r="15" spans="2:14" s="112" customFormat="1" ht="11.25" customHeight="1" x14ac:dyDescent="0.15">
      <c r="C15" s="336" t="s">
        <v>170</v>
      </c>
      <c r="D15" s="337"/>
      <c r="E15" s="138">
        <v>29817</v>
      </c>
      <c r="F15" s="139">
        <v>17960</v>
      </c>
      <c r="G15" s="139">
        <v>246</v>
      </c>
      <c r="H15" s="139">
        <v>11611</v>
      </c>
      <c r="I15" s="263">
        <v>7437</v>
      </c>
      <c r="J15" s="140">
        <v>1624</v>
      </c>
      <c r="K15" s="140">
        <v>5813</v>
      </c>
      <c r="N15" s="141"/>
    </row>
    <row r="16" spans="2:14" s="112" customFormat="1" ht="11.25" customHeight="1" x14ac:dyDescent="0.15">
      <c r="C16" s="336" t="s">
        <v>171</v>
      </c>
      <c r="D16" s="337"/>
      <c r="E16" s="138">
        <v>28408</v>
      </c>
      <c r="F16" s="139">
        <v>18932</v>
      </c>
      <c r="G16" s="139">
        <v>238</v>
      </c>
      <c r="H16" s="139">
        <v>9238</v>
      </c>
      <c r="I16" s="263">
        <v>8111</v>
      </c>
      <c r="J16" s="140">
        <v>2376</v>
      </c>
      <c r="K16" s="140">
        <v>5735</v>
      </c>
      <c r="N16" s="141"/>
    </row>
    <row r="17" spans="2:14" s="112" customFormat="1" ht="11.25" customHeight="1" x14ac:dyDescent="0.15">
      <c r="C17" s="336" t="s">
        <v>172</v>
      </c>
      <c r="D17" s="337"/>
      <c r="E17" s="138">
        <v>25190</v>
      </c>
      <c r="F17" s="139">
        <v>13825</v>
      </c>
      <c r="G17" s="139">
        <v>226</v>
      </c>
      <c r="H17" s="139">
        <v>11139</v>
      </c>
      <c r="I17" s="263">
        <v>6068</v>
      </c>
      <c r="J17" s="140">
        <v>1408</v>
      </c>
      <c r="K17" s="140">
        <v>4660</v>
      </c>
      <c r="N17" s="141"/>
    </row>
    <row r="18" spans="2:14" s="112" customFormat="1" ht="11.25" customHeight="1" x14ac:dyDescent="0.15">
      <c r="C18" s="336" t="s">
        <v>173</v>
      </c>
      <c r="D18" s="337"/>
      <c r="E18" s="138">
        <v>28005</v>
      </c>
      <c r="F18" s="139">
        <v>15200</v>
      </c>
      <c r="G18" s="139">
        <v>292</v>
      </c>
      <c r="H18" s="139">
        <v>12513</v>
      </c>
      <c r="I18" s="263">
        <v>6369</v>
      </c>
      <c r="J18" s="140">
        <v>1023</v>
      </c>
      <c r="K18" s="140">
        <v>5346</v>
      </c>
      <c r="N18" s="141"/>
    </row>
    <row r="19" spans="2:14" s="112" customFormat="1" ht="11.25" customHeight="1" x14ac:dyDescent="0.15">
      <c r="C19" s="336" t="s">
        <v>174</v>
      </c>
      <c r="D19" s="337"/>
      <c r="E19" s="142">
        <v>1</v>
      </c>
      <c r="F19" s="142">
        <v>1</v>
      </c>
      <c r="G19" s="142" t="s">
        <v>136</v>
      </c>
      <c r="H19" s="142" t="s">
        <v>136</v>
      </c>
      <c r="I19" s="142" t="s">
        <v>136</v>
      </c>
      <c r="J19" s="142" t="s">
        <v>136</v>
      </c>
      <c r="K19" s="142" t="s">
        <v>136</v>
      </c>
    </row>
    <row r="20" spans="2:14" ht="3" customHeight="1" thickBot="1" x14ac:dyDescent="0.2">
      <c r="B20" s="124"/>
      <c r="C20" s="124"/>
      <c r="D20" s="143"/>
      <c r="E20" s="144"/>
      <c r="F20" s="145"/>
      <c r="G20" s="146"/>
      <c r="H20" s="144"/>
      <c r="I20" s="146"/>
      <c r="J20" s="146"/>
      <c r="K20" s="146"/>
    </row>
    <row r="21" spans="2:14" ht="3" customHeight="1" x14ac:dyDescent="0.4"/>
    <row r="22" spans="2:14" ht="11.25" customHeight="1" x14ac:dyDescent="0.4">
      <c r="B22" s="97" t="s">
        <v>175</v>
      </c>
    </row>
  </sheetData>
  <mergeCells count="10">
    <mergeCell ref="C16:D16"/>
    <mergeCell ref="C17:D17"/>
    <mergeCell ref="C18:D18"/>
    <mergeCell ref="C19:D19"/>
    <mergeCell ref="J4:K4"/>
    <mergeCell ref="B5:D6"/>
    <mergeCell ref="I5:K5"/>
    <mergeCell ref="C13:D13"/>
    <mergeCell ref="C14:D14"/>
    <mergeCell ref="C15:D15"/>
  </mergeCells>
  <phoneticPr fontId="1"/>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9F2FA-C76F-4684-A724-5D97EC6542FA}">
  <dimension ref="B1:Y41"/>
  <sheetViews>
    <sheetView showGridLines="0" zoomScaleNormal="100" zoomScaleSheetLayoutView="85" workbookViewId="0">
      <selection activeCell="B2" sqref="B2"/>
    </sheetView>
  </sheetViews>
  <sheetFormatPr defaultRowHeight="11.25" x14ac:dyDescent="0.4"/>
  <cols>
    <col min="1" max="1" width="3" style="97" customWidth="1"/>
    <col min="2" max="2" width="4.25" style="97" customWidth="1"/>
    <col min="3" max="3" width="2.875" style="97" customWidth="1"/>
    <col min="4" max="4" width="4.75" style="97" customWidth="1"/>
    <col min="5" max="9" width="9.25" style="97" customWidth="1"/>
    <col min="10" max="13" width="6.875" style="97" customWidth="1"/>
    <col min="14" max="14" width="7.5" style="97" customWidth="1"/>
    <col min="15" max="19" width="13.25" style="97" customWidth="1"/>
    <col min="20" max="22" width="5.25" style="97" customWidth="1"/>
    <col min="23" max="24" width="11.25" style="97" customWidth="1"/>
    <col min="25" max="25" width="6.375" style="97" customWidth="1"/>
    <col min="26" max="16384" width="9" style="97"/>
  </cols>
  <sheetData>
    <row r="1" spans="2:25" ht="14.25" x14ac:dyDescent="0.4">
      <c r="B1" s="99" t="s">
        <v>1</v>
      </c>
    </row>
    <row r="3" spans="2:25" ht="14.25" x14ac:dyDescent="0.4">
      <c r="B3" s="99" t="s">
        <v>176</v>
      </c>
    </row>
    <row r="4" spans="2:25" ht="12.75" customHeight="1" thickBot="1" x14ac:dyDescent="0.45">
      <c r="D4" s="147"/>
      <c r="X4" s="402" t="s">
        <v>177</v>
      </c>
      <c r="Y4" s="361"/>
    </row>
    <row r="5" spans="2:25" ht="14.25" customHeight="1" x14ac:dyDescent="0.4">
      <c r="B5" s="358" t="s">
        <v>114</v>
      </c>
      <c r="C5" s="359"/>
      <c r="D5" s="360"/>
      <c r="E5" s="365" t="s">
        <v>178</v>
      </c>
      <c r="F5" s="365"/>
      <c r="G5" s="365"/>
      <c r="H5" s="365"/>
      <c r="I5" s="365"/>
      <c r="J5" s="365"/>
      <c r="K5" s="365"/>
      <c r="L5" s="365"/>
      <c r="M5" s="365"/>
      <c r="N5" s="365"/>
      <c r="O5" s="403" t="s">
        <v>179</v>
      </c>
      <c r="P5" s="365"/>
      <c r="Q5" s="365"/>
      <c r="R5" s="365"/>
      <c r="S5" s="365"/>
      <c r="T5" s="365"/>
      <c r="U5" s="365"/>
      <c r="V5" s="365"/>
      <c r="W5" s="365"/>
      <c r="X5" s="365"/>
      <c r="Y5" s="404" t="s">
        <v>180</v>
      </c>
    </row>
    <row r="6" spans="2:25" ht="14.25" customHeight="1" x14ac:dyDescent="0.4">
      <c r="B6" s="363"/>
      <c r="C6" s="363"/>
      <c r="D6" s="364"/>
      <c r="E6" s="148" t="s">
        <v>181</v>
      </c>
      <c r="F6" s="107" t="s">
        <v>182</v>
      </c>
      <c r="G6" s="107" t="s">
        <v>183</v>
      </c>
      <c r="H6" s="107" t="s">
        <v>184</v>
      </c>
      <c r="I6" s="107" t="s">
        <v>185</v>
      </c>
      <c r="J6" s="107" t="s">
        <v>186</v>
      </c>
      <c r="K6" s="107" t="s">
        <v>187</v>
      </c>
      <c r="L6" s="107" t="s">
        <v>188</v>
      </c>
      <c r="M6" s="107" t="s">
        <v>189</v>
      </c>
      <c r="N6" s="107" t="s">
        <v>190</v>
      </c>
      <c r="O6" s="148" t="s">
        <v>191</v>
      </c>
      <c r="P6" s="107" t="s">
        <v>182</v>
      </c>
      <c r="Q6" s="107" t="s">
        <v>183</v>
      </c>
      <c r="R6" s="107" t="s">
        <v>184</v>
      </c>
      <c r="S6" s="107" t="s">
        <v>185</v>
      </c>
      <c r="T6" s="107" t="s">
        <v>186</v>
      </c>
      <c r="U6" s="107" t="s">
        <v>192</v>
      </c>
      <c r="V6" s="107" t="s">
        <v>188</v>
      </c>
      <c r="W6" s="107" t="s">
        <v>193</v>
      </c>
      <c r="X6" s="107" t="s">
        <v>190</v>
      </c>
      <c r="Y6" s="369"/>
    </row>
    <row r="7" spans="2:25" ht="3" customHeight="1" x14ac:dyDescent="0.4">
      <c r="D7" s="108"/>
    </row>
    <row r="8" spans="2:25" s="112" customFormat="1" ht="13.5" customHeight="1" x14ac:dyDescent="0.15">
      <c r="B8" s="149" t="s">
        <v>60</v>
      </c>
      <c r="C8" s="150">
        <v>28</v>
      </c>
      <c r="D8" s="151" t="s">
        <v>134</v>
      </c>
      <c r="E8" s="9">
        <v>235104</v>
      </c>
      <c r="F8" s="9">
        <v>5715</v>
      </c>
      <c r="G8" s="9">
        <v>215977</v>
      </c>
      <c r="H8" s="9">
        <v>127</v>
      </c>
      <c r="I8" s="9">
        <v>11532</v>
      </c>
      <c r="J8" s="152" t="s">
        <v>136</v>
      </c>
      <c r="K8" s="152" t="s">
        <v>136</v>
      </c>
      <c r="L8" s="9">
        <v>1</v>
      </c>
      <c r="M8" s="9">
        <v>56</v>
      </c>
      <c r="N8" s="153">
        <v>1696</v>
      </c>
      <c r="O8" s="153">
        <v>157417899</v>
      </c>
      <c r="P8" s="153">
        <v>2099099</v>
      </c>
      <c r="Q8" s="153">
        <v>143818953</v>
      </c>
      <c r="R8" s="153">
        <v>111945</v>
      </c>
      <c r="S8" s="153">
        <v>10023327</v>
      </c>
      <c r="T8" s="152" t="s">
        <v>136</v>
      </c>
      <c r="U8" s="152" t="s">
        <v>136</v>
      </c>
      <c r="V8" s="153">
        <v>781</v>
      </c>
      <c r="W8" s="153">
        <v>24354</v>
      </c>
      <c r="X8" s="153">
        <v>1339444</v>
      </c>
      <c r="Y8" s="153">
        <v>25873</v>
      </c>
    </row>
    <row r="9" spans="2:25" s="112" customFormat="1" ht="13.5" customHeight="1" x14ac:dyDescent="0.15">
      <c r="B9" s="149"/>
      <c r="C9" s="150">
        <v>29</v>
      </c>
      <c r="D9" s="151"/>
      <c r="E9" s="9">
        <v>243751</v>
      </c>
      <c r="F9" s="9">
        <v>4908</v>
      </c>
      <c r="G9" s="9">
        <v>225042</v>
      </c>
      <c r="H9" s="9">
        <v>113</v>
      </c>
      <c r="I9" s="9">
        <v>11991</v>
      </c>
      <c r="J9" s="152" t="s">
        <v>136</v>
      </c>
      <c r="K9" s="152" t="s">
        <v>136</v>
      </c>
      <c r="L9" s="9" t="s">
        <v>136</v>
      </c>
      <c r="M9" s="9">
        <v>47</v>
      </c>
      <c r="N9" s="153">
        <v>1650</v>
      </c>
      <c r="O9" s="153">
        <v>161994583</v>
      </c>
      <c r="P9" s="153">
        <v>1807275</v>
      </c>
      <c r="Q9" s="153">
        <v>148367587</v>
      </c>
      <c r="R9" s="153">
        <v>99166</v>
      </c>
      <c r="S9" s="153">
        <v>10391570</v>
      </c>
      <c r="T9" s="152" t="s">
        <v>136</v>
      </c>
      <c r="U9" s="152" t="s">
        <v>136</v>
      </c>
      <c r="V9" s="9" t="s">
        <v>136</v>
      </c>
      <c r="W9" s="153">
        <v>20696</v>
      </c>
      <c r="X9" s="153">
        <v>1308289</v>
      </c>
      <c r="Y9" s="153" t="s">
        <v>194</v>
      </c>
    </row>
    <row r="10" spans="2:25" s="112" customFormat="1" ht="13.5" customHeight="1" x14ac:dyDescent="0.15">
      <c r="B10" s="149"/>
      <c r="C10" s="150">
        <v>30</v>
      </c>
      <c r="D10" s="154"/>
      <c r="E10" s="9">
        <v>248257</v>
      </c>
      <c r="F10" s="9">
        <v>4187</v>
      </c>
      <c r="G10" s="9">
        <v>229824</v>
      </c>
      <c r="H10" s="9">
        <v>105</v>
      </c>
      <c r="I10" s="9">
        <v>12492</v>
      </c>
      <c r="J10" s="152" t="s">
        <v>136</v>
      </c>
      <c r="K10" s="152" t="s">
        <v>136</v>
      </c>
      <c r="L10" s="9" t="s">
        <v>136</v>
      </c>
      <c r="M10" s="9">
        <v>45</v>
      </c>
      <c r="N10" s="153">
        <v>1604</v>
      </c>
      <c r="O10" s="153">
        <v>165210239</v>
      </c>
      <c r="P10" s="153">
        <v>1552313</v>
      </c>
      <c r="Q10" s="153">
        <v>151473758</v>
      </c>
      <c r="R10" s="153">
        <v>91568</v>
      </c>
      <c r="S10" s="153">
        <v>10801832</v>
      </c>
      <c r="T10" s="152" t="s">
        <v>136</v>
      </c>
      <c r="U10" s="152" t="s">
        <v>136</v>
      </c>
      <c r="V10" s="9" t="s">
        <v>136</v>
      </c>
      <c r="W10" s="153">
        <v>19454</v>
      </c>
      <c r="X10" s="153">
        <v>1271314</v>
      </c>
      <c r="Y10" s="153" t="s">
        <v>194</v>
      </c>
    </row>
    <row r="11" spans="2:25" s="112" customFormat="1" ht="13.5" customHeight="1" x14ac:dyDescent="0.15">
      <c r="B11" s="149"/>
      <c r="C11" s="150" t="s">
        <v>110</v>
      </c>
      <c r="D11" s="154"/>
      <c r="E11" s="9">
        <v>251457</v>
      </c>
      <c r="F11" s="9">
        <v>3539</v>
      </c>
      <c r="G11" s="9">
        <v>233327</v>
      </c>
      <c r="H11" s="9">
        <v>95</v>
      </c>
      <c r="I11" s="9">
        <v>12894</v>
      </c>
      <c r="J11" s="152" t="s">
        <v>136</v>
      </c>
      <c r="K11" s="152" t="s">
        <v>136</v>
      </c>
      <c r="L11" s="9" t="s">
        <v>136</v>
      </c>
      <c r="M11" s="9">
        <v>48</v>
      </c>
      <c r="N11" s="153">
        <v>1554</v>
      </c>
      <c r="O11" s="153">
        <v>167879331</v>
      </c>
      <c r="P11" s="153">
        <v>1312773</v>
      </c>
      <c r="Q11" s="153">
        <v>154079730</v>
      </c>
      <c r="R11" s="153">
        <v>82496</v>
      </c>
      <c r="S11" s="153">
        <v>11143481</v>
      </c>
      <c r="T11" s="152" t="s">
        <v>136</v>
      </c>
      <c r="U11" s="152" t="s">
        <v>136</v>
      </c>
      <c r="V11" s="9" t="s">
        <v>136</v>
      </c>
      <c r="W11" s="153">
        <v>19372</v>
      </c>
      <c r="X11" s="153">
        <v>1241479</v>
      </c>
      <c r="Y11" s="155" t="s">
        <v>194</v>
      </c>
    </row>
    <row r="12" spans="2:25" s="118" customFormat="1" ht="13.5" customHeight="1" x14ac:dyDescent="0.15">
      <c r="B12" s="156"/>
      <c r="C12" s="157" t="s">
        <v>29</v>
      </c>
      <c r="D12" s="158"/>
      <c r="E12" s="159">
        <v>254518</v>
      </c>
      <c r="F12" s="160">
        <v>2984</v>
      </c>
      <c r="G12" s="160">
        <v>236484</v>
      </c>
      <c r="H12" s="160">
        <v>87</v>
      </c>
      <c r="I12" s="160">
        <v>13415</v>
      </c>
      <c r="J12" s="152" t="s">
        <v>136</v>
      </c>
      <c r="K12" s="152" t="s">
        <v>136</v>
      </c>
      <c r="L12" s="9" t="s">
        <v>136</v>
      </c>
      <c r="M12" s="160">
        <v>47</v>
      </c>
      <c r="N12" s="160">
        <v>1501</v>
      </c>
      <c r="O12" s="160">
        <v>170721147</v>
      </c>
      <c r="P12" s="160">
        <v>1118745</v>
      </c>
      <c r="Q12" s="160">
        <v>156710786</v>
      </c>
      <c r="R12" s="160">
        <v>75825</v>
      </c>
      <c r="S12" s="160">
        <v>11594044</v>
      </c>
      <c r="T12" s="152" t="s">
        <v>136</v>
      </c>
      <c r="U12" s="152" t="s">
        <v>136</v>
      </c>
      <c r="V12" s="9" t="s">
        <v>136</v>
      </c>
      <c r="W12" s="160">
        <v>18328</v>
      </c>
      <c r="X12" s="160">
        <v>1203419</v>
      </c>
      <c r="Y12" s="153" t="s">
        <v>194</v>
      </c>
    </row>
    <row r="13" spans="2:25" s="112" customFormat="1" ht="13.5" customHeight="1" x14ac:dyDescent="0.15">
      <c r="B13" s="400" t="s">
        <v>195</v>
      </c>
      <c r="C13" s="400"/>
      <c r="D13" s="401"/>
      <c r="E13" s="163">
        <v>47641</v>
      </c>
      <c r="F13" s="164">
        <v>832</v>
      </c>
      <c r="G13" s="164">
        <v>43519</v>
      </c>
      <c r="H13" s="164">
        <v>17</v>
      </c>
      <c r="I13" s="164">
        <v>2940</v>
      </c>
      <c r="J13" s="152" t="s">
        <v>136</v>
      </c>
      <c r="K13" s="152" t="s">
        <v>136</v>
      </c>
      <c r="L13" s="152" t="s">
        <v>136</v>
      </c>
      <c r="M13" s="164">
        <v>9</v>
      </c>
      <c r="N13" s="164">
        <v>324</v>
      </c>
      <c r="O13" s="164">
        <v>31446100</v>
      </c>
      <c r="P13" s="164">
        <v>325680</v>
      </c>
      <c r="Q13" s="164">
        <v>28298693</v>
      </c>
      <c r="R13" s="164">
        <v>14461</v>
      </c>
      <c r="S13" s="164">
        <v>2542218</v>
      </c>
      <c r="T13" s="152" t="s">
        <v>136</v>
      </c>
      <c r="U13" s="152" t="s">
        <v>136</v>
      </c>
      <c r="V13" s="152" t="s">
        <v>136</v>
      </c>
      <c r="W13" s="165">
        <v>3932</v>
      </c>
      <c r="X13" s="166">
        <v>261115</v>
      </c>
      <c r="Y13" s="153" t="s">
        <v>194</v>
      </c>
    </row>
    <row r="14" spans="2:25" s="112" customFormat="1" ht="13.5" customHeight="1" x14ac:dyDescent="0.15">
      <c r="B14" s="400" t="s">
        <v>169</v>
      </c>
      <c r="C14" s="400"/>
      <c r="D14" s="401"/>
      <c r="E14" s="163">
        <v>49315</v>
      </c>
      <c r="F14" s="164">
        <v>586</v>
      </c>
      <c r="G14" s="164">
        <v>46056</v>
      </c>
      <c r="H14" s="164">
        <v>23</v>
      </c>
      <c r="I14" s="164">
        <v>2373</v>
      </c>
      <c r="J14" s="152" t="s">
        <v>136</v>
      </c>
      <c r="K14" s="152" t="s">
        <v>136</v>
      </c>
      <c r="L14" s="152" t="s">
        <v>136</v>
      </c>
      <c r="M14" s="164">
        <v>11</v>
      </c>
      <c r="N14" s="164">
        <v>266</v>
      </c>
      <c r="O14" s="164">
        <v>33201625</v>
      </c>
      <c r="P14" s="164">
        <v>215663</v>
      </c>
      <c r="Q14" s="164">
        <v>30710280</v>
      </c>
      <c r="R14" s="164">
        <v>20520</v>
      </c>
      <c r="S14" s="164">
        <v>2036979</v>
      </c>
      <c r="T14" s="152" t="s">
        <v>136</v>
      </c>
      <c r="U14" s="152" t="s">
        <v>136</v>
      </c>
      <c r="V14" s="152" t="s">
        <v>136</v>
      </c>
      <c r="W14" s="165">
        <v>3629</v>
      </c>
      <c r="X14" s="166">
        <v>214555</v>
      </c>
      <c r="Y14" s="153" t="s">
        <v>194</v>
      </c>
    </row>
    <row r="15" spans="2:25" s="112" customFormat="1" ht="13.5" customHeight="1" x14ac:dyDescent="0.15">
      <c r="B15" s="400" t="s">
        <v>170</v>
      </c>
      <c r="C15" s="400"/>
      <c r="D15" s="401"/>
      <c r="E15" s="163">
        <v>42134</v>
      </c>
      <c r="F15" s="164">
        <v>475</v>
      </c>
      <c r="G15" s="164">
        <v>39379</v>
      </c>
      <c r="H15" s="164">
        <v>12</v>
      </c>
      <c r="I15" s="164">
        <v>2045</v>
      </c>
      <c r="J15" s="152" t="s">
        <v>136</v>
      </c>
      <c r="K15" s="152" t="s">
        <v>136</v>
      </c>
      <c r="L15" s="152" t="s">
        <v>136</v>
      </c>
      <c r="M15" s="164">
        <v>8</v>
      </c>
      <c r="N15" s="164">
        <v>215</v>
      </c>
      <c r="O15" s="164">
        <v>28402704</v>
      </c>
      <c r="P15" s="164">
        <v>180307</v>
      </c>
      <c r="Q15" s="164">
        <v>26273141</v>
      </c>
      <c r="R15" s="164">
        <v>10162</v>
      </c>
      <c r="S15" s="164">
        <v>1762370</v>
      </c>
      <c r="T15" s="152" t="s">
        <v>136</v>
      </c>
      <c r="U15" s="152" t="s">
        <v>136</v>
      </c>
      <c r="V15" s="152" t="s">
        <v>136</v>
      </c>
      <c r="W15" s="165">
        <v>3085</v>
      </c>
      <c r="X15" s="166">
        <v>173638</v>
      </c>
      <c r="Y15" s="153" t="s">
        <v>194</v>
      </c>
    </row>
    <row r="16" spans="2:25" s="112" customFormat="1" ht="13.5" customHeight="1" x14ac:dyDescent="0.15">
      <c r="B16" s="400" t="s">
        <v>171</v>
      </c>
      <c r="C16" s="400"/>
      <c r="D16" s="401"/>
      <c r="E16" s="163">
        <v>44997</v>
      </c>
      <c r="F16" s="164">
        <v>490</v>
      </c>
      <c r="G16" s="164">
        <v>41895</v>
      </c>
      <c r="H16" s="164">
        <v>15</v>
      </c>
      <c r="I16" s="164">
        <v>2373</v>
      </c>
      <c r="J16" s="152" t="s">
        <v>136</v>
      </c>
      <c r="K16" s="152" t="s">
        <v>136</v>
      </c>
      <c r="L16" s="152" t="s">
        <v>136</v>
      </c>
      <c r="M16" s="164">
        <v>14</v>
      </c>
      <c r="N16" s="164">
        <v>210</v>
      </c>
      <c r="O16" s="164">
        <v>29649155</v>
      </c>
      <c r="P16" s="164">
        <v>178045</v>
      </c>
      <c r="Q16" s="164">
        <v>27234267</v>
      </c>
      <c r="R16" s="164">
        <v>12898</v>
      </c>
      <c r="S16" s="164">
        <v>2054409</v>
      </c>
      <c r="T16" s="152" t="s">
        <v>136</v>
      </c>
      <c r="U16" s="152" t="s">
        <v>136</v>
      </c>
      <c r="V16" s="152" t="s">
        <v>136</v>
      </c>
      <c r="W16" s="165">
        <v>5375</v>
      </c>
      <c r="X16" s="166">
        <v>164161</v>
      </c>
      <c r="Y16" s="153" t="s">
        <v>194</v>
      </c>
    </row>
    <row r="17" spans="2:25" s="112" customFormat="1" ht="13.5" customHeight="1" x14ac:dyDescent="0.15">
      <c r="B17" s="400" t="s">
        <v>172</v>
      </c>
      <c r="C17" s="400"/>
      <c r="D17" s="401"/>
      <c r="E17" s="163">
        <v>30288</v>
      </c>
      <c r="F17" s="164">
        <v>345</v>
      </c>
      <c r="G17" s="164">
        <v>27727</v>
      </c>
      <c r="H17" s="164">
        <v>9</v>
      </c>
      <c r="I17" s="164">
        <v>1936</v>
      </c>
      <c r="J17" s="152" t="s">
        <v>136</v>
      </c>
      <c r="K17" s="152" t="s">
        <v>136</v>
      </c>
      <c r="L17" s="152" t="s">
        <v>136</v>
      </c>
      <c r="M17" s="164">
        <v>3</v>
      </c>
      <c r="N17" s="164">
        <v>268</v>
      </c>
      <c r="O17" s="164">
        <v>20601363</v>
      </c>
      <c r="P17" s="164">
        <v>122491</v>
      </c>
      <c r="Q17" s="164">
        <v>18557242</v>
      </c>
      <c r="R17" s="164">
        <v>7622</v>
      </c>
      <c r="S17" s="164">
        <v>1700079</v>
      </c>
      <c r="T17" s="152" t="s">
        <v>136</v>
      </c>
      <c r="U17" s="152" t="s">
        <v>136</v>
      </c>
      <c r="V17" s="152" t="s">
        <v>136</v>
      </c>
      <c r="W17" s="165">
        <v>1430</v>
      </c>
      <c r="X17" s="166">
        <v>212499</v>
      </c>
      <c r="Y17" s="153" t="s">
        <v>194</v>
      </c>
    </row>
    <row r="18" spans="2:25" s="112" customFormat="1" ht="13.5" customHeight="1" x14ac:dyDescent="0.15">
      <c r="B18" s="400" t="s">
        <v>173</v>
      </c>
      <c r="C18" s="400"/>
      <c r="D18" s="401"/>
      <c r="E18" s="163">
        <v>40143</v>
      </c>
      <c r="F18" s="164">
        <v>256</v>
      </c>
      <c r="G18" s="164">
        <v>37908</v>
      </c>
      <c r="H18" s="164">
        <v>11</v>
      </c>
      <c r="I18" s="164">
        <v>1748</v>
      </c>
      <c r="J18" s="152" t="s">
        <v>136</v>
      </c>
      <c r="K18" s="152" t="s">
        <v>136</v>
      </c>
      <c r="L18" s="152" t="s">
        <v>136</v>
      </c>
      <c r="M18" s="164">
        <v>2</v>
      </c>
      <c r="N18" s="164">
        <v>218</v>
      </c>
      <c r="O18" s="164">
        <v>27420200</v>
      </c>
      <c r="P18" s="164">
        <v>96559</v>
      </c>
      <c r="Q18" s="164">
        <v>25637162</v>
      </c>
      <c r="R18" s="164">
        <v>10162</v>
      </c>
      <c r="S18" s="164">
        <v>1497989</v>
      </c>
      <c r="T18" s="152" t="s">
        <v>136</v>
      </c>
      <c r="U18" s="152" t="s">
        <v>136</v>
      </c>
      <c r="V18" s="152" t="s">
        <v>136</v>
      </c>
      <c r="W18" s="164">
        <v>877</v>
      </c>
      <c r="X18" s="167">
        <v>177450</v>
      </c>
      <c r="Y18" s="153" t="s">
        <v>194</v>
      </c>
    </row>
    <row r="19" spans="2:25" ht="5.25" customHeight="1" thickBot="1" x14ac:dyDescent="0.2">
      <c r="B19" s="124"/>
      <c r="C19" s="124"/>
      <c r="D19" s="168"/>
      <c r="E19" s="169"/>
      <c r="F19" s="169"/>
      <c r="G19" s="169"/>
      <c r="H19" s="169"/>
      <c r="I19" s="169"/>
      <c r="J19" s="170"/>
      <c r="K19" s="170"/>
      <c r="L19" s="170"/>
      <c r="M19" s="169"/>
      <c r="N19" s="169"/>
      <c r="O19" s="169"/>
      <c r="P19" s="169"/>
      <c r="Q19" s="169"/>
      <c r="R19" s="169"/>
      <c r="S19" s="169"/>
      <c r="T19" s="170"/>
      <c r="U19" s="170"/>
      <c r="V19" s="170"/>
      <c r="W19" s="169"/>
      <c r="X19" s="171"/>
      <c r="Y19" s="171"/>
    </row>
    <row r="20" spans="2:25" ht="3" customHeight="1" x14ac:dyDescent="0.4">
      <c r="D20" s="172"/>
      <c r="E20" s="173"/>
      <c r="F20" s="173"/>
      <c r="G20" s="173"/>
      <c r="H20" s="173"/>
      <c r="I20" s="173"/>
      <c r="J20" s="173"/>
      <c r="K20" s="173"/>
      <c r="L20" s="173"/>
      <c r="M20" s="173"/>
      <c r="N20" s="174"/>
      <c r="O20" s="174"/>
      <c r="P20" s="174"/>
      <c r="Q20" s="174"/>
      <c r="R20" s="174"/>
      <c r="S20" s="174"/>
      <c r="T20" s="174"/>
      <c r="U20" s="173"/>
      <c r="V20" s="173"/>
      <c r="W20" s="174"/>
      <c r="X20" s="174"/>
      <c r="Y20" s="174"/>
    </row>
    <row r="21" spans="2:25" ht="12.75" customHeight="1" x14ac:dyDescent="0.4">
      <c r="B21" s="97" t="s">
        <v>175</v>
      </c>
    </row>
    <row r="22" spans="2:25" ht="12.75" customHeight="1" x14ac:dyDescent="0.4">
      <c r="D22" s="100" t="s">
        <v>94</v>
      </c>
      <c r="E22" s="97" t="s">
        <v>196</v>
      </c>
    </row>
    <row r="34" spans="14:16" x14ac:dyDescent="0.4">
      <c r="P34" s="110"/>
    </row>
    <row r="35" spans="14:16" x14ac:dyDescent="0.4">
      <c r="N35" s="110"/>
      <c r="O35" s="110"/>
      <c r="P35" s="110"/>
    </row>
    <row r="36" spans="14:16" x14ac:dyDescent="0.4">
      <c r="N36" s="110"/>
      <c r="O36" s="110"/>
      <c r="P36" s="110"/>
    </row>
    <row r="37" spans="14:16" x14ac:dyDescent="0.4">
      <c r="N37" s="110"/>
      <c r="O37" s="110"/>
      <c r="P37" s="110"/>
    </row>
    <row r="38" spans="14:16" x14ac:dyDescent="0.4">
      <c r="N38" s="110"/>
      <c r="O38" s="110"/>
      <c r="P38" s="110"/>
    </row>
    <row r="39" spans="14:16" x14ac:dyDescent="0.4">
      <c r="N39" s="110"/>
      <c r="O39" s="110"/>
      <c r="P39" s="110"/>
    </row>
    <row r="40" spans="14:16" x14ac:dyDescent="0.4">
      <c r="N40" s="110"/>
      <c r="O40" s="110"/>
      <c r="P40" s="110"/>
    </row>
    <row r="41" spans="14:16" x14ac:dyDescent="0.4">
      <c r="P41" s="110"/>
    </row>
  </sheetData>
  <mergeCells count="11">
    <mergeCell ref="B14:D14"/>
    <mergeCell ref="B15:D15"/>
    <mergeCell ref="B16:D16"/>
    <mergeCell ref="B17:D17"/>
    <mergeCell ref="B18:D18"/>
    <mergeCell ref="B13:D13"/>
    <mergeCell ref="X4:Y4"/>
    <mergeCell ref="B5:D6"/>
    <mergeCell ref="E5:N5"/>
    <mergeCell ref="O5:X5"/>
    <mergeCell ref="Y5:Y6"/>
  </mergeCells>
  <phoneticPr fontId="1"/>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D8DE1-3358-4C01-A9D7-40EDBFA7C313}">
  <dimension ref="B1:L23"/>
  <sheetViews>
    <sheetView showGridLines="0" zoomScaleNormal="100" zoomScaleSheetLayoutView="85" workbookViewId="0">
      <selection activeCell="B5" sqref="B5:D6"/>
    </sheetView>
  </sheetViews>
  <sheetFormatPr defaultRowHeight="11.25" x14ac:dyDescent="0.4"/>
  <cols>
    <col min="1" max="1" width="1.875" style="133" customWidth="1"/>
    <col min="2" max="2" width="6.5" style="133" customWidth="1"/>
    <col min="3" max="3" width="2.875" style="133" customWidth="1"/>
    <col min="4" max="4" width="6.5" style="133" customWidth="1"/>
    <col min="5" max="7" width="17" style="133" customWidth="1"/>
    <col min="8" max="8" width="16.875" style="133" customWidth="1"/>
    <col min="9" max="9" width="21" style="133" customWidth="1"/>
    <col min="10" max="10" width="20.875" style="133" customWidth="1"/>
    <col min="11" max="11" width="21" style="133" customWidth="1"/>
    <col min="12" max="12" width="20.875" style="133" customWidth="1"/>
    <col min="13" max="16384" width="9" style="133"/>
  </cols>
  <sheetData>
    <row r="1" spans="2:12" ht="14.25" x14ac:dyDescent="0.4">
      <c r="B1" s="99" t="s">
        <v>1</v>
      </c>
    </row>
    <row r="3" spans="2:12" ht="14.25" x14ac:dyDescent="0.4">
      <c r="B3" s="99" t="s">
        <v>197</v>
      </c>
    </row>
    <row r="4" spans="2:12" s="97" customFormat="1" ht="12.75" customHeight="1" thickBot="1" x14ac:dyDescent="0.45">
      <c r="D4" s="147"/>
      <c r="L4" s="100" t="s">
        <v>198</v>
      </c>
    </row>
    <row r="5" spans="2:12" s="97" customFormat="1" ht="14.25" customHeight="1" x14ac:dyDescent="0.4">
      <c r="B5" s="358" t="s">
        <v>114</v>
      </c>
      <c r="C5" s="359"/>
      <c r="D5" s="360"/>
      <c r="E5" s="403" t="s">
        <v>199</v>
      </c>
      <c r="F5" s="365"/>
      <c r="G5" s="365"/>
      <c r="H5" s="366"/>
      <c r="I5" s="366" t="s">
        <v>200</v>
      </c>
      <c r="J5" s="397"/>
      <c r="K5" s="397"/>
      <c r="L5" s="397"/>
    </row>
    <row r="6" spans="2:12" s="97" customFormat="1" ht="14.25" customHeight="1" x14ac:dyDescent="0.4">
      <c r="B6" s="363"/>
      <c r="C6" s="363"/>
      <c r="D6" s="364"/>
      <c r="E6" s="148" t="s">
        <v>201</v>
      </c>
      <c r="F6" s="107" t="s">
        <v>202</v>
      </c>
      <c r="G6" s="107" t="s">
        <v>185</v>
      </c>
      <c r="H6" s="135" t="s">
        <v>190</v>
      </c>
      <c r="I6" s="107" t="s">
        <v>201</v>
      </c>
      <c r="J6" s="107" t="s">
        <v>202</v>
      </c>
      <c r="K6" s="107" t="s">
        <v>185</v>
      </c>
      <c r="L6" s="135" t="s">
        <v>190</v>
      </c>
    </row>
    <row r="7" spans="2:12" s="97" customFormat="1" ht="3" customHeight="1" x14ac:dyDescent="0.4">
      <c r="D7" s="108"/>
    </row>
    <row r="8" spans="2:12" s="112" customFormat="1" ht="12.75" customHeight="1" x14ac:dyDescent="0.15">
      <c r="B8" s="149" t="s">
        <v>60</v>
      </c>
      <c r="C8" s="150">
        <v>28</v>
      </c>
      <c r="D8" s="151" t="s">
        <v>134</v>
      </c>
      <c r="E8" s="46">
        <v>6092</v>
      </c>
      <c r="F8" s="46">
        <v>4</v>
      </c>
      <c r="G8" s="46">
        <v>6088</v>
      </c>
      <c r="H8" s="29" t="s">
        <v>136</v>
      </c>
      <c r="I8" s="46">
        <v>5376546</v>
      </c>
      <c r="J8" s="46">
        <v>6868</v>
      </c>
      <c r="K8" s="46">
        <v>5369678</v>
      </c>
      <c r="L8" s="29" t="s">
        <v>136</v>
      </c>
    </row>
    <row r="9" spans="2:12" s="112" customFormat="1" ht="12.75" customHeight="1" x14ac:dyDescent="0.15">
      <c r="B9" s="149"/>
      <c r="C9" s="150">
        <v>29</v>
      </c>
      <c r="D9" s="151"/>
      <c r="E9" s="46">
        <v>6281</v>
      </c>
      <c r="F9" s="46">
        <v>4</v>
      </c>
      <c r="G9" s="46">
        <v>6277</v>
      </c>
      <c r="H9" s="29" t="s">
        <v>136</v>
      </c>
      <c r="I9" s="46">
        <v>5522438</v>
      </c>
      <c r="J9" s="46">
        <v>3330</v>
      </c>
      <c r="K9" s="46">
        <v>5519108</v>
      </c>
      <c r="L9" s="29" t="s">
        <v>136</v>
      </c>
    </row>
    <row r="10" spans="2:12" s="112" customFormat="1" ht="12.75" customHeight="1" x14ac:dyDescent="0.15">
      <c r="B10" s="149"/>
      <c r="C10" s="150">
        <v>30</v>
      </c>
      <c r="D10" s="154"/>
      <c r="E10" s="46">
        <v>6523</v>
      </c>
      <c r="F10" s="46">
        <v>2</v>
      </c>
      <c r="G10" s="46">
        <v>6521</v>
      </c>
      <c r="H10" s="29" t="s">
        <v>136</v>
      </c>
      <c r="I10" s="46">
        <v>5724728</v>
      </c>
      <c r="J10" s="29" t="s">
        <v>136</v>
      </c>
      <c r="K10" s="46">
        <v>5724728</v>
      </c>
      <c r="L10" s="29" t="s">
        <v>136</v>
      </c>
    </row>
    <row r="11" spans="2:12" s="112" customFormat="1" ht="12.75" customHeight="1" x14ac:dyDescent="0.15">
      <c r="B11" s="149"/>
      <c r="C11" s="150" t="s">
        <v>110</v>
      </c>
      <c r="D11" s="154"/>
      <c r="E11" s="46">
        <v>6680</v>
      </c>
      <c r="F11" s="46">
        <v>1</v>
      </c>
      <c r="G11" s="46">
        <v>6679</v>
      </c>
      <c r="H11" s="29" t="s">
        <v>136</v>
      </c>
      <c r="I11" s="46">
        <v>5865179</v>
      </c>
      <c r="J11" s="29" t="s">
        <v>136</v>
      </c>
      <c r="K11" s="46">
        <v>5865179</v>
      </c>
      <c r="L11" s="29" t="s">
        <v>136</v>
      </c>
    </row>
    <row r="12" spans="2:12" s="177" customFormat="1" ht="12.75" customHeight="1" x14ac:dyDescent="0.15">
      <c r="B12" s="156"/>
      <c r="C12" s="157" t="s">
        <v>29</v>
      </c>
      <c r="D12" s="158"/>
      <c r="E12" s="175">
        <v>6941</v>
      </c>
      <c r="F12" s="175">
        <v>1</v>
      </c>
      <c r="G12" s="175">
        <v>6940</v>
      </c>
      <c r="H12" s="29" t="s">
        <v>136</v>
      </c>
      <c r="I12" s="175">
        <v>6092188</v>
      </c>
      <c r="J12" s="176" t="s">
        <v>136</v>
      </c>
      <c r="K12" s="175">
        <v>6092188</v>
      </c>
      <c r="L12" s="176" t="s">
        <v>136</v>
      </c>
    </row>
    <row r="13" spans="2:12" s="112" customFormat="1" ht="12.75" customHeight="1" x14ac:dyDescent="0.15">
      <c r="B13" s="400" t="s">
        <v>168</v>
      </c>
      <c r="C13" s="400"/>
      <c r="D13" s="401"/>
      <c r="E13" s="178">
        <v>1507</v>
      </c>
      <c r="F13" s="29" t="s">
        <v>136</v>
      </c>
      <c r="G13" s="46">
        <v>1507</v>
      </c>
      <c r="H13" s="29" t="s">
        <v>136</v>
      </c>
      <c r="I13" s="46">
        <v>1318599</v>
      </c>
      <c r="J13" s="29" t="s">
        <v>136</v>
      </c>
      <c r="K13" s="46">
        <v>1318599</v>
      </c>
      <c r="L13" s="29" t="s">
        <v>136</v>
      </c>
    </row>
    <row r="14" spans="2:12" s="112" customFormat="1" ht="12.75" customHeight="1" x14ac:dyDescent="0.15">
      <c r="B14" s="400" t="s">
        <v>169</v>
      </c>
      <c r="C14" s="400"/>
      <c r="D14" s="401"/>
      <c r="E14" s="178">
        <v>1190</v>
      </c>
      <c r="F14" s="46">
        <v>1</v>
      </c>
      <c r="G14" s="46">
        <v>1189</v>
      </c>
      <c r="H14" s="29" t="s">
        <v>136</v>
      </c>
      <c r="I14" s="46">
        <v>1038201</v>
      </c>
      <c r="J14" s="29" t="s">
        <v>136</v>
      </c>
      <c r="K14" s="46">
        <v>1038201</v>
      </c>
      <c r="L14" s="29" t="s">
        <v>136</v>
      </c>
    </row>
    <row r="15" spans="2:12" s="112" customFormat="1" ht="12.75" customHeight="1" x14ac:dyDescent="0.15">
      <c r="B15" s="400" t="s">
        <v>170</v>
      </c>
      <c r="C15" s="400"/>
      <c r="D15" s="401"/>
      <c r="E15" s="29">
        <v>976</v>
      </c>
      <c r="F15" s="29" t="s">
        <v>136</v>
      </c>
      <c r="G15" s="46">
        <v>976</v>
      </c>
      <c r="H15" s="29" t="s">
        <v>136</v>
      </c>
      <c r="I15" s="46">
        <v>849139</v>
      </c>
      <c r="J15" s="29" t="s">
        <v>136</v>
      </c>
      <c r="K15" s="46">
        <v>849139</v>
      </c>
      <c r="L15" s="29" t="s">
        <v>136</v>
      </c>
    </row>
    <row r="16" spans="2:12" s="112" customFormat="1" ht="12.75" customHeight="1" x14ac:dyDescent="0.15">
      <c r="B16" s="400" t="s">
        <v>171</v>
      </c>
      <c r="C16" s="400"/>
      <c r="D16" s="401"/>
      <c r="E16" s="29">
        <v>1301</v>
      </c>
      <c r="F16" s="29" t="s">
        <v>136</v>
      </c>
      <c r="G16" s="46">
        <v>1301</v>
      </c>
      <c r="H16" s="29" t="s">
        <v>136</v>
      </c>
      <c r="I16" s="46">
        <v>1140574</v>
      </c>
      <c r="J16" s="29" t="s">
        <v>136</v>
      </c>
      <c r="K16" s="46">
        <v>1140574</v>
      </c>
      <c r="L16" s="29" t="s">
        <v>136</v>
      </c>
    </row>
    <row r="17" spans="2:12" s="112" customFormat="1" ht="12.75" customHeight="1" x14ac:dyDescent="0.15">
      <c r="B17" s="400" t="s">
        <v>172</v>
      </c>
      <c r="C17" s="400"/>
      <c r="D17" s="401"/>
      <c r="E17" s="29">
        <v>1128</v>
      </c>
      <c r="F17" s="29" t="s">
        <v>136</v>
      </c>
      <c r="G17" s="46">
        <v>1128</v>
      </c>
      <c r="H17" s="29" t="s">
        <v>136</v>
      </c>
      <c r="I17" s="46">
        <v>1011112</v>
      </c>
      <c r="J17" s="29" t="s">
        <v>136</v>
      </c>
      <c r="K17" s="46">
        <v>1011112</v>
      </c>
      <c r="L17" s="29" t="s">
        <v>136</v>
      </c>
    </row>
    <row r="18" spans="2:12" s="112" customFormat="1" ht="12.75" customHeight="1" x14ac:dyDescent="0.15">
      <c r="B18" s="400" t="s">
        <v>173</v>
      </c>
      <c r="C18" s="400"/>
      <c r="D18" s="401"/>
      <c r="E18" s="29">
        <v>839</v>
      </c>
      <c r="F18" s="29" t="s">
        <v>136</v>
      </c>
      <c r="G18" s="46">
        <v>839</v>
      </c>
      <c r="H18" s="29" t="s">
        <v>136</v>
      </c>
      <c r="I18" s="46">
        <v>734564</v>
      </c>
      <c r="J18" s="29" t="s">
        <v>136</v>
      </c>
      <c r="K18" s="46">
        <v>734564</v>
      </c>
      <c r="L18" s="29" t="s">
        <v>136</v>
      </c>
    </row>
    <row r="19" spans="2:12" s="97" customFormat="1" ht="4.5" customHeight="1" thickBot="1" x14ac:dyDescent="0.2">
      <c r="B19" s="124"/>
      <c r="C19" s="124"/>
      <c r="D19" s="168"/>
      <c r="E19" s="179"/>
      <c r="F19" s="179"/>
      <c r="G19" s="179"/>
      <c r="H19" s="37"/>
      <c r="I19" s="179"/>
      <c r="J19" s="179"/>
      <c r="K19" s="179"/>
      <c r="L19" s="37"/>
    </row>
    <row r="20" spans="2:12" s="97" customFormat="1" ht="3" customHeight="1" x14ac:dyDescent="0.15">
      <c r="D20" s="172"/>
    </row>
    <row r="21" spans="2:12" s="97" customFormat="1" ht="12.75" customHeight="1" x14ac:dyDescent="0.4">
      <c r="B21" s="97" t="s">
        <v>175</v>
      </c>
    </row>
    <row r="22" spans="2:12" s="97" customFormat="1" ht="12.75" customHeight="1" x14ac:dyDescent="0.4">
      <c r="D22" s="100" t="s">
        <v>94</v>
      </c>
      <c r="E22" s="97" t="s">
        <v>196</v>
      </c>
    </row>
    <row r="23" spans="2:12" s="97" customFormat="1" x14ac:dyDescent="0.4"/>
  </sheetData>
  <mergeCells count="9">
    <mergeCell ref="B17:D17"/>
    <mergeCell ref="B18:D18"/>
    <mergeCell ref="B5:D6"/>
    <mergeCell ref="E5:H5"/>
    <mergeCell ref="I5:L5"/>
    <mergeCell ref="B13:D13"/>
    <mergeCell ref="B14:D14"/>
    <mergeCell ref="B15:D15"/>
    <mergeCell ref="B16:D16"/>
  </mergeCells>
  <phoneticPr fontId="1"/>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137</vt:lpstr>
      <vt:lpstr>138-1</vt:lpstr>
      <vt:lpstr>138-2</vt:lpstr>
      <vt:lpstr>138-3</vt:lpstr>
      <vt:lpstr>139</vt:lpstr>
      <vt:lpstr>140</vt:lpstr>
      <vt:lpstr>141</vt:lpstr>
      <vt:lpstr>142</vt:lpstr>
      <vt:lpstr>143</vt:lpstr>
      <vt:lpstr>144</vt:lpstr>
      <vt:lpstr>145</vt:lpstr>
      <vt:lpstr>146</vt:lpstr>
      <vt:lpstr>147</vt:lpstr>
      <vt:lpstr>148</vt:lpstr>
      <vt:lpstr>149</vt:lpstr>
      <vt:lpstr>150-1</vt:lpstr>
      <vt:lpstr>150-2</vt:lpstr>
      <vt:lpstr>151-1</vt:lpstr>
      <vt:lpstr>151-2</vt:lpstr>
      <vt:lpstr>'137'!Print_Area</vt:lpstr>
      <vt:lpstr>'138-1'!Print_Area</vt:lpstr>
      <vt:lpstr>'138-2'!Print_Area</vt:lpstr>
      <vt:lpstr>'138-3'!Print_Area</vt:lpstr>
      <vt:lpstr>'139'!Print_Area</vt:lpstr>
      <vt:lpstr>'140'!Print_Area</vt:lpstr>
      <vt:lpstr>'141'!Print_Area</vt:lpstr>
      <vt:lpstr>'142'!Print_Area</vt:lpstr>
      <vt:lpstr>'143'!Print_Area</vt:lpstr>
      <vt:lpstr>'144'!Print_Area</vt:lpstr>
      <vt:lpstr>'145'!Print_Area</vt:lpstr>
      <vt:lpstr>'146'!Print_Area</vt:lpstr>
      <vt:lpstr>'147'!Print_Area</vt:lpstr>
      <vt:lpstr>'148'!Print_Area</vt:lpstr>
      <vt:lpstr>'149'!Print_Area</vt:lpstr>
      <vt:lpstr>'150-1'!Print_Area</vt:lpstr>
      <vt:lpstr>'150-2'!Print_Area</vt:lpstr>
      <vt:lpstr>'151-1'!Print_Area</vt:lpstr>
      <vt:lpstr>'151-2'!Print_Area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尾堂　達也</dc:creator>
  <cp:lastModifiedBy>尾堂　達也</cp:lastModifiedBy>
  <dcterms:created xsi:type="dcterms:W3CDTF">2022-04-21T07:15:54Z</dcterms:created>
  <dcterms:modified xsi:type="dcterms:W3CDTF">2022-04-26T09:46:20Z</dcterms:modified>
</cp:coreProperties>
</file>