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66925"/>
  <xr:revisionPtr revIDLastSave="0" documentId="13_ncr:1_{68AD84CE-D0CB-4988-AC81-20F979D45325}" xr6:coauthVersionLast="47" xr6:coauthVersionMax="47" xr10:uidLastSave="{00000000-0000-0000-0000-000000000000}"/>
  <bookViews>
    <workbookView xWindow="5640" yWindow="1860" windowWidth="16692" windowHeight="11052" tabRatio="796" xr2:uid="{00000000-000D-0000-FFFF-FFFF00000000}"/>
  </bookViews>
  <sheets>
    <sheet name="勤務形態一覧表（自立生活援助）" sheetId="100" r:id="rId1"/>
    <sheet name="選択肢" sheetId="90" state="hidden" r:id="rId2"/>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0">'勤務形態一覧表（自立生活援助）'!$A$1:$AN$82</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50" i="100" l="1"/>
  <c r="AG50" i="100"/>
  <c r="AA50" i="100"/>
  <c r="U50" i="100"/>
  <c r="O50" i="100"/>
  <c r="I50" i="100"/>
  <c r="E50" i="100"/>
  <c r="C50" i="100"/>
  <c r="AL46" i="100"/>
  <c r="AL49" i="100" s="1"/>
  <c r="AG46" i="100"/>
  <c r="AG48" i="100" s="1"/>
  <c r="AA46" i="100"/>
  <c r="AD48" i="100" s="1"/>
  <c r="U46" i="100"/>
  <c r="X49" i="100" s="1"/>
  <c r="O46" i="100"/>
  <c r="O48" i="100" s="1"/>
  <c r="I46" i="100"/>
  <c r="L49" i="100" s="1"/>
  <c r="E46" i="100"/>
  <c r="E49" i="100" s="1"/>
  <c r="C46" i="100"/>
  <c r="D49" i="100" s="1"/>
  <c r="AJ39" i="100"/>
  <c r="AJ38" i="100"/>
  <c r="AJ31" i="100"/>
  <c r="AI31" i="100"/>
  <c r="AH31" i="100"/>
  <c r="AG31" i="100"/>
  <c r="AF31" i="100"/>
  <c r="AE31" i="100"/>
  <c r="AD31" i="100"/>
  <c r="AC31" i="100"/>
  <c r="AB31" i="100"/>
  <c r="AA31" i="100"/>
  <c r="Z31" i="100"/>
  <c r="Y31" i="100"/>
  <c r="X31" i="100"/>
  <c r="W31" i="100"/>
  <c r="V31" i="100"/>
  <c r="U31" i="100"/>
  <c r="T31" i="100"/>
  <c r="S31" i="100"/>
  <c r="R31" i="100"/>
  <c r="Q31" i="100"/>
  <c r="P31" i="100"/>
  <c r="O31" i="100"/>
  <c r="N31" i="100"/>
  <c r="M31" i="100"/>
  <c r="L31" i="100"/>
  <c r="K31" i="100"/>
  <c r="J31" i="100"/>
  <c r="I31" i="100"/>
  <c r="H31" i="100"/>
  <c r="G31" i="100"/>
  <c r="F31" i="100"/>
  <c r="AK30" i="100"/>
  <c r="AK29" i="100"/>
  <c r="AK28" i="100"/>
  <c r="AK27" i="100"/>
  <c r="AK26" i="100"/>
  <c r="AK25" i="100"/>
  <c r="AL25" i="100" s="1"/>
  <c r="AK24" i="100"/>
  <c r="AK23" i="100"/>
  <c r="AK22" i="100"/>
  <c r="AK21" i="100"/>
  <c r="AL21" i="100" s="1"/>
  <c r="AK20" i="100"/>
  <c r="AK19" i="100"/>
  <c r="AK18" i="100"/>
  <c r="AK17" i="100"/>
  <c r="AL17" i="100" s="1"/>
  <c r="AK16" i="100"/>
  <c r="AK15" i="100"/>
  <c r="AK14" i="100"/>
  <c r="AK13" i="100"/>
  <c r="AL13" i="100" s="1"/>
  <c r="AK12" i="100"/>
  <c r="AK11" i="100"/>
  <c r="AG10" i="100"/>
  <c r="AF10" i="100"/>
  <c r="AE10" i="100"/>
  <c r="AD10" i="100"/>
  <c r="AC10" i="100"/>
  <c r="AB10" i="100"/>
  <c r="AA10" i="100"/>
  <c r="Z10" i="100"/>
  <c r="Y10" i="100"/>
  <c r="X10" i="100"/>
  <c r="W10" i="100"/>
  <c r="V10" i="100"/>
  <c r="U10" i="100"/>
  <c r="T10" i="100"/>
  <c r="S10" i="100"/>
  <c r="R10" i="100"/>
  <c r="Q10" i="100"/>
  <c r="P10" i="100"/>
  <c r="O10" i="100"/>
  <c r="N10" i="100"/>
  <c r="M10" i="100"/>
  <c r="L10" i="100"/>
  <c r="K10" i="100"/>
  <c r="J10" i="100"/>
  <c r="I10" i="100"/>
  <c r="H10" i="100"/>
  <c r="G10" i="100"/>
  <c r="F10" i="100"/>
  <c r="AJ10" i="100" s="1"/>
  <c r="AG9" i="100"/>
  <c r="AF9" i="100"/>
  <c r="AE9" i="100"/>
  <c r="AD9" i="100"/>
  <c r="AC9" i="100"/>
  <c r="AB9" i="100"/>
  <c r="AA9" i="100"/>
  <c r="Z9" i="100"/>
  <c r="Y9" i="100"/>
  <c r="X9" i="100"/>
  <c r="W9" i="100"/>
  <c r="V9" i="100"/>
  <c r="U9" i="100"/>
  <c r="T9" i="100"/>
  <c r="S9" i="100"/>
  <c r="R9" i="100"/>
  <c r="Q9" i="100"/>
  <c r="P9" i="100"/>
  <c r="O9" i="100"/>
  <c r="N9" i="100"/>
  <c r="M9" i="100"/>
  <c r="L9" i="100"/>
  <c r="K9" i="100"/>
  <c r="J9" i="100"/>
  <c r="I9" i="100"/>
  <c r="H9" i="100"/>
  <c r="G9" i="100"/>
  <c r="F9" i="100"/>
  <c r="AI9" i="100" s="1"/>
  <c r="AL38" i="100"/>
  <c r="AI10" i="100"/>
  <c r="AH9" i="100" l="1"/>
  <c r="AH10" i="100"/>
  <c r="AL29" i="100"/>
  <c r="AL18" i="100"/>
  <c r="AL26" i="100"/>
  <c r="AL12" i="100"/>
  <c r="AL20" i="100"/>
  <c r="AL28" i="100"/>
  <c r="AJ9" i="100"/>
  <c r="AL14" i="100"/>
  <c r="AL22" i="100"/>
  <c r="AL30" i="100"/>
  <c r="AL23" i="100"/>
  <c r="AK31" i="100"/>
  <c r="AL31" i="100" s="1"/>
  <c r="AL16" i="100"/>
  <c r="AL24" i="100"/>
  <c r="D48" i="100"/>
  <c r="C48" i="100"/>
  <c r="U48" i="100"/>
  <c r="AM48" i="100"/>
  <c r="AL48" i="100"/>
  <c r="R48" i="100"/>
  <c r="R49" i="100"/>
  <c r="X48" i="100"/>
  <c r="AJ48" i="100"/>
  <c r="AJ49" i="100"/>
  <c r="AG49" i="100"/>
  <c r="AA48" i="100"/>
  <c r="AD49" i="100"/>
  <c r="E48" i="100"/>
  <c r="F48" i="100"/>
  <c r="C49" i="100"/>
  <c r="AA49" i="100"/>
  <c r="F49" i="100"/>
  <c r="I49" i="100"/>
  <c r="L48" i="100"/>
  <c r="U49" i="100"/>
  <c r="O49" i="100"/>
  <c r="AM49" i="100"/>
  <c r="I48" i="100"/>
  <c r="AL11" i="100"/>
  <c r="AL19" i="100"/>
  <c r="AL27" i="100"/>
  <c r="AL15" i="100"/>
  <c r="I43" i="100"/>
  <c r="E43" i="100"/>
  <c r="C43" i="100"/>
</calcChain>
</file>

<file path=xl/sharedStrings.xml><?xml version="1.0" encoding="utf-8"?>
<sst xmlns="http://schemas.openxmlformats.org/spreadsheetml/2006/main" count="284" uniqueCount="161">
  <si>
    <t>専従</t>
    <rPh sb="0" eb="2">
      <t>センジュウ</t>
    </rPh>
    <phoneticPr fontId="7"/>
  </si>
  <si>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7"/>
  </si>
  <si>
    <t>サービス種別</t>
    <rPh sb="4" eb="6">
      <t>シュベツ</t>
    </rPh>
    <phoneticPr fontId="1"/>
  </si>
  <si>
    <t>！申請するサービス類型を選択してください</t>
    <rPh sb="1" eb="3">
      <t>シンセイ</t>
    </rPh>
    <rPh sb="9" eb="11">
      <t>ルイケイ</t>
    </rPh>
    <rPh sb="12" eb="14">
      <t>センタク</t>
    </rPh>
    <phoneticPr fontId="3"/>
  </si>
  <si>
    <t>年</t>
    <rPh sb="0" eb="1">
      <t>ネン</t>
    </rPh>
    <phoneticPr fontId="7"/>
  </si>
  <si>
    <t>月</t>
    <rPh sb="0" eb="1">
      <t>ゲツ</t>
    </rPh>
    <phoneticPr fontId="7"/>
  </si>
  <si>
    <t>事業所名</t>
    <rPh sb="0" eb="3">
      <t>ジギョウショ</t>
    </rPh>
    <rPh sb="3" eb="4">
      <t>メイ</t>
    </rPh>
    <phoneticPr fontId="1"/>
  </si>
  <si>
    <t>(1)記載する期間</t>
    <rPh sb="3" eb="5">
      <t>キサイ</t>
    </rPh>
    <rPh sb="7" eb="9">
      <t>キカン</t>
    </rPh>
    <phoneticPr fontId="7"/>
  </si>
  <si>
    <t>(2)予定/実績の別</t>
    <rPh sb="3" eb="5">
      <t>ヨテイ</t>
    </rPh>
    <rPh sb="6" eb="8">
      <t>ジッセキ</t>
    </rPh>
    <rPh sb="9" eb="10">
      <t>ベツ</t>
    </rPh>
    <phoneticPr fontId="7"/>
  </si>
  <si>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</si>
  <si>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7"/>
  </si>
  <si>
    <t>時間/月</t>
    <rPh sb="0" eb="2">
      <t>ジカン</t>
    </rPh>
    <rPh sb="3" eb="4">
      <t>ツキ</t>
    </rPh>
    <phoneticPr fontId="7"/>
  </si>
  <si>
    <t>No.</t>
    <phoneticPr fontId="7"/>
  </si>
  <si>
    <t>(4)職種</t>
    <rPh sb="3" eb="5">
      <t>ショクシュ</t>
    </rPh>
    <phoneticPr fontId="7"/>
  </si>
  <si>
    <t>(5)勤務形態</t>
    <rPh sb="3" eb="5">
      <t>キンム</t>
    </rPh>
    <rPh sb="5" eb="7">
      <t>ケイタイ</t>
    </rPh>
    <phoneticPr fontId="7"/>
  </si>
  <si>
    <t>(6)資格</t>
    <rPh sb="3" eb="5">
      <t>シカク</t>
    </rPh>
    <phoneticPr fontId="7"/>
  </si>
  <si>
    <t>(7)氏名</t>
    <rPh sb="3" eb="5">
      <t>シメイ</t>
    </rPh>
    <phoneticPr fontId="7"/>
  </si>
  <si>
    <t>(8)</t>
    <phoneticPr fontId="7"/>
  </si>
  <si>
    <t>(9)勤務時間数合計</t>
    <rPh sb="3" eb="5">
      <t>キンム</t>
    </rPh>
    <rPh sb="5" eb="7">
      <t>ジカン</t>
    </rPh>
    <rPh sb="7" eb="8">
      <t>スウ</t>
    </rPh>
    <rPh sb="8" eb="10">
      <t>ゴウケイ</t>
    </rPh>
    <phoneticPr fontId="7"/>
  </si>
  <si>
    <t>(10)週平均の勤務時間数</t>
    <rPh sb="4" eb="7">
      <t>シュウヘイキン</t>
    </rPh>
    <rPh sb="8" eb="10">
      <t>キンム</t>
    </rPh>
    <rPh sb="10" eb="12">
      <t>ジカン</t>
    </rPh>
    <rPh sb="12" eb="13">
      <t>スウ</t>
    </rPh>
    <phoneticPr fontId="7"/>
  </si>
  <si>
    <t>(11)兼務状況
（兼務先／兼務する職務の内容）等</t>
    <phoneticPr fontId="7"/>
  </si>
  <si>
    <t>第１週</t>
    <rPh sb="0" eb="1">
      <t>ダイ</t>
    </rPh>
    <rPh sb="2" eb="3">
      <t>シュウ</t>
    </rPh>
    <phoneticPr fontId="7"/>
  </si>
  <si>
    <t>第２週</t>
    <rPh sb="0" eb="1">
      <t>ダイ</t>
    </rPh>
    <rPh sb="2" eb="3">
      <t>シュウ</t>
    </rPh>
    <phoneticPr fontId="7"/>
  </si>
  <si>
    <t>第３週</t>
    <rPh sb="0" eb="1">
      <t>ダイ</t>
    </rPh>
    <rPh sb="2" eb="3">
      <t>シュウ</t>
    </rPh>
    <phoneticPr fontId="7"/>
  </si>
  <si>
    <t>第４週</t>
    <rPh sb="0" eb="1">
      <t>ダイ</t>
    </rPh>
    <rPh sb="2" eb="3">
      <t>シュウ</t>
    </rPh>
    <phoneticPr fontId="7"/>
  </si>
  <si>
    <t>第５週</t>
    <rPh sb="0" eb="1">
      <t>ダイ</t>
    </rPh>
    <rPh sb="2" eb="3">
      <t>シュウ</t>
    </rPh>
    <phoneticPr fontId="7"/>
  </si>
  <si>
    <t>合計</t>
    <rPh sb="0" eb="2">
      <t>ゴウケイ</t>
    </rPh>
    <phoneticPr fontId="7"/>
  </si>
  <si>
    <t>サービス提供時間</t>
    <rPh sb="4" eb="6">
      <t>テイキョウ</t>
    </rPh>
    <rPh sb="6" eb="8">
      <t>ジカン</t>
    </rPh>
    <phoneticPr fontId="7"/>
  </si>
  <si>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</si>
  <si>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</si>
  <si>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(2) 「予定」・「実績」のいずれかを選択してください。</t>
    <rPh sb="6" eb="8">
      <t>ヨテイ</t>
    </rPh>
    <rPh sb="11" eb="13">
      <t>ジッセキ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</si>
  <si>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</si>
  <si>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</si>
  <si>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</si>
  <si>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</si>
  <si>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</si>
  <si>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</si>
  <si>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A</t>
  </si>
  <si>
    <t>常勤で専従</t>
    <rPh sb="0" eb="2">
      <t>ジョウキン</t>
    </rPh>
    <rPh sb="3" eb="5">
      <t>センジュウ</t>
    </rPh>
    <phoneticPr fontId="1"/>
  </si>
  <si>
    <t>B</t>
  </si>
  <si>
    <t>常勤で兼務</t>
    <rPh sb="0" eb="2">
      <t>ジョウキン</t>
    </rPh>
    <rPh sb="3" eb="5">
      <t>ケンム</t>
    </rPh>
    <phoneticPr fontId="1"/>
  </si>
  <si>
    <t>C</t>
  </si>
  <si>
    <t>非常勤で専従</t>
    <rPh sb="0" eb="3">
      <t>ヒジョウキン</t>
    </rPh>
    <rPh sb="4" eb="6">
      <t>センジュウ</t>
    </rPh>
    <phoneticPr fontId="1"/>
  </si>
  <si>
    <t>D</t>
  </si>
  <si>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</si>
  <si>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</si>
  <si>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</si>
  <si>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</si>
  <si>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</si>
  <si>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</si>
  <si>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</si>
  <si>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(7) 従業者の氏名を記入してください。</t>
    <rPh sb="5" eb="8">
      <t>ジュウギョウシャ</t>
    </rPh>
    <rPh sb="9" eb="11">
      <t>シメイ</t>
    </rPh>
    <rPh sb="12" eb="14">
      <t>キニュウ</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</si>
  <si>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</si>
  <si>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</si>
  <si>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7"/>
  </si>
  <si>
    <t>※指定基準の確認に際しては、４週分の入力で差し支えありません。</t>
    <rPh sb="1" eb="5">
      <t>シテイキジュン</t>
    </rPh>
    <rPh sb="15" eb="17">
      <t>シュウブン</t>
    </rPh>
    <rPh sb="18" eb="20">
      <t>ニュウリョク</t>
    </rPh>
    <rPh sb="21" eb="22">
      <t>サ</t>
    </rPh>
    <rPh sb="23" eb="24">
      <t>ツカ</t>
    </rPh>
    <phoneticPr fontId="7"/>
  </si>
  <si>
    <t>　(10) 従業者ごとに、合計勤務時間数を入力してください。</t>
    <rPh sb="6" eb="9">
      <t>ジュウギョウシャ</t>
    </rPh>
    <rPh sb="13" eb="15">
      <t>ゴウケイ</t>
    </rPh>
    <rPh sb="15" eb="17">
      <t>キンム</t>
    </rPh>
    <rPh sb="17" eb="20">
      <t>ジカンスウ</t>
    </rPh>
    <rPh sb="21" eb="23">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</si>
  <si>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</si>
  <si>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</si>
  <si>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</si>
  <si>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</si>
  <si>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</si>
  <si>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7"/>
  </si>
  <si>
    <t xml:space="preserve"> （14) 必要項目を満たしていれば、各事業所で使用するシフト表等をもって代替書類として差し支えありません。</t>
    <phoneticPr fontId="7"/>
  </si>
  <si>
    <t>４週</t>
  </si>
  <si>
    <t>※選択肢にない職種については直接入力してください</t>
    <phoneticPr fontId="3"/>
  </si>
  <si>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</si>
  <si>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</si>
  <si>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</si>
  <si>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＜人員に関する基準＞</t>
    <rPh sb="1" eb="3">
      <t>ジンイン</t>
    </rPh>
    <rPh sb="4" eb="5">
      <t>カン</t>
    </rPh>
    <rPh sb="7" eb="9">
      <t>キジュン</t>
    </rPh>
    <phoneticPr fontId="7"/>
  </si>
  <si>
    <t>区分</t>
    <rPh sb="0" eb="2">
      <t>クブン</t>
    </rPh>
    <phoneticPr fontId="4"/>
  </si>
  <si>
    <t>必要な配置数</t>
    <rPh sb="0" eb="2">
      <t>ヒツヨウ</t>
    </rPh>
    <rPh sb="3" eb="6">
      <t>ハイチスウ</t>
    </rPh>
    <phoneticPr fontId="4"/>
  </si>
  <si>
    <t>＜人員基準に関する実人数集計＞</t>
    <rPh sb="1" eb="5">
      <t>ジンインキジュン</t>
    </rPh>
    <rPh sb="6" eb="7">
      <t>カン</t>
    </rPh>
    <rPh sb="9" eb="10">
      <t>ジツ</t>
    </rPh>
    <rPh sb="10" eb="12">
      <t>ニンズウ</t>
    </rPh>
    <rPh sb="12" eb="14">
      <t>シュウケイ</t>
    </rPh>
    <phoneticPr fontId="7"/>
  </si>
  <si>
    <t>専従</t>
    <rPh sb="0" eb="2">
      <t>センジュウ</t>
    </rPh>
    <phoneticPr fontId="4"/>
  </si>
  <si>
    <t>兼務</t>
    <rPh sb="0" eb="2">
      <t>ケンム</t>
    </rPh>
    <phoneticPr fontId="4"/>
  </si>
  <si>
    <t>常勤</t>
    <rPh sb="0" eb="2">
      <t>ジョウキン</t>
    </rPh>
    <phoneticPr fontId="7"/>
  </si>
  <si>
    <t>非常勤</t>
    <rPh sb="0" eb="3">
      <t>ヒジョウキン</t>
    </rPh>
    <phoneticPr fontId="7"/>
  </si>
  <si>
    <t>常勤換算数</t>
    <rPh sb="0" eb="5">
      <t>ジョウキンカンサンスウ</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</si>
  <si>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</si>
  <si>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</si>
  <si>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</si>
  <si>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療養介護</t>
    <rPh sb="0" eb="2">
      <t>リョウヨウ</t>
    </rPh>
    <rPh sb="2" eb="4">
      <t>カイゴ</t>
    </rPh>
    <phoneticPr fontId="7"/>
  </si>
  <si>
    <t>サービス管理責任者</t>
    <rPh sb="4" eb="6">
      <t>カンリ</t>
    </rPh>
    <rPh sb="6" eb="9">
      <t>セキニンシャ</t>
    </rPh>
    <phoneticPr fontId="3"/>
  </si>
  <si>
    <t>医師</t>
    <rPh sb="0" eb="2">
      <t>イシ</t>
    </rPh>
    <phoneticPr fontId="3"/>
  </si>
  <si>
    <t>看護職員</t>
    <rPh sb="0" eb="4">
      <t>カンゴショクイン</t>
    </rPh>
    <phoneticPr fontId="3"/>
  </si>
  <si>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7"/>
  </si>
  <si>
    <t>計</t>
    <rPh sb="0" eb="1">
      <t>ケイ</t>
    </rPh>
    <phoneticPr fontId="7"/>
  </si>
  <si>
    <t>平均利用者数</t>
    <rPh sb="0" eb="2">
      <t>ヘイキン</t>
    </rPh>
    <rPh sb="2" eb="6">
      <t>リヨウシャスウ</t>
    </rPh>
    <phoneticPr fontId="7"/>
  </si>
  <si>
    <t>利用者延べ数</t>
    <rPh sb="3" eb="4">
      <t>ノ</t>
    </rPh>
    <phoneticPr fontId="7"/>
  </si>
  <si>
    <t>開所日数</t>
    <rPh sb="0" eb="2">
      <t>カイショ</t>
    </rPh>
    <rPh sb="2" eb="4">
      <t>ニッスウ</t>
    </rPh>
    <phoneticPr fontId="4"/>
  </si>
  <si>
    <t>生活支援員</t>
    <rPh sb="0" eb="5">
      <t>セイカツシエンイン</t>
    </rPh>
    <phoneticPr fontId="3"/>
  </si>
  <si>
    <t>兼務</t>
    <rPh sb="0" eb="2">
      <t>ケンム</t>
    </rPh>
    <phoneticPr fontId="7"/>
  </si>
  <si>
    <t>生活介護</t>
    <rPh sb="0" eb="2">
      <t>セイカツ</t>
    </rPh>
    <rPh sb="2" eb="4">
      <t>カイゴ</t>
    </rPh>
    <phoneticPr fontId="7"/>
  </si>
  <si>
    <t>機能訓練</t>
    <rPh sb="0" eb="2">
      <t>キノウ</t>
    </rPh>
    <rPh sb="2" eb="4">
      <t>クンレン</t>
    </rPh>
    <phoneticPr fontId="7"/>
  </si>
  <si>
    <t>理学療法士</t>
    <rPh sb="0" eb="5">
      <t>リガクリョウホウシ</t>
    </rPh>
    <phoneticPr fontId="3"/>
  </si>
  <si>
    <t>生活訓練</t>
    <rPh sb="0" eb="2">
      <t>セイカツ</t>
    </rPh>
    <rPh sb="2" eb="4">
      <t>クンレン</t>
    </rPh>
    <phoneticPr fontId="7"/>
  </si>
  <si>
    <t>地域移行支援員</t>
    <rPh sb="0" eb="4">
      <t>チイキイコウ</t>
    </rPh>
    <rPh sb="4" eb="7">
      <t>シエンイン</t>
    </rPh>
    <phoneticPr fontId="3"/>
  </si>
  <si>
    <t>就労選択支援員</t>
    <rPh sb="0" eb="2">
      <t>シュウロウ</t>
    </rPh>
    <rPh sb="2" eb="4">
      <t>センタク</t>
    </rPh>
    <rPh sb="4" eb="7">
      <t>シエンイン</t>
    </rPh>
    <phoneticPr fontId="3"/>
  </si>
  <si>
    <t>就労移行支援</t>
    <rPh sb="0" eb="2">
      <t>シュウロウ</t>
    </rPh>
    <rPh sb="2" eb="4">
      <t>イコウ</t>
    </rPh>
    <rPh sb="4" eb="6">
      <t>シエン</t>
    </rPh>
    <phoneticPr fontId="7"/>
  </si>
  <si>
    <t>就労支援員</t>
    <rPh sb="0" eb="5">
      <t>シュウロウシエンイン</t>
    </rPh>
    <phoneticPr fontId="3"/>
  </si>
  <si>
    <t>職業指導員</t>
    <rPh sb="0" eb="4">
      <t>ショクギョウシドウ</t>
    </rPh>
    <rPh sb="4" eb="5">
      <t>イン</t>
    </rPh>
    <phoneticPr fontId="3"/>
  </si>
  <si>
    <t>認定指定就労移行支援</t>
    <rPh sb="0" eb="2">
      <t>ニンテイ</t>
    </rPh>
    <rPh sb="2" eb="4">
      <t>シテイ</t>
    </rPh>
    <rPh sb="4" eb="6">
      <t>シュウロウ</t>
    </rPh>
    <rPh sb="6" eb="8">
      <t>イコウ</t>
    </rPh>
    <rPh sb="8" eb="10">
      <t>シエン</t>
    </rPh>
    <phoneticPr fontId="7"/>
  </si>
  <si>
    <t>生活支援員</t>
    <rPh sb="0" eb="2">
      <t>セイカツ</t>
    </rPh>
    <rPh sb="2" eb="5">
      <t>シエンイン</t>
    </rPh>
    <phoneticPr fontId="3"/>
  </si>
  <si>
    <t>就労継続支援Ａ型・Ｂ型</t>
    <rPh sb="0" eb="2">
      <t>シュウロウ</t>
    </rPh>
    <rPh sb="2" eb="4">
      <t>ケイゾク</t>
    </rPh>
    <rPh sb="4" eb="6">
      <t>シエン</t>
    </rPh>
    <rPh sb="7" eb="8">
      <t>ガタ</t>
    </rPh>
    <rPh sb="10" eb="11">
      <t>ガタ</t>
    </rPh>
    <phoneticPr fontId="7"/>
  </si>
  <si>
    <t>就労定着支援</t>
    <rPh sb="0" eb="2">
      <t>シュウロウ</t>
    </rPh>
    <rPh sb="2" eb="4">
      <t>テイチャク</t>
    </rPh>
    <rPh sb="4" eb="6">
      <t>シエン</t>
    </rPh>
    <phoneticPr fontId="7"/>
  </si>
  <si>
    <t>就労定着支援員</t>
    <rPh sb="0" eb="2">
      <t>シュウロウ</t>
    </rPh>
    <rPh sb="2" eb="7">
      <t>テイチャクシエンイン</t>
    </rPh>
    <phoneticPr fontId="3"/>
  </si>
  <si>
    <t>自立生活援助</t>
    <rPh sb="0" eb="2">
      <t>ジリツ</t>
    </rPh>
    <rPh sb="2" eb="4">
      <t>セイカツ</t>
    </rPh>
    <rPh sb="4" eb="6">
      <t>エンジョ</t>
    </rPh>
    <phoneticPr fontId="7"/>
  </si>
  <si>
    <t>地域生活支援員</t>
    <rPh sb="0" eb="7">
      <t>チイキセイカツシエンイン</t>
    </rPh>
    <phoneticPr fontId="3"/>
  </si>
  <si>
    <t>サービス管理責任者
（常勤の場合）</t>
    <rPh sb="4" eb="6">
      <t>カンリ</t>
    </rPh>
    <rPh sb="6" eb="9">
      <t>セキニンシャ</t>
    </rPh>
    <rPh sb="11" eb="13">
      <t>ジョウキン</t>
    </rPh>
    <rPh sb="14" eb="16">
      <t>バアイ</t>
    </rPh>
    <phoneticPr fontId="3"/>
  </si>
  <si>
    <t>サービス管理責任者
（常勤以外の場合）</t>
    <rPh sb="4" eb="6">
      <t>カンリ</t>
    </rPh>
    <rPh sb="6" eb="8">
      <t>セキニン</t>
    </rPh>
    <rPh sb="8" eb="9">
      <t>シャ</t>
    </rPh>
    <rPh sb="11" eb="13">
      <t>ジョウキン</t>
    </rPh>
    <rPh sb="13" eb="15">
      <t>イガイ</t>
    </rPh>
    <rPh sb="16" eb="18">
      <t>バアイ</t>
    </rPh>
    <phoneticPr fontId="3"/>
  </si>
  <si>
    <t>地域生活支援員の数の標準</t>
    <rPh sb="0" eb="7">
      <t>チイキセイカツシエンイン</t>
    </rPh>
    <rPh sb="8" eb="9">
      <t>カズ</t>
    </rPh>
    <rPh sb="10" eb="12">
      <t>ヒョウジュン</t>
    </rPh>
    <phoneticPr fontId="3"/>
  </si>
  <si>
    <t>共同生活援助・介護サービス包括型</t>
    <rPh sb="0" eb="2">
      <t>キョウドウ</t>
    </rPh>
    <rPh sb="2" eb="4">
      <t>セイカツ</t>
    </rPh>
    <rPh sb="4" eb="6">
      <t>エンジョ</t>
    </rPh>
    <phoneticPr fontId="7"/>
  </si>
  <si>
    <t>世話人</t>
    <rPh sb="0" eb="3">
      <t>セワニン</t>
    </rPh>
    <phoneticPr fontId="3"/>
  </si>
  <si>
    <t>共同生活援助・外部サービス利用型</t>
    <rPh sb="0" eb="2">
      <t>キョウドウ</t>
    </rPh>
    <rPh sb="2" eb="4">
      <t>セイカツ</t>
    </rPh>
    <rPh sb="4" eb="6">
      <t>エンジョ</t>
    </rPh>
    <phoneticPr fontId="7"/>
  </si>
  <si>
    <t>共同生活援助・日中サービス支援型</t>
    <rPh sb="0" eb="2">
      <t>キョウドウ</t>
    </rPh>
    <rPh sb="2" eb="4">
      <t>セイカツ</t>
    </rPh>
    <rPh sb="4" eb="6">
      <t>エンジョ</t>
    </rPh>
    <phoneticPr fontId="7"/>
  </si>
  <si>
    <t>障害者支援施設</t>
    <rPh sb="0" eb="3">
      <t>ショウガイシャ</t>
    </rPh>
    <rPh sb="3" eb="5">
      <t>シエン</t>
    </rPh>
    <rPh sb="5" eb="7">
      <t>シセツ</t>
    </rPh>
    <phoneticPr fontId="7"/>
  </si>
  <si>
    <t>一般相談支援事業</t>
    <rPh sb="2" eb="4">
      <t>ソウダン</t>
    </rPh>
    <rPh sb="4" eb="6">
      <t>シエン</t>
    </rPh>
    <rPh sb="6" eb="8">
      <t>ジギョウ</t>
    </rPh>
    <phoneticPr fontId="7"/>
  </si>
  <si>
    <t>特定相談支援・障害児相談支援</t>
    <rPh sb="0" eb="2">
      <t>トクテイ</t>
    </rPh>
    <rPh sb="2" eb="4">
      <t>ソウダン</t>
    </rPh>
    <rPh sb="4" eb="6">
      <t>シエン</t>
    </rPh>
    <rPh sb="7" eb="10">
      <t>ショウガイジ</t>
    </rPh>
    <rPh sb="10" eb="12">
      <t>ソウダン</t>
    </rPh>
    <rPh sb="12" eb="14">
      <t>シエン</t>
    </rPh>
    <phoneticPr fontId="1"/>
  </si>
  <si>
    <t>相談支援専門員</t>
    <rPh sb="0" eb="7">
      <t>ソウダンシエンセンモンイン</t>
    </rPh>
    <phoneticPr fontId="3"/>
  </si>
  <si>
    <t>相談支援員</t>
    <rPh sb="0" eb="2">
      <t>ソウダン</t>
    </rPh>
    <rPh sb="2" eb="5">
      <t>シエンイン</t>
    </rPh>
    <phoneticPr fontId="3"/>
  </si>
  <si>
    <t>児童発達支援・放課後等デイサービス</t>
    <rPh sb="0" eb="2">
      <t>ジドウ</t>
    </rPh>
    <rPh sb="2" eb="4">
      <t>ハッタツ</t>
    </rPh>
    <rPh sb="4" eb="6">
      <t>シエン</t>
    </rPh>
    <rPh sb="7" eb="11">
      <t>ホウカゴトウ</t>
    </rPh>
    <phoneticPr fontId="1"/>
  </si>
  <si>
    <t>児童指導員</t>
    <rPh sb="0" eb="2">
      <t>ジドウ</t>
    </rPh>
    <rPh sb="2" eb="5">
      <t>シドウイン</t>
    </rPh>
    <phoneticPr fontId="3"/>
  </si>
  <si>
    <t>保育士</t>
    <rPh sb="0" eb="3">
      <t>ホイクシ</t>
    </rPh>
    <phoneticPr fontId="3"/>
  </si>
  <si>
    <t>その他職員</t>
    <rPh sb="2" eb="3">
      <t>タ</t>
    </rPh>
    <rPh sb="3" eb="5">
      <t>ショクイン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</si>
  <si>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</si>
  <si>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嘱託医</t>
    <rPh sb="0" eb="2">
      <t>ショクタク</t>
    </rPh>
    <phoneticPr fontId="3"/>
  </si>
  <si>
    <t>児童発達支援・児童発達支援センターであるもの</t>
    <rPh sb="0" eb="6">
      <t>ジドウハッタツシエン</t>
    </rPh>
    <rPh sb="7" eb="11">
      <t>ジドウハッタツ</t>
    </rPh>
    <rPh sb="11" eb="13">
      <t>シエン</t>
    </rPh>
    <phoneticPr fontId="3"/>
  </si>
  <si>
    <t>居宅訪問型児童発達支援</t>
    <rPh sb="0" eb="2">
      <t>キョタク</t>
    </rPh>
    <rPh sb="2" eb="4">
      <t>ホウモン</t>
    </rPh>
    <rPh sb="4" eb="5">
      <t>ガタ</t>
    </rPh>
    <rPh sb="5" eb="7">
      <t>ジドウ</t>
    </rPh>
    <rPh sb="7" eb="9">
      <t>ハッタツ</t>
    </rPh>
    <rPh sb="9" eb="11">
      <t>シエン</t>
    </rPh>
    <phoneticPr fontId="1"/>
  </si>
  <si>
    <t>児童発達支援管理責任者</t>
    <rPh sb="0" eb="2">
      <t>ジドウ</t>
    </rPh>
    <rPh sb="2" eb="6">
      <t>ハッタツシエン</t>
    </rPh>
    <rPh sb="6" eb="8">
      <t>カンリ</t>
    </rPh>
    <rPh sb="8" eb="11">
      <t>セキニンシャ</t>
    </rPh>
    <phoneticPr fontId="3"/>
  </si>
  <si>
    <t>訪問支援員</t>
    <rPh sb="0" eb="2">
      <t>ホウモン</t>
    </rPh>
    <rPh sb="2" eb="5">
      <t>シエンイン</t>
    </rPh>
    <phoneticPr fontId="3"/>
  </si>
  <si>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</si>
  <si>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</si>
  <si>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心理担当職員</t>
    <rPh sb="0" eb="6">
      <t>シンリタントウショクイン</t>
    </rPh>
    <phoneticPr fontId="3"/>
  </si>
  <si>
    <t>医療型障害児入所施設</t>
    <rPh sb="0" eb="2">
      <t>イリョウ</t>
    </rPh>
    <rPh sb="2" eb="3">
      <t>ガタ</t>
    </rPh>
    <rPh sb="3" eb="6">
      <t>ショウガイジ</t>
    </rPh>
    <rPh sb="6" eb="8">
      <t>ニュウショ</t>
    </rPh>
    <rPh sb="8" eb="10">
      <t>シセツ</t>
    </rPh>
    <phoneticPr fontId="1"/>
  </si>
  <si>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</si>
  <si>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</si>
  <si>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</si>
  <si>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</si>
  <si>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</si>
  <si>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</si>
  <si>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</si>
  <si>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</si>
  <si>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</si>
  <si>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職種⑩</t>
    <phoneticPr fontId="3"/>
  </si>
  <si>
    <t>居宅介護</t>
    <phoneticPr fontId="7"/>
  </si>
  <si>
    <t>作業療法士</t>
    <rPh sb="0" eb="5">
      <t>サギョウリョウホウシ</t>
    </rPh>
    <phoneticPr fontId="3"/>
  </si>
  <si>
    <t>言語聴覚士</t>
    <rPh sb="0" eb="2">
      <t>ゲンゴ</t>
    </rPh>
    <rPh sb="2" eb="5">
      <t>チョウカクシ</t>
    </rPh>
    <phoneticPr fontId="3"/>
  </si>
  <si>
    <t>短期入所・併設型</t>
    <rPh sb="0" eb="2">
      <t>タンキ</t>
    </rPh>
    <rPh sb="2" eb="4">
      <t>ニュウショ</t>
    </rPh>
    <rPh sb="5" eb="8">
      <t>ヘイセツガタ</t>
    </rPh>
    <phoneticPr fontId="7"/>
  </si>
  <si>
    <t>短期入所・空床利用型</t>
    <rPh sb="0" eb="2">
      <t>タンキ</t>
    </rPh>
    <rPh sb="2" eb="4">
      <t>ニュウショ</t>
    </rPh>
    <rPh sb="5" eb="7">
      <t>クウショウ</t>
    </rPh>
    <rPh sb="7" eb="10">
      <t>リヨウガタ</t>
    </rPh>
    <phoneticPr fontId="7"/>
  </si>
  <si>
    <t>短期入所・単独型</t>
    <rPh sb="0" eb="2">
      <t>タンキ</t>
    </rPh>
    <rPh sb="2" eb="4">
      <t>ニュウショ</t>
    </rPh>
    <rPh sb="5" eb="8">
      <t>タンドクガタ</t>
    </rPh>
    <phoneticPr fontId="7"/>
  </si>
  <si>
    <t>重度障害者等包括支援</t>
    <rPh sb="0" eb="2">
      <t>ジュウド</t>
    </rPh>
    <rPh sb="2" eb="5">
      <t>ショウガイシャ</t>
    </rPh>
    <rPh sb="5" eb="6">
      <t>ナド</t>
    </rPh>
    <rPh sb="6" eb="8">
      <t>ホウカツ</t>
    </rPh>
    <rPh sb="8" eb="10">
      <t>シエン</t>
    </rPh>
    <phoneticPr fontId="7"/>
  </si>
  <si>
    <t>夜間支援従事者</t>
    <rPh sb="0" eb="7">
      <t>ヤカンシエンジュウジシャ</t>
    </rPh>
    <phoneticPr fontId="3"/>
  </si>
  <si>
    <t>就労支援員</t>
    <rPh sb="0" eb="2">
      <t>シュウロウ</t>
    </rPh>
    <rPh sb="2" eb="5">
      <t>シエンイン</t>
    </rPh>
    <phoneticPr fontId="3"/>
  </si>
  <si>
    <t>職業指導員</t>
    <rPh sb="0" eb="2">
      <t>ショクギョウ</t>
    </rPh>
    <rPh sb="2" eb="4">
      <t>シドウ</t>
    </rPh>
    <rPh sb="4" eb="5">
      <t>イン</t>
    </rPh>
    <phoneticPr fontId="3"/>
  </si>
  <si>
    <t>就労選択支援</t>
    <rPh sb="0" eb="2">
      <t>シュウロウ</t>
    </rPh>
    <rPh sb="2" eb="4">
      <t>センタク</t>
    </rPh>
    <rPh sb="4" eb="6">
      <t>シエン</t>
    </rPh>
    <phoneticPr fontId="3"/>
  </si>
  <si>
    <t>機能訓練担当職員</t>
    <rPh sb="0" eb="4">
      <t>キノウクンレン</t>
    </rPh>
    <rPh sb="4" eb="6">
      <t>タントウ</t>
    </rPh>
    <rPh sb="6" eb="8">
      <t>ショクイン</t>
    </rPh>
    <phoneticPr fontId="3"/>
  </si>
  <si>
    <t>栄養士</t>
    <rPh sb="0" eb="3">
      <t>エイヨウシ</t>
    </rPh>
    <phoneticPr fontId="3"/>
  </si>
  <si>
    <t>調理員</t>
    <rPh sb="0" eb="3">
      <t>チョウリイン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</si>
  <si>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</si>
  <si>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</si>
  <si>
    <t>予定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</si>
</sst>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_ "/>
    <numFmt numFmtId="177" formatCode="[$-409]d;@"/>
    <numFmt numFmtId="178" formatCode="aaa"/>
    <numFmt numFmtId="179" formatCode="[$-409]d&quot;月&quot;"/>
  </numFmts>
  <fonts count="22">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6"/>
      <name val="ＭＳ Ｐゴシック"/>
      <family val="3"/>
      <charset val="128"/>
    </font>
    <font>
      <sz val="12"/>
      <name val="ＭＳ ゴシック"/>
      <family val="3"/>
      <charset val="128"/>
    </font>
    <font>
      <sz val="11"/>
      <name val="ＭＳ ゴシック"/>
      <family val="3"/>
      <charset val="128"/>
    </font>
    <font>
      <sz val="8"/>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name val="游ゴシック"/>
      <family val="3"/>
      <charset val="128"/>
      <scheme val="minor"/>
    </font>
    <font>
      <sz val="8"/>
      <color rgb="FFC00000"/>
      <name val="ＭＳ ゴシック"/>
      <family val="3"/>
      <charset val="128"/>
    </font>
  </fonts>
  <fills count="6">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12">
    <border>
      <left/>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8">
    <xf numFmtId="0" fontId="0" fillId="0" borderId="0">
      <alignment vertical="center"/>
    </xf>
    <xf numFmtId="0" fontId="6" fillId="0" borderId="0"/>
    <xf numFmtId="6" fontId="6" fillId="0" borderId="0" applyFont="0" applyFill="0" applyBorder="0" applyAlignment="0" applyProtection="0"/>
    <xf numFmtId="0" fontId="15" fillId="0" borderId="0">
      <alignment vertical="center"/>
    </xf>
    <xf numFmtId="0" fontId="6" fillId="0" borderId="0"/>
    <xf numFmtId="0" fontId="6" fillId="0" borderId="0"/>
    <xf numFmtId="0" fontId="16" fillId="0" borderId="0">
      <alignment vertical="center"/>
    </xf>
    <xf numFmtId="0" fontId="6" fillId="0" borderId="0">
      <alignment vertical="center"/>
    </xf>
  </cellStyleXfs>
  <cellXfs count="84">
    <xf numFmtId="0" fontId="0" fillId="0" borderId="0" xfId="0">
      <alignment vertical="center"/>
    </xf>
    <xf numFmtId="0" fontId="8" fillId="0" borderId="0" xfId="7" applyFont="1">
      <alignment vertical="center"/>
    </xf>
    <xf numFmtId="0" fontId="5" fillId="0" borderId="0" xfId="7" applyFont="1">
      <alignment vertical="center"/>
    </xf>
    <xf numFmtId="0" fontId="8" fillId="0" borderId="0" xfId="7" applyFont="1" applyAlignment="1">
      <alignment vertical="center" textRotation="255" shrinkToFit="1"/>
    </xf>
    <xf numFmtId="0" fontId="2" fillId="0" borderId="0" xfId="7" applyFont="1">
      <alignment vertical="center"/>
    </xf>
    <xf numFmtId="0" fontId="2" fillId="0" borderId="0" xfId="7" applyFont="1" applyAlignment="1">
      <alignment horizontal="center" vertical="center"/>
    </xf>
    <xf numFmtId="177" fontId="5" fillId="0" borderId="5" xfId="7" applyNumberFormat="1" applyFont="1" applyBorder="1">
      <alignment vertical="center"/>
    </xf>
    <xf numFmtId="178" fontId="5" fillId="0" borderId="5" xfId="7" applyNumberFormat="1" applyFont="1" applyBorder="1">
      <alignment vertical="center"/>
    </xf>
    <xf numFmtId="0" fontId="5" fillId="0" borderId="0" xfId="7" applyFont="1" applyAlignment="1">
      <alignment horizontal="center" vertical="center"/>
    </xf>
    <xf numFmtId="0" fontId="2" fillId="0" borderId="0" xfId="7" applyFont="1" applyAlignment="1">
      <alignment horizontal="left" vertical="center"/>
    </xf>
    <xf numFmtId="0" fontId="5" fillId="3" borderId="5" xfId="7" applyFont="1" applyFill="1" applyBorder="1" applyAlignment="1">
      <alignment horizontal="right" vertical="center"/>
    </xf>
    <xf numFmtId="0" fontId="5" fillId="0" borderId="4" xfId="7" applyFont="1" applyBorder="1" applyAlignment="1">
      <alignment horizontal="right" vertical="center"/>
    </xf>
    <xf numFmtId="176" fontId="5" fillId="0" borderId="5" xfId="7" applyNumberFormat="1" applyFont="1" applyBorder="1" applyAlignment="1">
      <alignment horizontal="right" vertical="center"/>
    </xf>
    <xf numFmtId="0" fontId="5" fillId="0" borderId="5" xfId="7" applyFont="1" applyBorder="1" applyAlignment="1">
      <alignment horizontal="right" vertical="center"/>
    </xf>
    <xf numFmtId="0" fontId="5" fillId="0" borderId="9" xfId="7" applyFont="1" applyBorder="1" applyAlignment="1">
      <alignment horizontal="right" vertical="center"/>
    </xf>
    <xf numFmtId="0" fontId="2" fillId="0" borderId="5" xfId="7" applyFont="1" applyBorder="1">
      <alignment vertical="center"/>
    </xf>
    <xf numFmtId="0" fontId="5" fillId="0" borderId="5" xfId="7" applyFont="1" applyBorder="1" applyAlignment="1">
      <alignment horizontal="center" vertical="center"/>
    </xf>
    <xf numFmtId="0" fontId="17" fillId="0" borderId="0" xfId="7" applyFont="1" applyAlignment="1">
      <alignment horizontal="center" vertical="center"/>
    </xf>
    <xf numFmtId="0" fontId="17" fillId="0" borderId="0" xfId="3" applyFont="1" applyAlignment="1">
      <alignment horizontal="center" vertical="center"/>
    </xf>
    <xf numFmtId="0" fontId="17" fillId="0" borderId="0" xfId="7" applyFont="1">
      <alignment vertical="center"/>
    </xf>
    <xf numFmtId="0" fontId="9" fillId="0" borderId="0" xfId="7" applyFont="1" applyAlignment="1">
      <alignment horizontal="left" vertical="center"/>
    </xf>
    <xf numFmtId="0" fontId="2" fillId="0" borderId="0" xfId="7" applyFont="1" applyAlignment="1">
      <alignment horizontal="right" vertical="center"/>
    </xf>
    <xf numFmtId="0" fontId="5" fillId="0" borderId="5" xfId="7" applyFont="1" applyBorder="1" applyAlignment="1">
      <alignment horizontal="center" vertical="center" wrapText="1"/>
    </xf>
    <xf numFmtId="0" fontId="5" fillId="2" borderId="8" xfId="7" applyFont="1" applyFill="1" applyBorder="1" applyAlignment="1">
      <alignment horizontal="center" vertical="center"/>
    </xf>
    <xf numFmtId="0" fontId="16" fillId="0" borderId="0" xfId="0" applyFont="1">
      <alignment vertical="center"/>
    </xf>
    <xf numFmtId="0" fontId="5" fillId="0" borderId="0" xfId="7" applyFont="1" applyAlignment="1">
      <alignment horizontal="left" vertical="center"/>
    </xf>
    <xf numFmtId="0" fontId="18" fillId="0" borderId="0" xfId="0" applyFont="1">
      <alignment vertical="center"/>
    </xf>
    <xf numFmtId="0" fontId="15" fillId="0" borderId="0" xfId="0" applyFont="1">
      <alignment vertical="center"/>
    </xf>
    <xf numFmtId="0" fontId="15" fillId="0" borderId="0" xfId="0" applyFont="1" applyAlignment="1">
      <alignment horizontal="right" vertical="center"/>
    </xf>
    <xf numFmtId="0" fontId="19" fillId="0" borderId="0" xfId="7" applyFont="1" applyAlignment="1">
      <alignment horizontal="center" vertical="center"/>
    </xf>
    <xf numFmtId="0" fontId="19" fillId="0" borderId="0" xfId="3" applyFont="1" applyAlignment="1">
      <alignment horizontal="center" vertical="center"/>
    </xf>
    <xf numFmtId="0" fontId="19" fillId="0" borderId="0" xfId="7" applyFont="1">
      <alignment vertical="center"/>
    </xf>
    <xf numFmtId="0" fontId="5" fillId="0" borderId="0" xfId="7" applyFont="1" applyAlignment="1">
      <alignment vertical="center" textRotation="255" shrinkToFit="1"/>
    </xf>
    <xf numFmtId="0" fontId="14" fillId="0" borderId="0" xfId="7" applyFont="1" applyAlignment="1">
      <alignment horizontal="left" vertical="center"/>
    </xf>
    <xf numFmtId="0" fontId="5" fillId="3" borderId="10" xfId="7" applyFont="1" applyFill="1" applyBorder="1" applyAlignment="1">
      <alignment horizontal="right" vertical="center"/>
    </xf>
    <xf numFmtId="0" fontId="5" fillId="0" borderId="5" xfId="7" applyFont="1" applyBorder="1" applyAlignment="1">
      <alignment vertical="center" textRotation="255" shrinkToFit="1"/>
    </xf>
    <xf numFmtId="179" fontId="5" fillId="0" borderId="5" xfId="7" applyNumberFormat="1" applyFont="1" applyBorder="1" applyAlignment="1">
      <alignment horizontal="center" vertical="center"/>
    </xf>
    <xf numFmtId="0" fontId="15" fillId="5" borderId="5" xfId="0" applyFont="1" applyFill="1" applyBorder="1">
      <alignment vertical="center"/>
    </xf>
    <xf numFmtId="0" fontId="2" fillId="0" borderId="0" xfId="3" applyFont="1" applyAlignment="1">
      <alignment horizontal="center" vertical="center"/>
    </xf>
    <xf numFmtId="0" fontId="5" fillId="0" borderId="5" xfId="3" applyFont="1" applyBorder="1" applyAlignment="1">
      <alignment horizontal="center" vertical="center"/>
    </xf>
    <xf numFmtId="0" fontId="5" fillId="0" borderId="8" xfId="3" applyFont="1" applyBorder="1" applyAlignment="1">
      <alignment horizontal="center" vertical="center"/>
    </xf>
    <xf numFmtId="0" fontId="5" fillId="2" borderId="5" xfId="7" applyFont="1" applyFill="1" applyBorder="1" applyAlignment="1">
      <alignment horizontal="left" vertical="center"/>
    </xf>
    <xf numFmtId="0" fontId="5" fillId="4" borderId="5" xfId="7" applyFont="1" applyFill="1" applyBorder="1">
      <alignment vertical="center"/>
    </xf>
    <xf numFmtId="0" fontId="5" fillId="4" borderId="8" xfId="7" applyFont="1" applyFill="1" applyBorder="1">
      <alignment vertical="center"/>
    </xf>
    <xf numFmtId="0" fontId="10" fillId="0" borderId="0" xfId="7" applyFont="1">
      <alignment vertical="center"/>
    </xf>
    <xf numFmtId="0" fontId="20" fillId="0" borderId="0" xfId="0" applyFont="1">
      <alignment vertical="center"/>
    </xf>
    <xf numFmtId="0" fontId="2" fillId="2" borderId="5" xfId="7" applyFont="1" applyFill="1" applyBorder="1" applyAlignment="1">
      <alignment horizontal="center" vertical="center" wrapText="1"/>
    </xf>
    <xf numFmtId="0" fontId="2" fillId="3" borderId="3" xfId="7" applyFont="1" applyFill="1" applyBorder="1" applyAlignment="1">
      <alignment horizontal="center" vertical="center"/>
    </xf>
    <xf numFmtId="0" fontId="2" fillId="0" borderId="3" xfId="7" applyFont="1" applyBorder="1" applyAlignment="1">
      <alignment horizontal="center" vertical="center"/>
    </xf>
    <xf numFmtId="0" fontId="2" fillId="4" borderId="5" xfId="7" applyFont="1" applyFill="1" applyBorder="1" applyAlignment="1">
      <alignment horizontal="center" vertical="center"/>
    </xf>
    <xf numFmtId="0" fontId="2" fillId="2" borderId="5" xfId="7" applyFont="1" applyFill="1" applyBorder="1" applyAlignment="1">
      <alignment horizontal="center" vertical="center"/>
    </xf>
    <xf numFmtId="0" fontId="15" fillId="5" borderId="5" xfId="0" applyFont="1" applyFill="1" applyBorder="1">
      <alignment vertical="center"/>
    </xf>
    <xf numFmtId="0" fontId="2" fillId="0" borderId="5" xfId="7" applyFont="1" applyBorder="1">
      <alignment vertical="center"/>
    </xf>
    <xf numFmtId="0" fontId="5" fillId="0" borderId="1" xfId="7" applyFont="1" applyBorder="1" applyAlignment="1">
      <alignment horizontal="center" vertical="center" wrapText="1"/>
    </xf>
    <xf numFmtId="0" fontId="5" fillId="0" borderId="6" xfId="7" applyFont="1" applyBorder="1" applyAlignment="1">
      <alignment horizontal="center" vertical="center" wrapText="1"/>
    </xf>
    <xf numFmtId="0" fontId="5" fillId="0" borderId="2" xfId="7" applyFont="1" applyBorder="1" applyAlignment="1">
      <alignment horizontal="center" vertical="center" wrapText="1"/>
    </xf>
    <xf numFmtId="0" fontId="5" fillId="0" borderId="5" xfId="7" applyFont="1" applyBorder="1" applyAlignment="1">
      <alignment horizontal="center" vertical="center"/>
    </xf>
    <xf numFmtId="0" fontId="5" fillId="0" borderId="8" xfId="7" applyFont="1" applyBorder="1" applyAlignment="1">
      <alignment horizontal="center" vertical="center"/>
    </xf>
    <xf numFmtId="49" fontId="5" fillId="0" borderId="5" xfId="7" applyNumberFormat="1" applyFont="1" applyBorder="1" applyAlignment="1">
      <alignment horizontal="center" vertical="center"/>
    </xf>
    <xf numFmtId="0" fontId="5" fillId="0" borderId="4" xfId="7" applyFont="1" applyBorder="1" applyAlignment="1">
      <alignment horizontal="center" vertical="center" wrapText="1"/>
    </xf>
    <xf numFmtId="0" fontId="2" fillId="4" borderId="5" xfId="7" applyFont="1" applyFill="1" applyBorder="1">
      <alignment vertical="center"/>
    </xf>
    <xf numFmtId="0" fontId="5" fillId="0" borderId="1" xfId="7" applyFont="1" applyBorder="1" applyAlignment="1">
      <alignment horizontal="center" vertical="center"/>
    </xf>
    <xf numFmtId="0" fontId="5" fillId="0" borderId="6" xfId="7" applyFont="1" applyBorder="1" applyAlignment="1">
      <alignment horizontal="center" vertical="center"/>
    </xf>
    <xf numFmtId="0" fontId="21" fillId="0" borderId="6" xfId="7" applyFont="1" applyBorder="1" applyAlignment="1">
      <alignment horizontal="center" vertical="center" wrapText="1"/>
    </xf>
    <xf numFmtId="0" fontId="21" fillId="0" borderId="2" xfId="7" applyFont="1" applyBorder="1" applyAlignment="1">
      <alignment horizontal="center" vertical="center" wrapText="1"/>
    </xf>
    <xf numFmtId="0" fontId="5" fillId="0" borderId="5" xfId="7" applyFont="1" applyBorder="1" applyAlignment="1">
      <alignment horizontal="center" vertical="center" wrapText="1"/>
    </xf>
    <xf numFmtId="0" fontId="2" fillId="0" borderId="5" xfId="7" applyFont="1" applyBorder="1" applyAlignment="1">
      <alignment horizontal="center" vertical="center" wrapText="1"/>
    </xf>
    <xf numFmtId="0" fontId="5" fillId="0" borderId="7" xfId="7" applyFont="1" applyBorder="1" applyAlignment="1">
      <alignment horizontal="center" vertical="center"/>
    </xf>
    <xf numFmtId="0" fontId="5" fillId="0" borderId="4" xfId="7" applyFont="1" applyBorder="1" applyAlignment="1">
      <alignment horizontal="center" vertical="center"/>
    </xf>
    <xf numFmtId="179" fontId="5" fillId="0" borderId="5" xfId="7" applyNumberFormat="1" applyFont="1" applyBorder="1" applyAlignment="1">
      <alignment horizontal="center" vertical="center"/>
    </xf>
    <xf numFmtId="176" fontId="5" fillId="0" borderId="11" xfId="7" applyNumberFormat="1" applyFont="1" applyBorder="1">
      <alignment vertical="center"/>
    </xf>
    <xf numFmtId="176" fontId="5" fillId="0" borderId="10" xfId="7" applyNumberFormat="1" applyFont="1" applyBorder="1">
      <alignment vertical="center"/>
    </xf>
    <xf numFmtId="0" fontId="5" fillId="0" borderId="5" xfId="7" applyFont="1" applyBorder="1" applyAlignment="1">
      <alignment horizontal="left" vertical="center"/>
    </xf>
    <xf numFmtId="0" fontId="5" fillId="3" borderId="5" xfId="7" applyFont="1" applyFill="1" applyBorder="1" applyAlignment="1">
      <alignment horizontal="right" vertical="center"/>
    </xf>
    <xf numFmtId="0" fontId="5" fillId="0" borderId="5" xfId="7" applyFont="1" applyBorder="1">
      <alignment vertical="center"/>
    </xf>
    <xf numFmtId="0" fontId="5" fillId="0" borderId="5" xfId="7" applyFont="1" applyBorder="1" applyAlignment="1">
      <alignment horizontal="right" vertical="center"/>
    </xf>
    <xf numFmtId="0" fontId="5" fillId="0" borderId="8" xfId="3" applyFont="1" applyBorder="1" applyAlignment="1">
      <alignment horizontal="center" vertical="center" wrapText="1"/>
    </xf>
    <xf numFmtId="0" fontId="5" fillId="0" borderId="7" xfId="3" applyFont="1" applyBorder="1" applyAlignment="1">
      <alignment horizontal="center" vertical="center" wrapText="1"/>
    </xf>
    <xf numFmtId="0" fontId="5" fillId="0" borderId="5" xfId="3" applyFont="1" applyBorder="1" applyAlignment="1">
      <alignment horizontal="center" vertical="center" wrapText="1"/>
    </xf>
    <xf numFmtId="0" fontId="5" fillId="0" borderId="4" xfId="3" applyFont="1" applyBorder="1" applyAlignment="1">
      <alignment horizontal="center" vertical="center" wrapText="1"/>
    </xf>
    <xf numFmtId="0" fontId="5" fillId="0" borderId="5" xfId="3" applyFont="1" applyBorder="1" applyAlignment="1">
      <alignment horizontal="center" vertical="center"/>
    </xf>
    <xf numFmtId="0" fontId="5" fillId="0" borderId="8" xfId="3" applyFont="1" applyBorder="1" applyAlignment="1">
      <alignment horizontal="center" vertical="center"/>
    </xf>
    <xf numFmtId="0" fontId="5" fillId="0" borderId="7" xfId="3" applyFont="1" applyBorder="1" applyAlignment="1">
      <alignment horizontal="center" vertical="center"/>
    </xf>
    <xf numFmtId="0" fontId="5" fillId="0" borderId="4" xfId="3" applyFont="1" applyBorder="1" applyAlignment="1">
      <alignment horizontal="center" vertical="center"/>
    </xf>
  </cellXfs>
  <cellStyles count="8">
    <cellStyle name="Normal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③-２加算様式（就労）" xfId="7" xr:uid="{00000000-0005-0000-0000-000007000000}"/>
  </cellStyles>
  <dxfs count="1">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dimension ref="A1:AQ82"/>
  <sheetViews>
    <sheetView showGridLines="0" tabSelected="1" view="pageBreakPreview" zoomScaleNormal="100" zoomScaleSheetLayoutView="100" workbookViewId="0">
      <selection activeCell="B13" sqref="B13"/>
    </sheetView>
  </sheetViews>
  <sheetFormatPr defaultColWidth="8.19921875" defaultRowHeight="21" customHeight="1"/>
  <cols>
    <col min="1" max="1" width="2.59765625" style="1" customWidth="1"/>
    <col min="2" max="2" width="14.5" style="3" customWidth="1"/>
    <col min="3" max="3" width="6.59765625" style="1" customWidth="1"/>
    <col min="4" max="5" width="7.59765625" style="1" customWidth="1"/>
    <col min="6" max="36" width="2.59765625" style="1" customWidth="1"/>
    <col min="37" max="37" width="6.59765625" style="1" customWidth="1"/>
    <col min="38" max="39" width="7.59765625" style="1" customWidth="1"/>
    <col min="40" max="40" width="5.59765625" style="1" customWidth="1"/>
    <col min="41" max="16384" width="8.19921875" style="1"/>
  </cols>
  <sheetData>
    <row r="1" spans="1:40" ht="20.100000000000001" customHeight="1">
      <c r="A1" s="33" t="s">
        <v>1</v>
      </c>
      <c r="C1" s="20"/>
      <c r="D1" s="20"/>
      <c r="E1" s="20"/>
      <c r="F1" s="20"/>
      <c r="G1" s="20"/>
      <c r="H1" s="20"/>
      <c r="I1" s="20"/>
      <c r="J1" s="20"/>
      <c r="K1" s="20"/>
      <c r="L1" s="20"/>
      <c r="M1" s="20"/>
      <c r="N1" s="20"/>
      <c r="O1" s="20"/>
      <c r="P1" s="20"/>
      <c r="Q1" s="20"/>
      <c r="R1" s="20"/>
      <c r="S1" s="20"/>
      <c r="T1" s="20"/>
      <c r="U1" s="20"/>
      <c r="V1" s="20"/>
      <c r="W1" s="20"/>
      <c r="X1" s="9"/>
      <c r="Y1" s="9"/>
      <c r="Z1" s="4"/>
      <c r="AA1" s="4"/>
      <c r="AB1" s="4"/>
      <c r="AC1" s="4"/>
      <c r="AD1" s="26"/>
      <c r="AE1" s="26"/>
      <c r="AF1" s="26"/>
      <c r="AG1" s="26"/>
      <c r="AH1" s="26"/>
      <c r="AI1" s="21" t="s">
        <v>2</v>
      </c>
      <c r="AJ1" s="21"/>
      <c r="AK1" s="46" t="s">
        <v>106</v>
      </c>
      <c r="AL1" s="46"/>
      <c r="AM1" s="46"/>
      <c r="AN1" s="46"/>
    </row>
    <row r="2" spans="1:40" ht="18" customHeight="1">
      <c r="A2" s="4"/>
      <c r="B2" s="5"/>
      <c r="C2" s="5"/>
      <c r="D2" s="5"/>
      <c r="E2" s="5"/>
      <c r="F2" s="5"/>
      <c r="G2" s="5"/>
      <c r="H2" s="5"/>
      <c r="I2" s="5"/>
      <c r="J2" s="5"/>
      <c r="K2" s="5"/>
      <c r="L2" s="5"/>
      <c r="M2" s="47">
        <v>2026</v>
      </c>
      <c r="N2" s="47"/>
      <c r="O2" s="47"/>
      <c r="P2" s="47"/>
      <c r="Q2" s="48" t="s">
        <v>4</v>
      </c>
      <c r="R2" s="48"/>
      <c r="S2" s="47">
        <v>4</v>
      </c>
      <c r="T2" s="47"/>
      <c r="U2" s="48" t="s">
        <v>5</v>
      </c>
      <c r="V2" s="48"/>
      <c r="W2" s="5"/>
      <c r="X2" s="5"/>
      <c r="Y2" s="5"/>
      <c r="Z2" s="4"/>
      <c r="AA2" s="4"/>
      <c r="AC2" s="21"/>
      <c r="AD2" s="5"/>
      <c r="AE2" s="5"/>
      <c r="AF2" s="5"/>
      <c r="AG2" s="5"/>
      <c r="AH2" s="5"/>
      <c r="AI2" s="21" t="s">
        <v>6</v>
      </c>
      <c r="AJ2" s="21"/>
      <c r="AK2" s="49"/>
      <c r="AL2" s="49"/>
      <c r="AM2" s="49"/>
      <c r="AN2" s="49"/>
    </row>
    <row r="3" spans="1:40" ht="18" customHeight="1">
      <c r="A3" s="24"/>
      <c r="B3" s="24"/>
      <c r="C3" s="24"/>
      <c r="D3" s="24"/>
      <c r="E3" s="24"/>
      <c r="F3" s="24"/>
      <c r="G3" s="24"/>
      <c r="H3" s="24"/>
      <c r="I3" s="24"/>
      <c r="J3" s="24"/>
      <c r="K3" s="24"/>
      <c r="L3" s="24"/>
      <c r="M3" s="24"/>
      <c r="N3" s="24"/>
      <c r="O3" s="24"/>
      <c r="P3" s="24"/>
      <c r="Q3" s="24"/>
      <c r="R3" s="24"/>
      <c r="S3" s="24"/>
      <c r="T3" s="24"/>
      <c r="U3" s="24"/>
      <c r="V3" s="24"/>
      <c r="W3" s="24"/>
      <c r="Y3" s="27"/>
      <c r="Z3" s="27"/>
      <c r="AA3" s="27"/>
      <c r="AB3" s="4"/>
      <c r="AC3" s="27"/>
      <c r="AD3" s="27"/>
      <c r="AE3" s="27"/>
      <c r="AF3" s="27"/>
      <c r="AG3" s="27"/>
      <c r="AH3" s="27"/>
      <c r="AI3" s="28" t="s">
        <v>7</v>
      </c>
      <c r="AJ3" s="21"/>
      <c r="AK3" s="50" t="s">
        <v>64</v>
      </c>
      <c r="AL3" s="50"/>
      <c r="AM3" s="50"/>
      <c r="AN3" s="50"/>
    </row>
    <row r="4" spans="1:40" ht="18" customHeight="1">
      <c r="A4" s="24"/>
      <c r="B4" s="24"/>
      <c r="C4" s="24"/>
      <c r="D4" s="24"/>
      <c r="E4" s="24"/>
      <c r="F4" s="24"/>
      <c r="G4" s="24"/>
      <c r="H4" s="24"/>
      <c r="I4" s="24"/>
      <c r="J4" s="24"/>
      <c r="K4" s="24"/>
      <c r="L4" s="24"/>
      <c r="M4" s="24"/>
      <c r="N4" s="24"/>
      <c r="O4" s="24"/>
      <c r="P4" s="24"/>
      <c r="Q4" s="24"/>
      <c r="R4" s="24"/>
      <c r="S4" s="24"/>
      <c r="T4" s="24"/>
      <c r="U4" s="24"/>
      <c r="V4" s="24"/>
      <c r="W4" s="24"/>
      <c r="Y4" s="27"/>
      <c r="Z4" s="27"/>
      <c r="AA4" s="27"/>
      <c r="AB4" s="4"/>
      <c r="AC4" s="27"/>
      <c r="AD4" s="27"/>
      <c r="AE4" s="27"/>
      <c r="AF4" s="27"/>
      <c r="AG4" s="27"/>
      <c r="AH4" s="27"/>
      <c r="AI4" s="28" t="s">
        <v>8</v>
      </c>
      <c r="AJ4" s="21"/>
      <c r="AK4" s="50" t="s">
        <v>160</v>
      </c>
      <c r="AL4" s="50"/>
      <c r="AM4" s="50"/>
      <c r="AN4" s="50"/>
    </row>
    <row r="5" spans="1:40" ht="18" customHeight="1">
      <c r="A5" s="24"/>
      <c r="B5" s="24"/>
      <c r="C5" s="24"/>
      <c r="D5" s="24"/>
      <c r="E5" s="24"/>
      <c r="F5" s="24"/>
      <c r="G5" s="24"/>
      <c r="H5" s="24"/>
      <c r="I5" s="24"/>
      <c r="J5" s="24"/>
      <c r="K5" s="24"/>
      <c r="L5" s="24"/>
      <c r="M5" s="24"/>
      <c r="N5" s="24"/>
      <c r="O5" s="24"/>
      <c r="P5" s="24"/>
      <c r="Q5" s="24"/>
      <c r="R5" s="24"/>
      <c r="S5" s="24"/>
      <c r="U5" s="24"/>
      <c r="V5" s="24"/>
      <c r="W5" s="24"/>
      <c r="Y5" s="27"/>
      <c r="Z5" s="27"/>
      <c r="AA5" s="27"/>
      <c r="AB5" s="4"/>
      <c r="AC5" s="27"/>
      <c r="AD5" s="27"/>
      <c r="AE5" s="27"/>
      <c r="AF5" s="27"/>
      <c r="AG5" s="28" t="s">
        <v>9</v>
      </c>
      <c r="AH5" s="51"/>
      <c r="AI5" s="51"/>
      <c r="AJ5" s="51"/>
      <c r="AK5" s="27" t="s">
        <v>10</v>
      </c>
      <c r="AL5" s="37"/>
      <c r="AM5" s="27" t="s">
        <v>11</v>
      </c>
      <c r="AN5" s="4"/>
    </row>
    <row r="6" spans="1:40" ht="9.9" customHeight="1">
      <c r="A6" s="4"/>
      <c r="B6" s="8"/>
      <c r="C6" s="8"/>
      <c r="D6" s="8"/>
      <c r="E6" s="8"/>
      <c r="F6" s="8"/>
      <c r="G6" s="8"/>
      <c r="H6" s="8"/>
      <c r="I6" s="8"/>
      <c r="J6" s="8"/>
      <c r="K6" s="8"/>
      <c r="L6" s="8"/>
      <c r="M6" s="8"/>
      <c r="N6" s="8"/>
      <c r="O6" s="8"/>
      <c r="P6" s="8"/>
      <c r="Q6" s="8"/>
      <c r="R6" s="8"/>
      <c r="S6" s="8"/>
      <c r="T6" s="8"/>
      <c r="U6" s="8"/>
      <c r="V6" s="8"/>
      <c r="W6" s="8"/>
      <c r="X6" s="5"/>
      <c r="Y6" s="5"/>
      <c r="Z6" s="5"/>
      <c r="AA6" s="5"/>
      <c r="AB6" s="5"/>
      <c r="AC6" s="5"/>
      <c r="AD6" s="5"/>
      <c r="AE6" s="5"/>
      <c r="AF6" s="5"/>
      <c r="AG6" s="5"/>
      <c r="AH6" s="5"/>
      <c r="AI6" s="5"/>
      <c r="AJ6" s="5"/>
      <c r="AK6" s="5"/>
      <c r="AL6" s="5"/>
      <c r="AM6" s="4"/>
      <c r="AN6" s="4"/>
    </row>
    <row r="7" spans="1:40" ht="15" customHeight="1">
      <c r="A7" s="52" t="s">
        <v>12</v>
      </c>
      <c r="B7" s="61" t="s">
        <v>13</v>
      </c>
      <c r="C7" s="53" t="s">
        <v>14</v>
      </c>
      <c r="D7" s="56" t="s">
        <v>15</v>
      </c>
      <c r="E7" s="57" t="s">
        <v>16</v>
      </c>
      <c r="F7" s="58" t="s">
        <v>17</v>
      </c>
      <c r="G7" s="58"/>
      <c r="H7" s="58"/>
      <c r="I7" s="58"/>
      <c r="J7" s="58"/>
      <c r="K7" s="58"/>
      <c r="L7" s="58"/>
      <c r="M7" s="58"/>
      <c r="N7" s="58"/>
      <c r="O7" s="58"/>
      <c r="P7" s="58"/>
      <c r="Q7" s="58"/>
      <c r="R7" s="58"/>
      <c r="S7" s="58"/>
      <c r="T7" s="58"/>
      <c r="U7" s="58"/>
      <c r="V7" s="58"/>
      <c r="W7" s="58"/>
      <c r="X7" s="58"/>
      <c r="Y7" s="58"/>
      <c r="Z7" s="58"/>
      <c r="AA7" s="58"/>
      <c r="AB7" s="58"/>
      <c r="AC7" s="58"/>
      <c r="AD7" s="58"/>
      <c r="AE7" s="58"/>
      <c r="AF7" s="58"/>
      <c r="AG7" s="58"/>
      <c r="AH7" s="58"/>
      <c r="AI7" s="58"/>
      <c r="AJ7" s="58"/>
      <c r="AK7" s="59" t="s">
        <v>18</v>
      </c>
      <c r="AL7" s="65" t="s">
        <v>19</v>
      </c>
      <c r="AM7" s="66" t="s">
        <v>20</v>
      </c>
      <c r="AN7" s="66"/>
    </row>
    <row r="8" spans="1:40" ht="15" customHeight="1">
      <c r="A8" s="52"/>
      <c r="B8" s="62"/>
      <c r="C8" s="54"/>
      <c r="D8" s="56"/>
      <c r="E8" s="57"/>
      <c r="F8" s="56" t="s">
        <v>21</v>
      </c>
      <c r="G8" s="56"/>
      <c r="H8" s="56"/>
      <c r="I8" s="56"/>
      <c r="J8" s="56"/>
      <c r="K8" s="56"/>
      <c r="L8" s="56"/>
      <c r="M8" s="56" t="s">
        <v>22</v>
      </c>
      <c r="N8" s="56"/>
      <c r="O8" s="56"/>
      <c r="P8" s="56"/>
      <c r="Q8" s="56"/>
      <c r="R8" s="56"/>
      <c r="S8" s="56"/>
      <c r="T8" s="56" t="s">
        <v>23</v>
      </c>
      <c r="U8" s="56"/>
      <c r="V8" s="56"/>
      <c r="W8" s="56"/>
      <c r="X8" s="56"/>
      <c r="Y8" s="56"/>
      <c r="Z8" s="56"/>
      <c r="AA8" s="56" t="s">
        <v>24</v>
      </c>
      <c r="AB8" s="56"/>
      <c r="AC8" s="56"/>
      <c r="AD8" s="56"/>
      <c r="AE8" s="56"/>
      <c r="AF8" s="56"/>
      <c r="AG8" s="56"/>
      <c r="AH8" s="56" t="s">
        <v>25</v>
      </c>
      <c r="AI8" s="56"/>
      <c r="AJ8" s="56"/>
      <c r="AK8" s="59"/>
      <c r="AL8" s="65"/>
      <c r="AM8" s="66"/>
      <c r="AN8" s="66"/>
    </row>
    <row r="9" spans="1:40" ht="15" customHeight="1">
      <c r="A9" s="52"/>
      <c r="B9" s="63" t="s">
        <v>65</v>
      </c>
      <c r="C9" s="54"/>
      <c r="D9" s="56"/>
      <c r="E9" s="57"/>
      <c r="F9" s="6">
        <f>DATE($M$2,$S$2,1)</f>
        <v>46113</v>
      </c>
      <c r="G9" s="6">
        <f>DATE($M$2,$S$2,2)</f>
        <v>46114</v>
      </c>
      <c r="H9" s="6">
        <f>DATE($M$2,$S$2,3)</f>
        <v>46115</v>
      </c>
      <c r="I9" s="6">
        <f>DATE($M$2,$S$2,4)</f>
        <v>46116</v>
      </c>
      <c r="J9" s="6">
        <f>DATE($M$2,$S$2,5)</f>
        <v>46117</v>
      </c>
      <c r="K9" s="6">
        <f>DATE($M$2,$S$2,6)</f>
        <v>46118</v>
      </c>
      <c r="L9" s="6">
        <f>DATE($M$2,$S$2,7)</f>
        <v>46119</v>
      </c>
      <c r="M9" s="6">
        <f>DATE($M$2,$S$2,8)</f>
        <v>46120</v>
      </c>
      <c r="N9" s="6">
        <f>DATE($M$2,$S$2,9)</f>
        <v>46121</v>
      </c>
      <c r="O9" s="6">
        <f>DATE($M$2,$S$2,10)</f>
        <v>46122</v>
      </c>
      <c r="P9" s="6">
        <f>DATE($M$2,$S$2,11)</f>
        <v>46123</v>
      </c>
      <c r="Q9" s="6">
        <f>DATE($M$2,$S$2,12)</f>
        <v>46124</v>
      </c>
      <c r="R9" s="6">
        <f>DATE($M$2,$S$2,13)</f>
        <v>46125</v>
      </c>
      <c r="S9" s="6">
        <f>DATE($M$2,$S$2,14)</f>
        <v>46126</v>
      </c>
      <c r="T9" s="6">
        <f>DATE($M$2,$S$2,15)</f>
        <v>46127</v>
      </c>
      <c r="U9" s="6">
        <f>DATE($M$2,$S$2,16)</f>
        <v>46128</v>
      </c>
      <c r="V9" s="6">
        <f>DATE($M$2,$S$2,17)</f>
        <v>46129</v>
      </c>
      <c r="W9" s="6">
        <f>DATE($M$2,$S$2,18)</f>
        <v>46130</v>
      </c>
      <c r="X9" s="6">
        <f>DATE($M$2,$S$2,19)</f>
        <v>46131</v>
      </c>
      <c r="Y9" s="6">
        <f>DATE($M$2,$S$2,20)</f>
        <v>46132</v>
      </c>
      <c r="Z9" s="6">
        <f>DATE($M$2,$S$2,21)</f>
        <v>46133</v>
      </c>
      <c r="AA9" s="6">
        <f>DATE($M$2,$S$2,22)</f>
        <v>46134</v>
      </c>
      <c r="AB9" s="6">
        <f>DATE($M$2,$S$2,23)</f>
        <v>46135</v>
      </c>
      <c r="AC9" s="6">
        <f>DATE($M$2,$S$2,24)</f>
        <v>46136</v>
      </c>
      <c r="AD9" s="6">
        <f>DATE($M$2,$S$2,25)</f>
        <v>46137</v>
      </c>
      <c r="AE9" s="6">
        <f>DATE($M$2,$S$2,26)</f>
        <v>46138</v>
      </c>
      <c r="AF9" s="6">
        <f>DATE($M$2,$S$2,27)</f>
        <v>46139</v>
      </c>
      <c r="AG9" s="6">
        <f>DATE($M$2,$S$2,28)</f>
        <v>46140</v>
      </c>
      <c r="AH9" s="6">
        <f>IF(DAY(EOMONTH(F9,0))&lt;29,"",DATE($M$2,$S$2,29))</f>
        <v>46141</v>
      </c>
      <c r="AI9" s="6">
        <f>IF(DAY(EOMONTH(F9,0))&lt;30,"",DATE($M$2,$S$2,30))</f>
        <v>46142</v>
      </c>
      <c r="AJ9" s="6" t="str">
        <f>IF(DAY(EOMONTH(F9,0))&lt;31,"",DATE($M$2,$S$2,31))</f>
        <v/>
      </c>
      <c r="AK9" s="59"/>
      <c r="AL9" s="65"/>
      <c r="AM9" s="66"/>
      <c r="AN9" s="66"/>
    </row>
    <row r="10" spans="1:40" ht="15" customHeight="1">
      <c r="A10" s="52"/>
      <c r="B10" s="64"/>
      <c r="C10" s="55"/>
      <c r="D10" s="56"/>
      <c r="E10" s="57"/>
      <c r="F10" s="7">
        <f>DATE($M$2,$S$2,1)</f>
        <v>46113</v>
      </c>
      <c r="G10" s="7">
        <f>DATE($M$2,$S$2,2)</f>
        <v>46114</v>
      </c>
      <c r="H10" s="7">
        <f>DATE($M$2,$S$2,3)</f>
        <v>46115</v>
      </c>
      <c r="I10" s="7">
        <f>DATE($M$2,$S$2,4)</f>
        <v>46116</v>
      </c>
      <c r="J10" s="7">
        <f>DATE($M$2,$S$2,5)</f>
        <v>46117</v>
      </c>
      <c r="K10" s="7">
        <f>DATE($M$2,$S$2,6)</f>
        <v>46118</v>
      </c>
      <c r="L10" s="7">
        <f>DATE($M$2,$S$2,7)</f>
        <v>46119</v>
      </c>
      <c r="M10" s="7">
        <f>DATE($M$2,$S$2,8)</f>
        <v>46120</v>
      </c>
      <c r="N10" s="7">
        <f>DATE($M$2,$S$2,9)</f>
        <v>46121</v>
      </c>
      <c r="O10" s="7">
        <f>DATE($M$2,$S$2,10)</f>
        <v>46122</v>
      </c>
      <c r="P10" s="7">
        <f>DATE($M$2,$S$2,11)</f>
        <v>46123</v>
      </c>
      <c r="Q10" s="7">
        <f>DATE($M$2,$S$2,12)</f>
        <v>46124</v>
      </c>
      <c r="R10" s="7">
        <f>DATE($M$2,$S$2,13)</f>
        <v>46125</v>
      </c>
      <c r="S10" s="7">
        <f>DATE($M$2,$S$2,14)</f>
        <v>46126</v>
      </c>
      <c r="T10" s="7">
        <f>DATE($M$2,$S$2,15)</f>
        <v>46127</v>
      </c>
      <c r="U10" s="7">
        <f>DATE($M$2,$S$2,16)</f>
        <v>46128</v>
      </c>
      <c r="V10" s="7">
        <f>DATE($M$2,$S$2,17)</f>
        <v>46129</v>
      </c>
      <c r="W10" s="7">
        <f>DATE($M$2,$S$2,18)</f>
        <v>46130</v>
      </c>
      <c r="X10" s="7">
        <f>DATE($M$2,$S$2,19)</f>
        <v>46131</v>
      </c>
      <c r="Y10" s="7">
        <f>DATE($M$2,$S$2,20)</f>
        <v>46132</v>
      </c>
      <c r="Z10" s="7">
        <f>DATE($M$2,$S$2,21)</f>
        <v>46133</v>
      </c>
      <c r="AA10" s="7">
        <f>DATE($M$2,$S$2,22)</f>
        <v>46134</v>
      </c>
      <c r="AB10" s="7">
        <f>DATE($M$2,$S$2,23)</f>
        <v>46135</v>
      </c>
      <c r="AC10" s="7">
        <f>DATE($M$2,$S$2,24)</f>
        <v>46136</v>
      </c>
      <c r="AD10" s="7">
        <f>DATE($M$2,$S$2,25)</f>
        <v>46137</v>
      </c>
      <c r="AE10" s="7">
        <f>DATE($M$2,$S$2,26)</f>
        <v>46138</v>
      </c>
      <c r="AF10" s="7">
        <f>DATE($M$2,$S$2,27)</f>
        <v>46139</v>
      </c>
      <c r="AG10" s="7">
        <f>DATE($M$2,$S$2,28)</f>
        <v>46140</v>
      </c>
      <c r="AH10" s="7">
        <f>IF(DAY(EOMONTH(F10,0))&lt;29,"",DATE($M$2,$S$2,29))</f>
        <v>46141</v>
      </c>
      <c r="AI10" s="7">
        <f>IF(DAY(EOMONTH(F10,0))&lt;30,"",DATE($M$2,$S$2,30))</f>
        <v>46142</v>
      </c>
      <c r="AJ10" s="7" t="str">
        <f>IF(DAY(EOMONTH(F10,0))&lt;31,"",DATE($M$2,$S$2,31))</f>
        <v/>
      </c>
      <c r="AK10" s="59"/>
      <c r="AL10" s="65"/>
      <c r="AM10" s="66"/>
      <c r="AN10" s="66"/>
    </row>
    <row r="11" spans="1:40" ht="18" customHeight="1">
      <c r="A11" s="15">
        <v>1</v>
      </c>
      <c r="B11" s="41" t="s">
        <v>66</v>
      </c>
      <c r="C11" s="23"/>
      <c r="D11" s="42"/>
      <c r="E11" s="43"/>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1">
        <f>+SUM(F11:AJ11)</f>
        <v>0</v>
      </c>
      <c r="AL11" s="12">
        <f>IF($AK$3="４週",AK11/4,AK11/(DAY(EOMONTH($F$9,0))/7))</f>
        <v>0</v>
      </c>
      <c r="AM11" s="60"/>
      <c r="AN11" s="60"/>
    </row>
    <row r="12" spans="1:40" ht="18" customHeight="1">
      <c r="A12" s="15">
        <v>2</v>
      </c>
      <c r="B12" s="41" t="s">
        <v>82</v>
      </c>
      <c r="C12" s="23"/>
      <c r="D12" s="42"/>
      <c r="E12" s="43"/>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1">
        <f t="shared" ref="AK12:AK31" si="0">+SUM(F12:AJ12)</f>
        <v>0</v>
      </c>
      <c r="AL12" s="12">
        <f>IF($AK$3="４週",AK12/4,AK12/(DAY(EOMONTH($F$9,0))/7))</f>
        <v>0</v>
      </c>
      <c r="AM12" s="60"/>
      <c r="AN12" s="60"/>
    </row>
    <row r="13" spans="1:40" ht="18" customHeight="1">
      <c r="A13" s="15">
        <v>3</v>
      </c>
      <c r="B13" s="41" t="s">
        <v>107</v>
      </c>
      <c r="C13" s="23"/>
      <c r="D13" s="42"/>
      <c r="E13" s="43"/>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1">
        <f t="shared" si="0"/>
        <v>0</v>
      </c>
      <c r="AL13" s="12">
        <f>IF($AK$3="４週",AK13/4,AK13/(DAY(EOMONTH($F$9,0))/7))</f>
        <v>0</v>
      </c>
      <c r="AM13" s="60"/>
      <c r="AN13" s="60"/>
    </row>
    <row r="14" spans="1:40" ht="18" customHeight="1">
      <c r="A14" s="15">
        <v>4</v>
      </c>
      <c r="B14" s="41" t="s">
        <v>107</v>
      </c>
      <c r="C14" s="23"/>
      <c r="D14" s="42"/>
      <c r="E14" s="43"/>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1">
        <f t="shared" si="0"/>
        <v>0</v>
      </c>
      <c r="AL14" s="12">
        <f>IF($AK$3="４週",AK14/4,AK14/(DAY(EOMONTH($F$9,0))/7))</f>
        <v>0</v>
      </c>
      <c r="AM14" s="60"/>
      <c r="AN14" s="60"/>
    </row>
    <row r="15" spans="1:40" ht="18" customHeight="1">
      <c r="A15" s="15">
        <v>5</v>
      </c>
      <c r="B15" s="41"/>
      <c r="C15" s="23"/>
      <c r="D15" s="42"/>
      <c r="E15" s="43"/>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1">
        <f t="shared" si="0"/>
        <v>0</v>
      </c>
      <c r="AL15" s="12">
        <f t="shared" ref="AL15:AL30" si="1">IF($AK$3="４週",AK15/4,AK15/(DAY(EOMONTH($F$9,0))/7))</f>
        <v>0</v>
      </c>
      <c r="AM15" s="60"/>
      <c r="AN15" s="60"/>
    </row>
    <row r="16" spans="1:40" ht="18" customHeight="1">
      <c r="A16" s="15">
        <v>6</v>
      </c>
      <c r="B16" s="41"/>
      <c r="C16" s="23"/>
      <c r="D16" s="42"/>
      <c r="E16" s="43"/>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1">
        <f t="shared" si="0"/>
        <v>0</v>
      </c>
      <c r="AL16" s="12">
        <f t="shared" si="1"/>
        <v>0</v>
      </c>
      <c r="AM16" s="60"/>
      <c r="AN16" s="60"/>
    </row>
    <row r="17" spans="1:40" ht="18" customHeight="1">
      <c r="A17" s="15">
        <v>7</v>
      </c>
      <c r="B17" s="41"/>
      <c r="C17" s="23"/>
      <c r="D17" s="42"/>
      <c r="E17" s="43"/>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1">
        <f t="shared" si="0"/>
        <v>0</v>
      </c>
      <c r="AL17" s="12">
        <f t="shared" si="1"/>
        <v>0</v>
      </c>
      <c r="AM17" s="60"/>
      <c r="AN17" s="60"/>
    </row>
    <row r="18" spans="1:40" ht="18" customHeight="1">
      <c r="A18" s="15">
        <v>8</v>
      </c>
      <c r="B18" s="41"/>
      <c r="C18" s="23"/>
      <c r="D18" s="42"/>
      <c r="E18" s="43"/>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1">
        <f t="shared" si="0"/>
        <v>0</v>
      </c>
      <c r="AL18" s="12">
        <f t="shared" si="1"/>
        <v>0</v>
      </c>
      <c r="AM18" s="60"/>
      <c r="AN18" s="60"/>
    </row>
    <row r="19" spans="1:40" ht="18" customHeight="1">
      <c r="A19" s="15">
        <v>9</v>
      </c>
      <c r="B19" s="41"/>
      <c r="C19" s="23"/>
      <c r="D19" s="42"/>
      <c r="E19" s="43"/>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1">
        <f t="shared" si="0"/>
        <v>0</v>
      </c>
      <c r="AL19" s="12">
        <f t="shared" si="1"/>
        <v>0</v>
      </c>
      <c r="AM19" s="60"/>
      <c r="AN19" s="60"/>
    </row>
    <row r="20" spans="1:40" ht="18" customHeight="1">
      <c r="A20" s="15">
        <v>10</v>
      </c>
      <c r="B20" s="41"/>
      <c r="C20" s="23"/>
      <c r="D20" s="42"/>
      <c r="E20" s="43"/>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1">
        <f t="shared" si="0"/>
        <v>0</v>
      </c>
      <c r="AL20" s="12">
        <f t="shared" si="1"/>
        <v>0</v>
      </c>
      <c r="AM20" s="60"/>
      <c r="AN20" s="60"/>
    </row>
    <row r="21" spans="1:40" ht="18" customHeight="1">
      <c r="A21" s="15">
        <v>11</v>
      </c>
      <c r="B21" s="41"/>
      <c r="C21" s="23"/>
      <c r="D21" s="42"/>
      <c r="E21" s="43"/>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1">
        <f t="shared" si="0"/>
        <v>0</v>
      </c>
      <c r="AL21" s="12">
        <f t="shared" si="1"/>
        <v>0</v>
      </c>
      <c r="AM21" s="60"/>
      <c r="AN21" s="60"/>
    </row>
    <row r="22" spans="1:40" ht="18" customHeight="1">
      <c r="A22" s="15">
        <v>12</v>
      </c>
      <c r="B22" s="41"/>
      <c r="C22" s="23"/>
      <c r="D22" s="42"/>
      <c r="E22" s="43"/>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1">
        <f t="shared" si="0"/>
        <v>0</v>
      </c>
      <c r="AL22" s="12">
        <f t="shared" si="1"/>
        <v>0</v>
      </c>
      <c r="AM22" s="60"/>
      <c r="AN22" s="60"/>
    </row>
    <row r="23" spans="1:40" ht="18" customHeight="1">
      <c r="A23" s="15">
        <v>13</v>
      </c>
      <c r="B23" s="41"/>
      <c r="C23" s="23"/>
      <c r="D23" s="42"/>
      <c r="E23" s="43"/>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1">
        <f t="shared" si="0"/>
        <v>0</v>
      </c>
      <c r="AL23" s="12">
        <f t="shared" si="1"/>
        <v>0</v>
      </c>
      <c r="AM23" s="60"/>
      <c r="AN23" s="60"/>
    </row>
    <row r="24" spans="1:40" ht="18" customHeight="1">
      <c r="A24" s="15">
        <v>14</v>
      </c>
      <c r="B24" s="41"/>
      <c r="C24" s="23"/>
      <c r="D24" s="42"/>
      <c r="E24" s="43"/>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1">
        <f t="shared" si="0"/>
        <v>0</v>
      </c>
      <c r="AL24" s="12">
        <f t="shared" si="1"/>
        <v>0</v>
      </c>
      <c r="AM24" s="60"/>
      <c r="AN24" s="60"/>
    </row>
    <row r="25" spans="1:40" ht="18" customHeight="1">
      <c r="A25" s="15">
        <v>15</v>
      </c>
      <c r="B25" s="41"/>
      <c r="C25" s="23"/>
      <c r="D25" s="42"/>
      <c r="E25" s="43"/>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1">
        <f t="shared" si="0"/>
        <v>0</v>
      </c>
      <c r="AL25" s="12">
        <f t="shared" si="1"/>
        <v>0</v>
      </c>
      <c r="AM25" s="60"/>
      <c r="AN25" s="60"/>
    </row>
    <row r="26" spans="1:40" ht="18" customHeight="1">
      <c r="A26" s="15">
        <v>16</v>
      </c>
      <c r="B26" s="41"/>
      <c r="C26" s="23"/>
      <c r="D26" s="42"/>
      <c r="E26" s="43"/>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1">
        <f t="shared" si="0"/>
        <v>0</v>
      </c>
      <c r="AL26" s="12">
        <f t="shared" si="1"/>
        <v>0</v>
      </c>
      <c r="AM26" s="60"/>
      <c r="AN26" s="60"/>
    </row>
    <row r="27" spans="1:40" ht="18" customHeight="1">
      <c r="A27" s="15">
        <v>17</v>
      </c>
      <c r="B27" s="41"/>
      <c r="C27" s="23"/>
      <c r="D27" s="42"/>
      <c r="E27" s="43"/>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1">
        <f t="shared" si="0"/>
        <v>0</v>
      </c>
      <c r="AL27" s="12">
        <f t="shared" si="1"/>
        <v>0</v>
      </c>
      <c r="AM27" s="60"/>
      <c r="AN27" s="60"/>
    </row>
    <row r="28" spans="1:40" ht="18" customHeight="1">
      <c r="A28" s="15">
        <v>18</v>
      </c>
      <c r="B28" s="41"/>
      <c r="C28" s="23"/>
      <c r="D28" s="42"/>
      <c r="E28" s="43"/>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1">
        <f t="shared" si="0"/>
        <v>0</v>
      </c>
      <c r="AL28" s="12">
        <f t="shared" si="1"/>
        <v>0</v>
      </c>
      <c r="AM28" s="60"/>
      <c r="AN28" s="60"/>
    </row>
    <row r="29" spans="1:40" ht="18" customHeight="1">
      <c r="A29" s="15">
        <v>19</v>
      </c>
      <c r="B29" s="41"/>
      <c r="C29" s="23"/>
      <c r="D29" s="42"/>
      <c r="E29" s="43"/>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1">
        <f t="shared" si="0"/>
        <v>0</v>
      </c>
      <c r="AL29" s="12">
        <f t="shared" si="1"/>
        <v>0</v>
      </c>
      <c r="AM29" s="60"/>
      <c r="AN29" s="60"/>
    </row>
    <row r="30" spans="1:40" ht="18" customHeight="1">
      <c r="A30" s="15">
        <v>20</v>
      </c>
      <c r="B30" s="41"/>
      <c r="C30" s="23"/>
      <c r="D30" s="42"/>
      <c r="E30" s="43"/>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1">
        <f t="shared" si="0"/>
        <v>0</v>
      </c>
      <c r="AL30" s="12">
        <f t="shared" si="1"/>
        <v>0</v>
      </c>
      <c r="AM30" s="60"/>
      <c r="AN30" s="60"/>
    </row>
    <row r="31" spans="1:40" ht="18" customHeight="1">
      <c r="A31" s="57" t="s">
        <v>26</v>
      </c>
      <c r="B31" s="67"/>
      <c r="C31" s="67"/>
      <c r="D31" s="67"/>
      <c r="E31" s="67"/>
      <c r="F31" s="13">
        <f>+SUM(F11:F30)</f>
        <v>0</v>
      </c>
      <c r="G31" s="13">
        <f t="shared" ref="G31:AJ31" si="2">+SUM(G11:G30)</f>
        <v>0</v>
      </c>
      <c r="H31" s="13">
        <f t="shared" si="2"/>
        <v>0</v>
      </c>
      <c r="I31" s="13">
        <f t="shared" si="2"/>
        <v>0</v>
      </c>
      <c r="J31" s="13">
        <f t="shared" si="2"/>
        <v>0</v>
      </c>
      <c r="K31" s="13">
        <f t="shared" si="2"/>
        <v>0</v>
      </c>
      <c r="L31" s="13">
        <f t="shared" si="2"/>
        <v>0</v>
      </c>
      <c r="M31" s="13">
        <f t="shared" si="2"/>
        <v>0</v>
      </c>
      <c r="N31" s="13">
        <f t="shared" si="2"/>
        <v>0</v>
      </c>
      <c r="O31" s="13">
        <f t="shared" si="2"/>
        <v>0</v>
      </c>
      <c r="P31" s="13">
        <f t="shared" si="2"/>
        <v>0</v>
      </c>
      <c r="Q31" s="13">
        <f t="shared" si="2"/>
        <v>0</v>
      </c>
      <c r="R31" s="13">
        <f t="shared" si="2"/>
        <v>0</v>
      </c>
      <c r="S31" s="13">
        <f t="shared" si="2"/>
        <v>0</v>
      </c>
      <c r="T31" s="13">
        <f t="shared" si="2"/>
        <v>0</v>
      </c>
      <c r="U31" s="13">
        <f t="shared" si="2"/>
        <v>0</v>
      </c>
      <c r="V31" s="13">
        <f t="shared" si="2"/>
        <v>0</v>
      </c>
      <c r="W31" s="13">
        <f t="shared" si="2"/>
        <v>0</v>
      </c>
      <c r="X31" s="13">
        <f t="shared" si="2"/>
        <v>0</v>
      </c>
      <c r="Y31" s="13">
        <f t="shared" si="2"/>
        <v>0</v>
      </c>
      <c r="Z31" s="13">
        <f t="shared" si="2"/>
        <v>0</v>
      </c>
      <c r="AA31" s="13">
        <f t="shared" si="2"/>
        <v>0</v>
      </c>
      <c r="AB31" s="13">
        <f t="shared" si="2"/>
        <v>0</v>
      </c>
      <c r="AC31" s="13">
        <f t="shared" si="2"/>
        <v>0</v>
      </c>
      <c r="AD31" s="13">
        <f t="shared" si="2"/>
        <v>0</v>
      </c>
      <c r="AE31" s="13">
        <f t="shared" si="2"/>
        <v>0</v>
      </c>
      <c r="AF31" s="13">
        <f t="shared" si="2"/>
        <v>0</v>
      </c>
      <c r="AG31" s="13">
        <f t="shared" si="2"/>
        <v>0</v>
      </c>
      <c r="AH31" s="13">
        <f t="shared" si="2"/>
        <v>0</v>
      </c>
      <c r="AI31" s="13">
        <f t="shared" si="2"/>
        <v>0</v>
      </c>
      <c r="AJ31" s="13">
        <f t="shared" si="2"/>
        <v>0</v>
      </c>
      <c r="AK31" s="11">
        <f t="shared" si="0"/>
        <v>0</v>
      </c>
      <c r="AL31" s="12">
        <f>IF($AK$3="４週",AK31/4,AK31/(DAY(EOMONTH($F$9,0))/7))</f>
        <v>0</v>
      </c>
      <c r="AM31" s="52"/>
      <c r="AN31" s="52"/>
    </row>
    <row r="32" spans="1:40" ht="18" customHeight="1">
      <c r="A32" s="67" t="s">
        <v>27</v>
      </c>
      <c r="B32" s="67"/>
      <c r="C32" s="67"/>
      <c r="D32" s="67"/>
      <c r="E32" s="68"/>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13"/>
      <c r="AL32" s="14"/>
      <c r="AM32" s="52"/>
      <c r="AN32" s="52"/>
    </row>
    <row r="33" spans="1:43" ht="15" customHeight="1">
      <c r="A33" s="8"/>
      <c r="B33" s="8"/>
      <c r="C33" s="8"/>
      <c r="D33" s="8"/>
      <c r="E33" s="8"/>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8"/>
      <c r="AL33" s="8"/>
      <c r="AM33" s="4"/>
    </row>
    <row r="34" spans="1:43" ht="15" customHeight="1">
      <c r="A34" s="8"/>
      <c r="B34" s="8"/>
      <c r="C34" s="8"/>
      <c r="D34" s="8"/>
      <c r="E34" s="8"/>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8"/>
      <c r="AL34" s="8"/>
      <c r="AM34" s="4"/>
    </row>
    <row r="35" spans="1:43" ht="15" customHeight="1">
      <c r="A35" s="8"/>
      <c r="B35" s="8"/>
      <c r="C35" s="8"/>
      <c r="D35" s="8"/>
      <c r="E35" s="8"/>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8"/>
      <c r="AL35" s="8"/>
      <c r="AM35" s="4"/>
    </row>
    <row r="36" spans="1:43" ht="21" customHeight="1">
      <c r="A36" s="9" t="s">
        <v>85</v>
      </c>
      <c r="B36" s="8"/>
      <c r="C36" s="8"/>
      <c r="D36" s="8"/>
      <c r="E36" s="8"/>
      <c r="F36" s="8"/>
      <c r="G36" s="2"/>
      <c r="H36" s="2"/>
      <c r="I36" s="2"/>
      <c r="J36" s="2"/>
      <c r="K36" s="2"/>
      <c r="L36" s="2"/>
      <c r="M36" s="2"/>
      <c r="N36" s="2"/>
      <c r="O36" s="2"/>
      <c r="AM36" s="8"/>
      <c r="AN36" s="4"/>
    </row>
    <row r="37" spans="1:43" ht="24.9" customHeight="1">
      <c r="A37" s="56"/>
      <c r="B37" s="56"/>
      <c r="C37" s="56"/>
      <c r="D37" s="36">
        <v>4</v>
      </c>
      <c r="E37" s="36">
        <v>5</v>
      </c>
      <c r="F37" s="69">
        <v>6</v>
      </c>
      <c r="G37" s="69"/>
      <c r="H37" s="69"/>
      <c r="I37" s="69">
        <v>7</v>
      </c>
      <c r="J37" s="69"/>
      <c r="K37" s="69"/>
      <c r="L37" s="69">
        <v>8</v>
      </c>
      <c r="M37" s="69"/>
      <c r="N37" s="69"/>
      <c r="O37" s="69">
        <v>9</v>
      </c>
      <c r="P37" s="69"/>
      <c r="Q37" s="69"/>
      <c r="R37" s="69">
        <v>10</v>
      </c>
      <c r="S37" s="69"/>
      <c r="T37" s="69"/>
      <c r="U37" s="69">
        <v>11</v>
      </c>
      <c r="V37" s="69"/>
      <c r="W37" s="69"/>
      <c r="X37" s="69">
        <v>12</v>
      </c>
      <c r="Y37" s="69"/>
      <c r="Z37" s="69"/>
      <c r="AA37" s="69">
        <v>1</v>
      </c>
      <c r="AB37" s="69"/>
      <c r="AC37" s="69"/>
      <c r="AD37" s="69">
        <v>2</v>
      </c>
      <c r="AE37" s="69"/>
      <c r="AF37" s="69"/>
      <c r="AG37" s="69">
        <v>3</v>
      </c>
      <c r="AH37" s="69"/>
      <c r="AI37" s="69"/>
      <c r="AJ37" s="56" t="s">
        <v>86</v>
      </c>
      <c r="AK37" s="56"/>
      <c r="AL37" s="22" t="s">
        <v>87</v>
      </c>
      <c r="AM37"/>
      <c r="AN37"/>
      <c r="AO37"/>
      <c r="AP37"/>
      <c r="AQ37"/>
    </row>
    <row r="38" spans="1:43" ht="18" customHeight="1">
      <c r="A38" s="72" t="s">
        <v>88</v>
      </c>
      <c r="B38" s="72"/>
      <c r="C38" s="72"/>
      <c r="D38" s="10"/>
      <c r="E38" s="10"/>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4">
        <f>SUM(D38:AI38)</f>
        <v>0</v>
      </c>
      <c r="AK38" s="74"/>
      <c r="AL38" s="70" t="e">
        <f>ROUNDUP(AJ38/AJ39,1)</f>
        <v>#DIV/0!</v>
      </c>
      <c r="AM38"/>
      <c r="AN38"/>
      <c r="AO38"/>
      <c r="AP38"/>
      <c r="AQ38"/>
    </row>
    <row r="39" spans="1:43" ht="18" customHeight="1">
      <c r="A39" s="72" t="s">
        <v>89</v>
      </c>
      <c r="B39" s="72"/>
      <c r="C39" s="72"/>
      <c r="D39" s="10"/>
      <c r="E39" s="10"/>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4">
        <f>+SUM(D39:AI39)</f>
        <v>0</v>
      </c>
      <c r="AK39" s="74"/>
      <c r="AL39" s="71"/>
      <c r="AM39"/>
      <c r="AN39"/>
      <c r="AO39"/>
      <c r="AP39"/>
      <c r="AQ39"/>
    </row>
    <row r="40" spans="1:43" ht="5.0999999999999996" customHeight="1">
      <c r="A40" s="25"/>
      <c r="B40" s="25"/>
      <c r="C40" s="25"/>
      <c r="D40"/>
      <c r="E40"/>
      <c r="F40"/>
      <c r="G40"/>
      <c r="H40"/>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44"/>
      <c r="AK40" s="2"/>
      <c r="AL40" s="8"/>
      <c r="AM40" s="8"/>
      <c r="AN40" s="4"/>
    </row>
    <row r="41" spans="1:43" ht="18" customHeight="1">
      <c r="A41" s="9" t="s">
        <v>69</v>
      </c>
      <c r="B41" s="2"/>
      <c r="D41" s="2"/>
      <c r="E41" s="2"/>
      <c r="F41" s="2"/>
      <c r="G41" s="2"/>
      <c r="H41" s="2"/>
      <c r="I41"/>
      <c r="J41"/>
      <c r="K41"/>
      <c r="L41"/>
      <c r="M41"/>
      <c r="N41"/>
      <c r="O41" s="2"/>
      <c r="P41" s="2"/>
      <c r="Q41" s="2"/>
      <c r="R41" s="2"/>
      <c r="S41" s="2"/>
      <c r="T41" s="2"/>
      <c r="U41" s="2"/>
      <c r="V41" s="2"/>
      <c r="W41" s="8"/>
      <c r="X41" s="2"/>
      <c r="Y41" s="2"/>
      <c r="Z41" s="2"/>
      <c r="AA41" s="2"/>
      <c r="AB41" s="2"/>
      <c r="AC41" s="2"/>
      <c r="AD41" s="2"/>
      <c r="AE41" s="2"/>
      <c r="AF41" s="2"/>
      <c r="AG41" s="2"/>
      <c r="AH41" s="2"/>
      <c r="AI41" s="2"/>
      <c r="AJ41" s="44"/>
      <c r="AK41" s="2"/>
      <c r="AL41" s="8"/>
      <c r="AM41" s="8"/>
      <c r="AN41" s="4"/>
    </row>
    <row r="42" spans="1:43" ht="24.9" customHeight="1">
      <c r="A42" s="56" t="s">
        <v>70</v>
      </c>
      <c r="B42" s="56"/>
      <c r="C42" s="65" t="s">
        <v>108</v>
      </c>
      <c r="D42" s="56"/>
      <c r="E42" s="65" t="s">
        <v>109</v>
      </c>
      <c r="F42" s="65"/>
      <c r="G42" s="65"/>
      <c r="H42" s="65"/>
      <c r="I42" s="65" t="s">
        <v>110</v>
      </c>
      <c r="J42" s="65"/>
      <c r="K42" s="65"/>
      <c r="L42" s="65"/>
      <c r="M42" s="65"/>
      <c r="N42" s="65"/>
      <c r="O42"/>
      <c r="P42"/>
      <c r="Q42"/>
      <c r="R42"/>
      <c r="S42"/>
      <c r="T42"/>
      <c r="U42"/>
      <c r="W42" s="8"/>
      <c r="X42" s="2"/>
      <c r="Y42" s="2"/>
      <c r="Z42" s="2"/>
      <c r="AA42" s="2"/>
      <c r="AB42" s="2"/>
      <c r="AC42" s="2"/>
      <c r="AD42" s="2"/>
      <c r="AE42" s="2"/>
      <c r="AF42" s="2"/>
      <c r="AG42" s="2"/>
      <c r="AH42" s="2"/>
      <c r="AI42" s="2"/>
      <c r="AJ42" s="44"/>
      <c r="AK42" s="2"/>
      <c r="AL42" s="8"/>
      <c r="AM42" s="8"/>
      <c r="AN42" s="4"/>
    </row>
    <row r="43" spans="1:43" ht="18" customHeight="1">
      <c r="A43" s="65" t="s">
        <v>71</v>
      </c>
      <c r="B43" s="65"/>
      <c r="C43" s="75" t="e">
        <f>ROUNDDOWN(IF(AL38&lt;=60,1,1+ROUNDUP((AL38-60)/60,0)),1)</f>
        <v>#DIV/0!</v>
      </c>
      <c r="D43" s="75"/>
      <c r="E43" s="75" t="e">
        <f>ROUNDDOWN(IF(AL38&lt;=30,1,1+ROUNDUP((AL38-30)/30,0)),1)</f>
        <v>#DIV/0!</v>
      </c>
      <c r="F43" s="75"/>
      <c r="G43" s="75"/>
      <c r="H43" s="75"/>
      <c r="I43" s="75" t="e">
        <f>ROUNDDOWN(AL38/25,1)</f>
        <v>#DIV/0!</v>
      </c>
      <c r="J43" s="75"/>
      <c r="K43" s="75"/>
      <c r="L43" s="75"/>
      <c r="M43" s="75"/>
      <c r="N43" s="75"/>
      <c r="O43"/>
      <c r="P43"/>
      <c r="Q43"/>
      <c r="R43"/>
      <c r="S43"/>
      <c r="T43"/>
      <c r="U43"/>
      <c r="W43" s="8"/>
      <c r="X43" s="2"/>
      <c r="Y43" s="2"/>
      <c r="Z43" s="2"/>
      <c r="AA43" s="2"/>
      <c r="AB43" s="2"/>
      <c r="AC43" s="2"/>
      <c r="AD43" s="2"/>
      <c r="AE43" s="2"/>
      <c r="AF43" s="2"/>
      <c r="AG43" s="2"/>
      <c r="AH43" s="2"/>
      <c r="AI43" s="2"/>
      <c r="AJ43" s="44"/>
      <c r="AK43" s="2"/>
      <c r="AL43" s="8"/>
      <c r="AM43" s="8"/>
      <c r="AN43" s="4"/>
    </row>
    <row r="44" spans="1:43" ht="5.0999999999999996" customHeight="1">
      <c r="A44" s="25"/>
      <c r="B44" s="25"/>
      <c r="C44" s="25"/>
      <c r="D44" s="25"/>
      <c r="E44" s="25"/>
      <c r="F44" s="25"/>
      <c r="G44" s="25"/>
      <c r="H44" s="25"/>
      <c r="I44" s="25"/>
      <c r="J44" s="2"/>
      <c r="K44" s="2"/>
      <c r="L44" s="2"/>
      <c r="M44" s="44"/>
      <c r="N44" s="2"/>
      <c r="O44" s="2"/>
      <c r="P44" s="2"/>
      <c r="Q44"/>
      <c r="W44" s="8"/>
      <c r="X44" s="2"/>
      <c r="Y44" s="2"/>
      <c r="Z44" s="2"/>
      <c r="AA44" s="2"/>
      <c r="AB44" s="2"/>
      <c r="AC44" s="2"/>
      <c r="AD44" s="2"/>
      <c r="AE44" s="2"/>
      <c r="AF44" s="2"/>
      <c r="AG44" s="2"/>
      <c r="AH44" s="2"/>
      <c r="AI44" s="2"/>
      <c r="AJ44" s="44"/>
      <c r="AK44" s="2"/>
      <c r="AL44" s="8"/>
      <c r="AM44" s="8"/>
      <c r="AN44" s="4"/>
    </row>
    <row r="45" spans="1:43" ht="21" customHeight="1">
      <c r="A45" s="9" t="s">
        <v>72</v>
      </c>
      <c r="B45" s="1"/>
      <c r="C45" s="5"/>
      <c r="D45" s="5"/>
      <c r="E45" s="5"/>
      <c r="F45" s="5"/>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5"/>
      <c r="AM45" s="5"/>
      <c r="AN45" s="4"/>
    </row>
    <row r="46" spans="1:43" ht="24.9" customHeight="1">
      <c r="A46" s="4"/>
      <c r="B46" s="8"/>
      <c r="C46" s="76" t="str">
        <f>IF(VLOOKUP($AK$1,選択肢!$A$1:$J$32,C51,FALSE)=0,"-",VLOOKUP($AK$1,選択肢!$A$1:$J$32,C51,FALSE))</f>
        <v>管理者</v>
      </c>
      <c r="D46" s="77"/>
      <c r="E46" s="78" t="str">
        <f>IF(VLOOKUP($AK$1,選択肢!$A$1:$J$32,E51,FALSE)=0,"-",VLOOKUP($AK$1,選択肢!$A$1:$J$32,E51,FALSE))</f>
        <v>サービス管理責任者</v>
      </c>
      <c r="F46" s="78"/>
      <c r="G46" s="78"/>
      <c r="H46" s="78"/>
      <c r="I46" s="76" t="str">
        <f>IF(VLOOKUP($AK$1,選択肢!$A$1:$J$32,I51,FALSE)=0,"-",VLOOKUP($AK$1,選択肢!$A$1:$J$32,I51,FALSE))</f>
        <v>地域生活支援員</v>
      </c>
      <c r="J46" s="77"/>
      <c r="K46" s="77"/>
      <c r="L46" s="77"/>
      <c r="M46" s="77"/>
      <c r="N46" s="79"/>
      <c r="O46" s="76" t="str">
        <f>IF(VLOOKUP($AK$1,選択肢!$A$1:$J$32,O51,FALSE)=0,"-",VLOOKUP($AK$1,選択肢!$A$1:$J$32,O51,FALSE))</f>
        <v>-</v>
      </c>
      <c r="P46" s="77"/>
      <c r="Q46" s="77"/>
      <c r="R46" s="77"/>
      <c r="S46" s="77"/>
      <c r="T46" s="79"/>
      <c r="U46" s="76" t="str">
        <f>IF(VLOOKUP($AK$1,選択肢!$A$1:$J$32,U51,FALSE)=0,"-",VLOOKUP($AK$1,選択肢!$A$1:$J$32,U51,FALSE))</f>
        <v>-</v>
      </c>
      <c r="V46" s="77"/>
      <c r="W46" s="77"/>
      <c r="X46" s="77"/>
      <c r="Y46" s="77"/>
      <c r="Z46" s="79"/>
      <c r="AA46" s="76" t="str">
        <f>IF(VLOOKUP($AK$1,選択肢!$A$1:$J$32,AA51,FALSE)=0,"-",VLOOKUP($AK$1,選択肢!$A$1:$J$32,AA51,FALSE))</f>
        <v>-</v>
      </c>
      <c r="AB46" s="77"/>
      <c r="AC46" s="77"/>
      <c r="AD46" s="77"/>
      <c r="AE46" s="77"/>
      <c r="AF46" s="79"/>
      <c r="AG46" s="78" t="str">
        <f>IF(VLOOKUP($AK$1,選択肢!$A$1:$J$32,AG51,FALSE)=0,"-",VLOOKUP($AK$1,選択肢!$A$1:$J$32,AG51,FALSE))</f>
        <v>-</v>
      </c>
      <c r="AH46" s="78"/>
      <c r="AI46" s="78"/>
      <c r="AJ46" s="78"/>
      <c r="AK46" s="78"/>
      <c r="AL46" s="78" t="str">
        <f>IF(VLOOKUP($AK$1,選択肢!$A$1:$J$32,AL51,FALSE)=0,"-",VLOOKUP($AK$1,選択肢!$A$1:$J$32,AL51,FALSE))</f>
        <v>-</v>
      </c>
      <c r="AM46" s="78"/>
      <c r="AN46" s="4"/>
    </row>
    <row r="47" spans="1:43" ht="18" customHeight="1">
      <c r="A47" s="4"/>
      <c r="B47" s="8"/>
      <c r="C47" s="40" t="s">
        <v>73</v>
      </c>
      <c r="D47" s="40" t="s">
        <v>74</v>
      </c>
      <c r="E47" s="39" t="s">
        <v>73</v>
      </c>
      <c r="F47" s="80" t="s">
        <v>74</v>
      </c>
      <c r="G47" s="80"/>
      <c r="H47" s="80"/>
      <c r="I47" s="81" t="s">
        <v>73</v>
      </c>
      <c r="J47" s="82"/>
      <c r="K47" s="83"/>
      <c r="L47" s="81" t="s">
        <v>74</v>
      </c>
      <c r="M47" s="82"/>
      <c r="N47" s="83"/>
      <c r="O47" s="81" t="s">
        <v>73</v>
      </c>
      <c r="P47" s="82"/>
      <c r="Q47" s="83"/>
      <c r="R47" s="81" t="s">
        <v>74</v>
      </c>
      <c r="S47" s="82"/>
      <c r="T47" s="83"/>
      <c r="U47" s="81" t="s">
        <v>73</v>
      </c>
      <c r="V47" s="82"/>
      <c r="W47" s="83"/>
      <c r="X47" s="81" t="s">
        <v>74</v>
      </c>
      <c r="Y47" s="82"/>
      <c r="Z47" s="83"/>
      <c r="AA47" s="81" t="s">
        <v>73</v>
      </c>
      <c r="AB47" s="82"/>
      <c r="AC47" s="83"/>
      <c r="AD47" s="81" t="s">
        <v>74</v>
      </c>
      <c r="AE47" s="82"/>
      <c r="AF47" s="83"/>
      <c r="AG47" s="81" t="s">
        <v>73</v>
      </c>
      <c r="AH47" s="82"/>
      <c r="AI47" s="83"/>
      <c r="AJ47" s="81" t="s">
        <v>74</v>
      </c>
      <c r="AK47" s="83"/>
      <c r="AL47" s="39" t="s">
        <v>0</v>
      </c>
      <c r="AM47" s="39" t="s">
        <v>91</v>
      </c>
      <c r="AN47" s="4"/>
    </row>
    <row r="48" spans="1:43" ht="18" customHeight="1">
      <c r="A48" s="4"/>
      <c r="B48" s="16" t="s">
        <v>75</v>
      </c>
      <c r="C48" s="39">
        <f>COUNTIFS($B$11:$B$30,C$46,$C$11:$C$30,"A",$E$11:$E$30,"*")</f>
        <v>0</v>
      </c>
      <c r="D48" s="39">
        <f>COUNTIFS($B$11:$B$30,C$46,$C$11:$C$30,"B",$E$11:$E$30,"*")</f>
        <v>0</v>
      </c>
      <c r="E48" s="39">
        <f>COUNTIFS($B$11:$B$30,E$46,$C$11:$C$30,"A",$E$11:$E$30,"*")</f>
        <v>0</v>
      </c>
      <c r="F48" s="81">
        <f>COUNTIFS($B$11:$B$30,E$46,$C$11:$C$30,"B",$E$11:$E$30,"*")</f>
        <v>0</v>
      </c>
      <c r="G48" s="82"/>
      <c r="H48" s="83"/>
      <c r="I48" s="81">
        <f>COUNTIFS($B$11:$B$30,I$46,$C$11:$C$30,"A",$E$11:$E$30,"*")</f>
        <v>0</v>
      </c>
      <c r="J48" s="82"/>
      <c r="K48" s="83"/>
      <c r="L48" s="81">
        <f>COUNTIFS($B$11:$B$30,I$46,$C$11:$C$30,"B",$E$11:$E$30,"*")</f>
        <v>0</v>
      </c>
      <c r="M48" s="82"/>
      <c r="N48" s="83"/>
      <c r="O48" s="81">
        <f>COUNTIFS($B$11:$B$30,O$46,$C$11:$C$30,"A",$E$11:$E$30,"*")</f>
        <v>0</v>
      </c>
      <c r="P48" s="82"/>
      <c r="Q48" s="83"/>
      <c r="R48" s="81">
        <f>COUNTIFS($B$11:$B$30,O$46,$C$11:$C$30,"B",$E$11:$E$30,"*")</f>
        <v>0</v>
      </c>
      <c r="S48" s="82"/>
      <c r="T48" s="83"/>
      <c r="U48" s="81">
        <f>COUNTIFS($B$11:$B$30,U$46,$C$11:$C$30,"A",$E$11:$E$30,"*")</f>
        <v>0</v>
      </c>
      <c r="V48" s="82"/>
      <c r="W48" s="83"/>
      <c r="X48" s="81">
        <f>COUNTIFS($B$11:$B$30,U$46,$C$11:$C$30,"B",$E$11:$E$30,"*")</f>
        <v>0</v>
      </c>
      <c r="Y48" s="82"/>
      <c r="Z48" s="83"/>
      <c r="AA48" s="81">
        <f>COUNTIFS($B$11:$B$30,AA$46,$C$11:$C$30,"A",$E$11:$E$30,"*")</f>
        <v>0</v>
      </c>
      <c r="AB48" s="82"/>
      <c r="AC48" s="83"/>
      <c r="AD48" s="81">
        <f>COUNTIFS($B$11:$B$30,AA$46,$C$11:$C$30,"B",$E$11:$E$30,"*")</f>
        <v>0</v>
      </c>
      <c r="AE48" s="82"/>
      <c r="AF48" s="83"/>
      <c r="AG48" s="81">
        <f>COUNTIFS($B$11:$B$30,AG$46,$C$11:$C$30,"A",$E$11:$E$30,"*")</f>
        <v>0</v>
      </c>
      <c r="AH48" s="82"/>
      <c r="AI48" s="83"/>
      <c r="AJ48" s="81">
        <f>COUNTIFS($B$11:$B$30,AG$46,$C$11:$C$30,"B",$E$11:$E$30,"*")</f>
        <v>0</v>
      </c>
      <c r="AK48" s="83"/>
      <c r="AL48" s="39">
        <f>COUNTIFS($B$11:$B$30,AL$46,$C$11:$C$30,"A",$E$11:$E$30,"*")</f>
        <v>0</v>
      </c>
      <c r="AM48" s="39">
        <f>COUNTIFS($B$11:$B$30,AL$46,$C$11:$C$30,"B",$E$11:$E$30,"*")</f>
        <v>0</v>
      </c>
      <c r="AN48" s="4"/>
    </row>
    <row r="49" spans="1:40" ht="18" customHeight="1">
      <c r="A49" s="4"/>
      <c r="B49" s="22" t="s">
        <v>76</v>
      </c>
      <c r="C49" s="39">
        <f>COUNTIFS($B$11:$B$30,C$46,$C$11:$C$30,"C",$E$11:$E$30,"*")</f>
        <v>0</v>
      </c>
      <c r="D49" s="39">
        <f>COUNTIFS($B$11:$B$30,C$46,$C$11:$C$30,"D",$E$11:$E$30,"*")</f>
        <v>0</v>
      </c>
      <c r="E49" s="39">
        <f>COUNTIFS($B$11:$B$30,E$46,$C$11:$C$30,"C",$E$11:$E$30,"*")</f>
        <v>0</v>
      </c>
      <c r="F49" s="81">
        <f>COUNTIFS($B$11:$B$30,E$46,$C$11:$C$30,"D",$E$11:$E$30,"*")</f>
        <v>0</v>
      </c>
      <c r="G49" s="82"/>
      <c r="H49" s="83"/>
      <c r="I49" s="81">
        <f>COUNTIFS($B$11:$B$30,I$46,$C$11:$C$30,"C",$E$11:$E$30,"*")</f>
        <v>0</v>
      </c>
      <c r="J49" s="82"/>
      <c r="K49" s="83"/>
      <c r="L49" s="81">
        <f>COUNTIFS($B$11:$B$30,I$46,$C$11:$C$30,"D",$E$11:$E$30,"*")</f>
        <v>0</v>
      </c>
      <c r="M49" s="82"/>
      <c r="N49" s="83"/>
      <c r="O49" s="81">
        <f>COUNTIFS($B$11:$B$30,O$46,$C$11:$C$30,"C",$E$11:$E$30,"*")</f>
        <v>0</v>
      </c>
      <c r="P49" s="82"/>
      <c r="Q49" s="83"/>
      <c r="R49" s="81">
        <f>COUNTIFS($B$11:$B$30,O$46,$C$11:$C$30,"D",$E$11:$E$30,"*")</f>
        <v>0</v>
      </c>
      <c r="S49" s="82"/>
      <c r="T49" s="83"/>
      <c r="U49" s="81">
        <f>COUNTIFS($B$11:$B$30,U$46,$C$11:$C$30,"C",$E$11:$E$30,"*")</f>
        <v>0</v>
      </c>
      <c r="V49" s="82"/>
      <c r="W49" s="83"/>
      <c r="X49" s="81">
        <f>COUNTIFS($B$11:$B$30,U$46,$C$11:$C$30,"D",$E$11:$E$30,"*")</f>
        <v>0</v>
      </c>
      <c r="Y49" s="82"/>
      <c r="Z49" s="83"/>
      <c r="AA49" s="81">
        <f>COUNTIFS($B$11:$B$30,AA$46,$C$11:$C$30,"C",$E$11:$E$30,"*")</f>
        <v>0</v>
      </c>
      <c r="AB49" s="82"/>
      <c r="AC49" s="83"/>
      <c r="AD49" s="81">
        <f>COUNTIFS($B$11:$B$30,AA$46,$C$11:$C$30,"D",$E$11:$E$30,"*")</f>
        <v>0</v>
      </c>
      <c r="AE49" s="82"/>
      <c r="AF49" s="83"/>
      <c r="AG49" s="81">
        <f>COUNTIFS($B$11:$B$30,AG$46,$C$11:$C$30,"C",$E$11:$E$30,"*")</f>
        <v>0</v>
      </c>
      <c r="AH49" s="82"/>
      <c r="AI49" s="83"/>
      <c r="AJ49" s="81">
        <f>COUNTIFS($B$11:$B$30,AG$46,$C$11:$C$30,"D",$E$11:$E$30,"*")</f>
        <v>0</v>
      </c>
      <c r="AK49" s="83"/>
      <c r="AL49" s="39">
        <f>COUNTIFS($B$11:$B$30,AL$46,$C$11:$C$30,"C",$E$11:$E$30,"*")</f>
        <v>0</v>
      </c>
      <c r="AM49" s="39">
        <f>COUNTIFS($B$11:$B$30,AL$46,$C$11:$C$30,"D",$E$11:$E$30,"*")</f>
        <v>0</v>
      </c>
      <c r="AN49" s="4"/>
    </row>
    <row r="50" spans="1:40" ht="24.9" customHeight="1">
      <c r="A50" s="4"/>
      <c r="B50" s="22" t="s">
        <v>77</v>
      </c>
      <c r="C50" s="76" t="e">
        <f>IF($AK$3="４週",SUMIFS($AK$11:$AK$30,$B$11:$B$30,C46)/4/$AH$5,IF($AK$3="歴月",SUMIFS($AK$11:$AK$30,$B$11:$B$30,C46)/$AL$5,"記載する期間を選択してください"))</f>
        <v>#DIV/0!</v>
      </c>
      <c r="D50" s="79"/>
      <c r="E50" s="76" t="e">
        <f>IF($AK$3="４週",SUMIFS($AK$11:$AK$30,$B$11:$B$30,E46)/4/$AH$5,IF($AK$3="歴月",SUMIFS($AK$11:$AK$30,$B$11:$B$30,E46)/$AL$5,"記載する期間を選択してください"))</f>
        <v>#DIV/0!</v>
      </c>
      <c r="F50" s="77"/>
      <c r="G50" s="77"/>
      <c r="H50" s="79"/>
      <c r="I50" s="76" t="e">
        <f>IF($AK$3="４週",SUMIFS($AK$11:$AK$30,$B$11:$B$30,I46)/4/$AH$5,IF($AK$3="歴月",SUMIFS($AK$11:$AK$30,$B$11:$B$30,I46)/$AL$5,"記載する期間を選択してください"))</f>
        <v>#DIV/0!</v>
      </c>
      <c r="J50" s="77"/>
      <c r="K50" s="77"/>
      <c r="L50" s="77"/>
      <c r="M50" s="77"/>
      <c r="N50" s="79"/>
      <c r="O50" s="76" t="e">
        <f>IF($AK$3="４週",SUMIFS($AK$11:$AK$30,$B$11:$B$30,O46)/4/$AH$5,IF($AK$3="歴月",SUMIFS($AK$11:$AK$30,$B$11:$B$30,O46)/$AL$5,"記載する期間を選択してください"))</f>
        <v>#DIV/0!</v>
      </c>
      <c r="P50" s="77"/>
      <c r="Q50" s="77"/>
      <c r="R50" s="77"/>
      <c r="S50" s="77"/>
      <c r="T50" s="79"/>
      <c r="U50" s="76" t="e">
        <f>IF($AK$3="４週",SUMIFS($AK$11:$AK$30,$B$11:$B$30,U46)/4/$AH$5,IF($AK$3="歴月",SUMIFS($AK$11:$AK$30,$B$11:$B$30,U46)/$AL$5,"記載する期間を選択してください"))</f>
        <v>#DIV/0!</v>
      </c>
      <c r="V50" s="77"/>
      <c r="W50" s="77"/>
      <c r="X50" s="77"/>
      <c r="Y50" s="77"/>
      <c r="Z50" s="79"/>
      <c r="AA50" s="76" t="e">
        <f>IF($AK$3="４週",SUMIFS($AK$11:$AK$30,$B$11:$B$30,AA46)/4/$AH$5,IF($AK$3="歴月",SUMIFS($AK$11:$AK$30,$B$11:$B$30,AA46)/$AL$5,"記載する期間を選択してください"))</f>
        <v>#DIV/0!</v>
      </c>
      <c r="AB50" s="77"/>
      <c r="AC50" s="77"/>
      <c r="AD50" s="77"/>
      <c r="AE50" s="77"/>
      <c r="AF50" s="79"/>
      <c r="AG50" s="76" t="e">
        <f>IF($AK$3="４週",SUMIFS($AK$11:$AK$30,$B$11:$B$30,AG46)/4/$AH$5,IF($AK$3="歴月",SUMIFS($AK$11:$AK$30,$B$11:$B$30,AG46)/$AL$5,"記載する期間を選択してください"))</f>
        <v>#DIV/0!</v>
      </c>
      <c r="AH50" s="77"/>
      <c r="AI50" s="77"/>
      <c r="AJ50" s="77"/>
      <c r="AK50" s="79"/>
      <c r="AL50" s="76" t="e">
        <f>IF($AK$3="４週",SUMIFS($AK$11:$AK$30,$B$11:$B$30,AL46)/4/$AH$5,IF($AK$3="歴月",SUMIFS($AK$11:$AK$30,$B$11:$B$30,AL46)/$AL$5,"記載する期間を選択してください"))</f>
        <v>#DIV/0!</v>
      </c>
      <c r="AM50" s="79"/>
      <c r="AN50" s="4"/>
    </row>
    <row r="51" spans="1:40" ht="5.0999999999999996" customHeight="1">
      <c r="A51" s="4"/>
      <c r="B51" s="1"/>
      <c r="C51" s="18">
        <v>2</v>
      </c>
      <c r="D51" s="18"/>
      <c r="E51" s="18">
        <v>3</v>
      </c>
      <c r="F51" s="18"/>
      <c r="G51" s="18"/>
      <c r="H51" s="18"/>
      <c r="I51" s="18">
        <v>4</v>
      </c>
      <c r="J51" s="18"/>
      <c r="K51" s="18"/>
      <c r="L51" s="18"/>
      <c r="M51" s="18"/>
      <c r="N51" s="18"/>
      <c r="O51" s="18">
        <v>5</v>
      </c>
      <c r="P51" s="18"/>
      <c r="Q51" s="18"/>
      <c r="R51" s="18"/>
      <c r="S51" s="18"/>
      <c r="T51" s="18"/>
      <c r="U51" s="18">
        <v>6</v>
      </c>
      <c r="V51" s="18"/>
      <c r="W51" s="18"/>
      <c r="X51" s="18"/>
      <c r="Y51" s="18"/>
      <c r="Z51" s="18"/>
      <c r="AA51" s="18">
        <v>7</v>
      </c>
      <c r="AB51" s="18"/>
      <c r="AC51" s="18"/>
      <c r="AD51" s="18"/>
      <c r="AE51" s="18"/>
      <c r="AF51" s="18"/>
      <c r="AG51" s="18">
        <v>8</v>
      </c>
      <c r="AH51" s="18"/>
      <c r="AI51" s="18"/>
      <c r="AJ51" s="18"/>
      <c r="AK51" s="18"/>
      <c r="AL51" s="18">
        <v>9</v>
      </c>
      <c r="AM51" s="38"/>
      <c r="AN51" s="4"/>
    </row>
    <row r="52" spans="1:40" ht="15" customHeight="1">
      <c r="A52" s="2" t="s">
        <v>28</v>
      </c>
      <c r="B52" s="29"/>
      <c r="C52" s="30"/>
      <c r="D52" s="30"/>
      <c r="E52" s="30"/>
      <c r="F52" s="31"/>
      <c r="G52" s="30"/>
      <c r="H52" s="18"/>
      <c r="I52" s="18"/>
      <c r="J52" s="18"/>
      <c r="K52" s="18"/>
      <c r="L52" s="18"/>
      <c r="M52" s="18"/>
      <c r="N52" s="18"/>
      <c r="O52" s="18"/>
      <c r="P52" s="18"/>
      <c r="Q52" s="18"/>
      <c r="R52" s="18">
        <v>6</v>
      </c>
      <c r="S52" s="18"/>
      <c r="T52" s="18"/>
      <c r="U52" s="18"/>
      <c r="V52" s="18"/>
      <c r="W52" s="18"/>
      <c r="X52" s="18">
        <v>7</v>
      </c>
      <c r="Y52" s="18"/>
      <c r="Z52" s="18"/>
      <c r="AA52" s="18"/>
      <c r="AB52" s="18"/>
      <c r="AC52" s="18"/>
      <c r="AD52" s="18">
        <v>8</v>
      </c>
      <c r="AE52" s="18"/>
      <c r="AF52" s="18"/>
      <c r="AG52" s="19"/>
      <c r="AH52" s="19"/>
      <c r="AI52" s="19"/>
      <c r="AJ52" s="19">
        <v>9</v>
      </c>
      <c r="AK52" s="17"/>
      <c r="AL52" s="17"/>
      <c r="AM52" s="4"/>
    </row>
    <row r="53" spans="1:40" s="2" customFormat="1" ht="15" customHeight="1">
      <c r="A53" s="2" t="s">
        <v>29</v>
      </c>
      <c r="B53" s="25"/>
      <c r="C53" s="25"/>
      <c r="D53" s="25"/>
      <c r="E53" s="25"/>
      <c r="F53" s="25"/>
      <c r="G53" s="25"/>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row>
    <row r="54" spans="1:40" s="2" customFormat="1" ht="15" customHeight="1">
      <c r="A54" s="2" t="s">
        <v>30</v>
      </c>
      <c r="B54" s="25"/>
      <c r="C54" s="25"/>
      <c r="D54" s="25"/>
      <c r="E54" s="25"/>
      <c r="F54" s="25"/>
      <c r="G54" s="25"/>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row>
    <row r="55" spans="1:40" s="2" customFormat="1" ht="15" customHeight="1">
      <c r="A55" s="2" t="s">
        <v>31</v>
      </c>
      <c r="B55" s="25"/>
      <c r="C55" s="25"/>
      <c r="D55" s="25"/>
      <c r="E55" s="25"/>
      <c r="F55" s="25"/>
      <c r="G55" s="25"/>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row>
    <row r="56" spans="1:40" s="2" customFormat="1" ht="15" customHeight="1">
      <c r="A56" s="2" t="s">
        <v>32</v>
      </c>
      <c r="B56" s="25"/>
      <c r="C56" s="25"/>
      <c r="D56" s="25"/>
      <c r="E56" s="25"/>
      <c r="F56" s="25"/>
      <c r="G56" s="25"/>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row>
    <row r="57" spans="1:40" ht="15" customHeight="1">
      <c r="A57" s="2" t="s">
        <v>33</v>
      </c>
      <c r="B57" s="32"/>
      <c r="C57" s="2"/>
      <c r="D57" s="2"/>
      <c r="E57" s="2"/>
      <c r="F57" s="2"/>
      <c r="G57" s="2"/>
    </row>
    <row r="58" spans="1:40" ht="15" customHeight="1">
      <c r="A58" s="2" t="s">
        <v>34</v>
      </c>
      <c r="B58" s="32"/>
      <c r="C58" s="2"/>
      <c r="D58" s="2"/>
      <c r="E58" s="2"/>
      <c r="F58" s="2"/>
      <c r="G58" s="2"/>
    </row>
    <row r="59" spans="1:40" ht="15" customHeight="1">
      <c r="A59" s="2"/>
      <c r="B59" s="16" t="s">
        <v>35</v>
      </c>
      <c r="C59" s="56" t="s">
        <v>36</v>
      </c>
      <c r="D59" s="56"/>
      <c r="E59" s="56"/>
      <c r="F59" s="2"/>
      <c r="G59" s="2"/>
    </row>
    <row r="60" spans="1:40" ht="15" customHeight="1">
      <c r="A60" s="2"/>
      <c r="B60" s="35" t="s">
        <v>37</v>
      </c>
      <c r="C60" s="74" t="s">
        <v>38</v>
      </c>
      <c r="D60" s="74"/>
      <c r="E60" s="74"/>
      <c r="F60" s="2"/>
      <c r="G60" s="2"/>
    </row>
    <row r="61" spans="1:40" ht="15" customHeight="1">
      <c r="A61" s="2"/>
      <c r="B61" s="35" t="s">
        <v>39</v>
      </c>
      <c r="C61" s="74" t="s">
        <v>40</v>
      </c>
      <c r="D61" s="74"/>
      <c r="E61" s="74"/>
      <c r="F61" s="2"/>
      <c r="G61" s="2"/>
    </row>
    <row r="62" spans="1:40" ht="15" customHeight="1">
      <c r="A62" s="2"/>
      <c r="B62" s="35" t="s">
        <v>41</v>
      </c>
      <c r="C62" s="74" t="s">
        <v>42</v>
      </c>
      <c r="D62" s="74"/>
      <c r="E62" s="74"/>
      <c r="F62" s="2"/>
      <c r="G62" s="2"/>
    </row>
    <row r="63" spans="1:40" ht="15" customHeight="1">
      <c r="A63" s="2"/>
      <c r="B63" s="35" t="s">
        <v>43</v>
      </c>
      <c r="C63" s="74" t="s">
        <v>44</v>
      </c>
      <c r="D63" s="74"/>
      <c r="E63" s="74"/>
      <c r="F63" s="2"/>
      <c r="G63" s="2"/>
    </row>
    <row r="64" spans="1:40" ht="15" customHeight="1">
      <c r="A64" s="2"/>
      <c r="B64" s="2" t="s">
        <v>45</v>
      </c>
      <c r="C64" s="2"/>
      <c r="D64" s="2"/>
      <c r="E64" s="2"/>
      <c r="F64" s="2"/>
      <c r="G64" s="2"/>
    </row>
    <row r="65" spans="1:7" ht="15" customHeight="1">
      <c r="A65" s="2"/>
      <c r="B65" s="2" t="s">
        <v>46</v>
      </c>
      <c r="C65" s="2"/>
      <c r="D65" s="2"/>
      <c r="E65" s="2"/>
      <c r="F65" s="2"/>
      <c r="G65" s="2"/>
    </row>
    <row r="66" spans="1:7" ht="15" customHeight="1">
      <c r="A66" s="2"/>
      <c r="B66" s="2" t="s">
        <v>47</v>
      </c>
      <c r="C66" s="2"/>
      <c r="D66" s="2"/>
      <c r="E66" s="2"/>
      <c r="F66" s="2"/>
      <c r="G66" s="2"/>
    </row>
    <row r="67" spans="1:7" ht="15" customHeight="1">
      <c r="A67" s="2" t="s">
        <v>48</v>
      </c>
      <c r="B67" s="32"/>
      <c r="C67" s="2"/>
      <c r="D67" s="2"/>
      <c r="E67" s="2"/>
      <c r="F67" s="2"/>
      <c r="G67" s="2"/>
    </row>
    <row r="68" spans="1:7" ht="15" customHeight="1">
      <c r="A68" s="2" t="s">
        <v>49</v>
      </c>
      <c r="B68" s="32"/>
      <c r="C68" s="2"/>
      <c r="D68" s="2"/>
      <c r="E68" s="2"/>
      <c r="F68" s="2"/>
      <c r="G68" s="2"/>
    </row>
    <row r="69" spans="1:7" ht="15" customHeight="1">
      <c r="A69" s="2" t="s">
        <v>50</v>
      </c>
      <c r="B69" s="32"/>
      <c r="C69" s="2"/>
      <c r="D69" s="2"/>
      <c r="E69" s="2"/>
      <c r="F69" s="2"/>
      <c r="G69" s="2"/>
    </row>
    <row r="70" spans="1:7" ht="15" customHeight="1">
      <c r="A70" s="2" t="s">
        <v>51</v>
      </c>
      <c r="B70" s="32"/>
      <c r="C70" s="2"/>
      <c r="D70" s="2"/>
      <c r="E70" s="2"/>
      <c r="F70" s="2"/>
      <c r="G70" s="2"/>
    </row>
    <row r="71" spans="1:7" ht="15" customHeight="1">
      <c r="A71" s="2" t="s">
        <v>52</v>
      </c>
      <c r="B71" s="32"/>
      <c r="C71" s="2"/>
      <c r="D71" s="2"/>
      <c r="E71" s="2"/>
      <c r="F71" s="2"/>
      <c r="G71" s="2"/>
    </row>
    <row r="72" spans="1:7" ht="15" customHeight="1">
      <c r="A72" s="2" t="s">
        <v>53</v>
      </c>
      <c r="B72" s="32"/>
      <c r="C72" s="2"/>
      <c r="D72" s="2"/>
      <c r="E72" s="2"/>
      <c r="F72" s="2"/>
      <c r="G72" s="2"/>
    </row>
    <row r="73" spans="1:7" ht="15" customHeight="1">
      <c r="A73" s="2"/>
      <c r="B73" s="2" t="s">
        <v>54</v>
      </c>
      <c r="C73" s="2"/>
      <c r="D73" s="2"/>
      <c r="E73" s="2"/>
      <c r="F73" s="2"/>
      <c r="G73" s="2"/>
    </row>
    <row r="74" spans="1:7" ht="15" customHeight="1">
      <c r="A74" s="2"/>
      <c r="B74" s="2" t="s">
        <v>55</v>
      </c>
      <c r="C74" s="2"/>
      <c r="D74" s="2"/>
      <c r="E74" s="2"/>
      <c r="F74" s="2"/>
      <c r="G74" s="2"/>
    </row>
    <row r="75" spans="1:7" ht="15" customHeight="1">
      <c r="A75" s="2" t="s">
        <v>56</v>
      </c>
      <c r="B75" s="32"/>
      <c r="C75" s="2"/>
      <c r="D75" s="2"/>
      <c r="E75" s="2"/>
      <c r="F75" s="2"/>
      <c r="G75" s="2"/>
    </row>
    <row r="76" spans="1:7" ht="15" customHeight="1">
      <c r="A76" s="2" t="s">
        <v>57</v>
      </c>
      <c r="B76" s="32"/>
      <c r="C76" s="2"/>
      <c r="D76" s="2"/>
      <c r="E76" s="2"/>
      <c r="F76" s="2"/>
      <c r="G76" s="2"/>
    </row>
    <row r="77" spans="1:7" ht="15" customHeight="1">
      <c r="A77" s="2" t="s">
        <v>58</v>
      </c>
      <c r="B77" s="32"/>
      <c r="C77" s="2"/>
      <c r="D77" s="2"/>
      <c r="E77" s="2"/>
      <c r="F77" s="2"/>
      <c r="G77" s="2"/>
    </row>
    <row r="78" spans="1:7" ht="15" customHeight="1">
      <c r="A78" s="2" t="s">
        <v>59</v>
      </c>
      <c r="B78" s="32"/>
      <c r="C78" s="2"/>
      <c r="D78" s="2"/>
      <c r="E78" s="2"/>
      <c r="F78" s="2"/>
      <c r="G78" s="2"/>
    </row>
    <row r="79" spans="1:7" ht="15" customHeight="1">
      <c r="A79" s="2" t="s">
        <v>60</v>
      </c>
      <c r="B79" s="32"/>
      <c r="C79" s="2"/>
      <c r="D79" s="2"/>
      <c r="E79" s="2"/>
      <c r="F79" s="2"/>
      <c r="G79" s="2"/>
    </row>
    <row r="80" spans="1:7" ht="15" customHeight="1">
      <c r="A80" s="2" t="s">
        <v>61</v>
      </c>
      <c r="B80" s="32"/>
      <c r="C80" s="2"/>
      <c r="D80" s="2"/>
      <c r="E80" s="2"/>
      <c r="F80" s="2"/>
      <c r="G80" s="2"/>
    </row>
    <row r="81" spans="1:7" ht="15" customHeight="1">
      <c r="A81" s="2" t="s">
        <v>62</v>
      </c>
      <c r="B81" s="32"/>
      <c r="C81" s="2"/>
      <c r="D81" s="2"/>
      <c r="E81" s="2"/>
      <c r="F81" s="2"/>
      <c r="G81" s="2"/>
    </row>
    <row r="82" spans="1:7" ht="15" customHeight="1">
      <c r="A82" s="2" t="s">
        <v>63</v>
      </c>
      <c r="B82" s="32"/>
      <c r="C82" s="2"/>
      <c r="D82" s="2"/>
      <c r="E82" s="2"/>
      <c r="F82" s="2"/>
      <c r="G82" s="2"/>
    </row>
  </sheetData>
  <mergeCells count="146">
    <mergeCell ref="AA48:AC48"/>
    <mergeCell ref="AD48:AF48"/>
    <mergeCell ref="AG48:AI48"/>
    <mergeCell ref="AJ48:AK48"/>
    <mergeCell ref="AA49:AC49"/>
    <mergeCell ref="AD49:AF49"/>
    <mergeCell ref="AG49:AI49"/>
    <mergeCell ref="AJ49:AK49"/>
    <mergeCell ref="C50:D50"/>
    <mergeCell ref="E50:H50"/>
    <mergeCell ref="O50:T50"/>
    <mergeCell ref="U50:Z50"/>
    <mergeCell ref="L49:N49"/>
    <mergeCell ref="O49:Q49"/>
    <mergeCell ref="R49:T49"/>
    <mergeCell ref="U49:W49"/>
    <mergeCell ref="C62:E62"/>
    <mergeCell ref="C63:E63"/>
    <mergeCell ref="I42:N42"/>
    <mergeCell ref="I43:N43"/>
    <mergeCell ref="I50:N50"/>
    <mergeCell ref="X49:Z49"/>
    <mergeCell ref="AA50:AF50"/>
    <mergeCell ref="AG50:AK50"/>
    <mergeCell ref="AL50:AM50"/>
    <mergeCell ref="C59:E59"/>
    <mergeCell ref="C60:E60"/>
    <mergeCell ref="C61:E61"/>
    <mergeCell ref="AD47:AF47"/>
    <mergeCell ref="AG47:AI47"/>
    <mergeCell ref="AJ47:AK47"/>
    <mergeCell ref="F48:H48"/>
    <mergeCell ref="I48:K48"/>
    <mergeCell ref="L48:N48"/>
    <mergeCell ref="O48:Q48"/>
    <mergeCell ref="R48:T48"/>
    <mergeCell ref="U48:W48"/>
    <mergeCell ref="X48:Z48"/>
    <mergeCell ref="F49:H49"/>
    <mergeCell ref="I49:K49"/>
    <mergeCell ref="A43:B43"/>
    <mergeCell ref="C43:D43"/>
    <mergeCell ref="E43:H43"/>
    <mergeCell ref="C46:D46"/>
    <mergeCell ref="E46:H46"/>
    <mergeCell ref="I46:N46"/>
    <mergeCell ref="AG46:AK46"/>
    <mergeCell ref="AL46:AM46"/>
    <mergeCell ref="F47:H47"/>
    <mergeCell ref="I47:K47"/>
    <mergeCell ref="L47:N47"/>
    <mergeCell ref="O47:Q47"/>
    <mergeCell ref="R47:T47"/>
    <mergeCell ref="U47:W47"/>
    <mergeCell ref="X47:Z47"/>
    <mergeCell ref="AA47:AC47"/>
    <mergeCell ref="O46:T46"/>
    <mergeCell ref="U46:Z46"/>
    <mergeCell ref="AA46:AF46"/>
    <mergeCell ref="AJ38:AK38"/>
    <mergeCell ref="R37:T37"/>
    <mergeCell ref="U37:W37"/>
    <mergeCell ref="X37:Z37"/>
    <mergeCell ref="AA37:AC37"/>
    <mergeCell ref="AD37:AF37"/>
    <mergeCell ref="AG37:AI37"/>
    <mergeCell ref="AJ37:AK37"/>
    <mergeCell ref="A42:B42"/>
    <mergeCell ref="C42:D42"/>
    <mergeCell ref="E42:H42"/>
    <mergeCell ref="AL38:AL39"/>
    <mergeCell ref="A39:C39"/>
    <mergeCell ref="F39:H39"/>
    <mergeCell ref="I39:K39"/>
    <mergeCell ref="L39:N39"/>
    <mergeCell ref="O39:Q39"/>
    <mergeCell ref="R39:T39"/>
    <mergeCell ref="U39:W39"/>
    <mergeCell ref="X39:Z39"/>
    <mergeCell ref="AA39:AC39"/>
    <mergeCell ref="A38:C38"/>
    <mergeCell ref="F38:H38"/>
    <mergeCell ref="I38:K38"/>
    <mergeCell ref="L38:N38"/>
    <mergeCell ref="O38:Q38"/>
    <mergeCell ref="R38:T38"/>
    <mergeCell ref="U38:W38"/>
    <mergeCell ref="X38:Z38"/>
    <mergeCell ref="AA38:AC38"/>
    <mergeCell ref="AD39:AF39"/>
    <mergeCell ref="AG39:AI39"/>
    <mergeCell ref="AJ39:AK39"/>
    <mergeCell ref="AD38:AF38"/>
    <mergeCell ref="AG38:AI38"/>
    <mergeCell ref="AM29:AN29"/>
    <mergeCell ref="AM30:AN30"/>
    <mergeCell ref="A31:E31"/>
    <mergeCell ref="AM31:AN32"/>
    <mergeCell ref="A32:E32"/>
    <mergeCell ref="A37:C37"/>
    <mergeCell ref="F37:H37"/>
    <mergeCell ref="I37:K37"/>
    <mergeCell ref="L37:N37"/>
    <mergeCell ref="O37:Q37"/>
    <mergeCell ref="AM28:AN28"/>
    <mergeCell ref="AL7:AL10"/>
    <mergeCell ref="AM7:AN10"/>
    <mergeCell ref="F8:L8"/>
    <mergeCell ref="M8:S8"/>
    <mergeCell ref="T8:Z8"/>
    <mergeCell ref="AA8:AG8"/>
    <mergeCell ref="AH8:AJ8"/>
    <mergeCell ref="AM11:AN11"/>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7:A10"/>
    <mergeCell ref="C7:C10"/>
    <mergeCell ref="D7:D10"/>
    <mergeCell ref="E7:E10"/>
    <mergeCell ref="F7:AJ7"/>
    <mergeCell ref="AK7:AK10"/>
    <mergeCell ref="AM26:AN26"/>
    <mergeCell ref="AM27:AN27"/>
    <mergeCell ref="B7:B8"/>
    <mergeCell ref="B9:B10"/>
    <mergeCell ref="AK1:AN1"/>
    <mergeCell ref="M2:P2"/>
    <mergeCell ref="Q2:R2"/>
    <mergeCell ref="S2:T2"/>
    <mergeCell ref="U2:V2"/>
    <mergeCell ref="AK2:AN2"/>
    <mergeCell ref="AK3:AN3"/>
    <mergeCell ref="AK4:AN4"/>
    <mergeCell ref="AH5:AJ5"/>
  </mergeCells>
  <phoneticPr fontId="3"/>
  <conditionalFormatting sqref="AH8:AJ32">
    <cfRule type="expression" dxfId="0" priority="1">
      <formula>$AK$3="４週"</formula>
    </cfRule>
  </conditionalFormatting>
  <dataValidations count="7">
    <dataValidation type="list" allowBlank="1" showInputMessage="1" showErrorMessage="1" sqref="C11:C30" xr:uid="{00000000-0002-0000-0E00-000000000000}">
      <formula1>"A,B,C,D"</formula1>
    </dataValidation>
    <dataValidation operator="greaterThanOrEqual" allowBlank="1" showInputMessage="1" showErrorMessage="1" sqref="I44 AJ38:AJ39 AL38 L40 L44 I40" xr:uid="{00000000-0002-0000-0E00-000001000000}"/>
    <dataValidation type="whole" operator="greaterThanOrEqual" allowBlank="1" showInputMessage="1" showErrorMessage="1" sqref="I38:I39 D38:F39 AG38:AG39 O38:O39 AD38:AD39 AA38:AA39 X38:X39 U38:U39 R38:R39 L38:L39" xr:uid="{00000000-0002-0000-0E00-000002000000}">
      <formula1>0</formula1>
    </dataValidation>
    <dataValidation type="list" allowBlank="1" showInputMessage="1" showErrorMessage="1" sqref="AK4:AN4" xr:uid="{00000000-0002-0000-0E00-000003000000}">
      <formula1>"予定,実績"</formula1>
    </dataValidation>
    <dataValidation type="list" allowBlank="1" showInputMessage="1" showErrorMessage="1" sqref="AK3:AN3" xr:uid="{00000000-0002-0000-0E00-000004000000}">
      <formula1>"４週,歴月"</formula1>
    </dataValidation>
    <dataValidation type="list" allowBlank="1" showInputMessage="1" sqref="B13:B30" xr:uid="{00000000-0002-0000-0E00-000005000000}">
      <formula1>INDIRECT($AK$1)</formula1>
    </dataValidation>
    <dataValidation allowBlank="1" showInputMessage="1" sqref="B11:B12" xr:uid="{4F0A0DCE-5C3D-4BC2-B956-023FAB77E937}"/>
  </dataValidations>
  <printOptions horizontalCentered="1" verticalCentered="1"/>
  <pageMargins left="0.19685039370078741" right="0.19685039370078741" top="0.39370078740157483" bottom="0.19685039370078741" header="0.19685039370078741" footer="0.39370078740157483"/>
  <pageSetup paperSize="9" scale="72" fitToWidth="0" fitToHeight="0" orientation="landscape" r:id="rId1"/>
  <headerFooter alignWithMargins="0"/>
  <rowBreaks count="1" manualBreakCount="1">
    <brk id="35" max="3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L32"/>
  <sheetViews>
    <sheetView workbookViewId="0">
      <selection activeCell="C15" sqref="C15"/>
    </sheetView>
  </sheetViews>
  <sheetFormatPr defaultRowHeight="18"/>
  <cols>
    <col min="1" max="1" width="26.3984375" customWidth="1"/>
    <col min="2" max="2" width="9" customWidth="1"/>
    <col min="3" max="3" width="22" customWidth="1"/>
  </cols>
  <sheetData>
    <row r="1" spans="1:12">
      <c r="A1" t="s">
        <v>3</v>
      </c>
      <c r="B1" t="s">
        <v>134</v>
      </c>
      <c r="C1" t="s">
        <v>135</v>
      </c>
      <c r="D1" t="s">
        <v>136</v>
      </c>
      <c r="E1" t="s">
        <v>137</v>
      </c>
      <c r="F1" t="s">
        <v>138</v>
      </c>
      <c r="G1" t="s">
        <v>139</v>
      </c>
      <c r="H1" t="s">
        <v>140</v>
      </c>
      <c r="I1" t="s">
        <v>141</v>
      </c>
      <c r="J1" t="s">
        <v>142</v>
      </c>
      <c r="K1" t="s">
        <v>143</v>
      </c>
    </row>
    <row r="2" spans="1:12">
      <c r="A2" t="s">
        <v>144</v>
      </c>
      <c r="B2" t="s">
        <v>66</v>
      </c>
      <c r="C2" t="s">
        <v>67</v>
      </c>
      <c r="D2" t="s">
        <v>68</v>
      </c>
    </row>
    <row r="3" spans="1:12">
      <c r="A3" t="s">
        <v>78</v>
      </c>
      <c r="B3" t="s">
        <v>66</v>
      </c>
      <c r="C3" t="s">
        <v>67</v>
      </c>
      <c r="D3" t="s">
        <v>68</v>
      </c>
    </row>
    <row r="4" spans="1:12">
      <c r="A4" t="s">
        <v>79</v>
      </c>
      <c r="B4" t="s">
        <v>66</v>
      </c>
      <c r="C4" t="s">
        <v>67</v>
      </c>
      <c r="D4" t="s">
        <v>68</v>
      </c>
    </row>
    <row r="5" spans="1:12">
      <c r="A5" t="s">
        <v>80</v>
      </c>
      <c r="B5" t="s">
        <v>66</v>
      </c>
      <c r="C5" t="s">
        <v>67</v>
      </c>
      <c r="D5" t="s">
        <v>68</v>
      </c>
    </row>
    <row r="6" spans="1:12">
      <c r="A6" s="45" t="s">
        <v>81</v>
      </c>
      <c r="B6" s="45" t="s">
        <v>66</v>
      </c>
      <c r="C6" s="45" t="s">
        <v>82</v>
      </c>
      <c r="D6" s="45" t="s">
        <v>83</v>
      </c>
      <c r="E6" s="45" t="s">
        <v>84</v>
      </c>
      <c r="F6" s="45" t="s">
        <v>90</v>
      </c>
      <c r="G6" s="45"/>
      <c r="H6" s="45"/>
      <c r="I6" s="45"/>
      <c r="J6" s="45"/>
    </row>
    <row r="7" spans="1:12">
      <c r="A7" s="45" t="s">
        <v>92</v>
      </c>
      <c r="B7" s="45" t="s">
        <v>66</v>
      </c>
      <c r="C7" s="45" t="s">
        <v>82</v>
      </c>
      <c r="D7" s="45" t="s">
        <v>83</v>
      </c>
      <c r="E7" s="45" t="s">
        <v>84</v>
      </c>
      <c r="F7" s="45" t="s">
        <v>94</v>
      </c>
      <c r="G7" s="45" t="s">
        <v>145</v>
      </c>
      <c r="H7" s="45" t="s">
        <v>146</v>
      </c>
      <c r="I7" s="45" t="s">
        <v>90</v>
      </c>
      <c r="J7" s="45"/>
    </row>
    <row r="8" spans="1:12">
      <c r="A8" s="45" t="s">
        <v>147</v>
      </c>
      <c r="B8" s="45" t="s">
        <v>66</v>
      </c>
      <c r="C8" s="45" t="s">
        <v>90</v>
      </c>
      <c r="D8" s="45"/>
      <c r="E8" s="45"/>
      <c r="F8" s="45"/>
      <c r="G8" s="45"/>
      <c r="H8" s="45"/>
      <c r="I8" s="45"/>
      <c r="J8" s="45"/>
    </row>
    <row r="9" spans="1:12">
      <c r="A9" s="45" t="s">
        <v>148</v>
      </c>
      <c r="B9" s="45" t="s">
        <v>66</v>
      </c>
      <c r="C9" s="45" t="s">
        <v>90</v>
      </c>
      <c r="D9" s="45"/>
      <c r="E9" s="45"/>
      <c r="F9" s="45"/>
      <c r="G9" s="45"/>
      <c r="H9" s="45"/>
      <c r="I9" s="45"/>
      <c r="J9" s="45"/>
    </row>
    <row r="10" spans="1:12">
      <c r="A10" s="45" t="s">
        <v>149</v>
      </c>
      <c r="B10" s="45" t="s">
        <v>66</v>
      </c>
      <c r="C10" s="45" t="s">
        <v>90</v>
      </c>
      <c r="D10" s="45"/>
      <c r="E10" s="45"/>
      <c r="F10" s="45"/>
      <c r="G10" s="45"/>
      <c r="H10" s="45"/>
      <c r="I10" s="45"/>
      <c r="J10" s="45"/>
    </row>
    <row r="11" spans="1:12">
      <c r="A11" s="45" t="s">
        <v>150</v>
      </c>
      <c r="B11" s="45" t="s">
        <v>66</v>
      </c>
      <c r="C11" s="45" t="s">
        <v>67</v>
      </c>
      <c r="D11" s="45" t="s">
        <v>68</v>
      </c>
      <c r="E11" s="45"/>
      <c r="F11" s="45"/>
      <c r="G11" s="45"/>
      <c r="H11" s="45"/>
      <c r="I11" s="45"/>
      <c r="J11" s="45"/>
    </row>
    <row r="12" spans="1:12">
      <c r="A12" s="45" t="s">
        <v>111</v>
      </c>
      <c r="B12" s="45" t="s">
        <v>66</v>
      </c>
      <c r="C12" s="45" t="s">
        <v>82</v>
      </c>
      <c r="D12" s="45" t="s">
        <v>112</v>
      </c>
      <c r="E12" s="45" t="s">
        <v>90</v>
      </c>
      <c r="F12" s="45"/>
      <c r="G12" s="45"/>
      <c r="H12" s="45"/>
      <c r="I12" s="45"/>
      <c r="J12" s="45"/>
    </row>
    <row r="13" spans="1:12">
      <c r="A13" s="45" t="s">
        <v>113</v>
      </c>
      <c r="B13" s="45" t="s">
        <v>66</v>
      </c>
      <c r="C13" s="45" t="s">
        <v>82</v>
      </c>
      <c r="D13" s="45" t="s">
        <v>112</v>
      </c>
      <c r="E13" s="45"/>
      <c r="F13" s="45"/>
      <c r="G13" s="45"/>
      <c r="H13" s="45"/>
      <c r="I13" s="45"/>
      <c r="J13" s="45"/>
    </row>
    <row r="14" spans="1:12">
      <c r="A14" s="45" t="s">
        <v>114</v>
      </c>
      <c r="B14" s="45" t="s">
        <v>66</v>
      </c>
      <c r="C14" s="45" t="s">
        <v>82</v>
      </c>
      <c r="D14" s="45" t="s">
        <v>112</v>
      </c>
      <c r="E14" s="45" t="s">
        <v>90</v>
      </c>
      <c r="F14" s="45" t="s">
        <v>151</v>
      </c>
      <c r="G14" s="45"/>
      <c r="H14" s="45"/>
      <c r="I14" s="45"/>
      <c r="J14" s="45"/>
    </row>
    <row r="15" spans="1:12">
      <c r="A15" s="45" t="s">
        <v>115</v>
      </c>
      <c r="B15" s="45" t="s">
        <v>66</v>
      </c>
      <c r="C15" s="45" t="s">
        <v>82</v>
      </c>
      <c r="D15" s="45" t="s">
        <v>83</v>
      </c>
      <c r="E15" s="45" t="s">
        <v>84</v>
      </c>
      <c r="F15" s="45" t="s">
        <v>94</v>
      </c>
      <c r="G15" s="45" t="s">
        <v>145</v>
      </c>
      <c r="H15" s="45" t="s">
        <v>146</v>
      </c>
      <c r="I15" s="45" t="s">
        <v>152</v>
      </c>
      <c r="J15" s="45" t="s">
        <v>153</v>
      </c>
      <c r="K15" t="s">
        <v>90</v>
      </c>
      <c r="L15" s="45"/>
    </row>
    <row r="16" spans="1:12">
      <c r="A16" s="45" t="s">
        <v>93</v>
      </c>
      <c r="B16" s="45" t="s">
        <v>66</v>
      </c>
      <c r="C16" s="45" t="s">
        <v>82</v>
      </c>
      <c r="D16" s="45" t="s">
        <v>84</v>
      </c>
      <c r="E16" s="45" t="s">
        <v>94</v>
      </c>
      <c r="F16" s="45" t="s">
        <v>145</v>
      </c>
      <c r="G16" s="45" t="s">
        <v>146</v>
      </c>
      <c r="H16" s="45" t="s">
        <v>90</v>
      </c>
      <c r="I16" s="45"/>
      <c r="J16" s="45"/>
    </row>
    <row r="17" spans="1:11">
      <c r="A17" s="45" t="s">
        <v>95</v>
      </c>
      <c r="B17" s="45" t="s">
        <v>66</v>
      </c>
      <c r="C17" s="45" t="s">
        <v>82</v>
      </c>
      <c r="D17" s="45" t="s">
        <v>96</v>
      </c>
      <c r="E17" s="45" t="s">
        <v>90</v>
      </c>
      <c r="F17" s="45"/>
      <c r="G17" s="45"/>
      <c r="H17" s="45"/>
      <c r="I17" s="45"/>
      <c r="J17" s="45"/>
    </row>
    <row r="18" spans="1:11">
      <c r="A18" s="45" t="s">
        <v>154</v>
      </c>
      <c r="B18" s="45" t="s">
        <v>66</v>
      </c>
      <c r="C18" s="45" t="s">
        <v>97</v>
      </c>
      <c r="D18" s="45"/>
      <c r="E18" s="45"/>
      <c r="F18" s="45"/>
      <c r="G18" s="45"/>
      <c r="H18" s="45"/>
      <c r="I18" s="45"/>
      <c r="J18" s="45"/>
    </row>
    <row r="19" spans="1:11">
      <c r="A19" s="45" t="s">
        <v>98</v>
      </c>
      <c r="B19" s="45" t="s">
        <v>66</v>
      </c>
      <c r="C19" s="45" t="s">
        <v>82</v>
      </c>
      <c r="D19" s="45" t="s">
        <v>99</v>
      </c>
      <c r="E19" s="45" t="s">
        <v>100</v>
      </c>
      <c r="F19" s="45" t="s">
        <v>102</v>
      </c>
      <c r="G19" s="45"/>
      <c r="H19" s="45"/>
      <c r="I19" s="45"/>
      <c r="J19" s="45"/>
    </row>
    <row r="20" spans="1:11">
      <c r="A20" s="45" t="s">
        <v>101</v>
      </c>
      <c r="B20" s="45" t="s">
        <v>66</v>
      </c>
      <c r="C20" s="45" t="s">
        <v>82</v>
      </c>
      <c r="D20" s="45" t="s">
        <v>100</v>
      </c>
      <c r="E20" s="45" t="s">
        <v>102</v>
      </c>
      <c r="F20" s="45"/>
      <c r="G20" s="45"/>
      <c r="H20" s="45"/>
      <c r="I20" s="45"/>
      <c r="J20" s="45"/>
    </row>
    <row r="21" spans="1:11">
      <c r="A21" s="45" t="s">
        <v>103</v>
      </c>
      <c r="B21" s="45" t="s">
        <v>66</v>
      </c>
      <c r="C21" s="45" t="s">
        <v>82</v>
      </c>
      <c r="D21" s="45" t="s">
        <v>100</v>
      </c>
      <c r="E21" s="45" t="s">
        <v>102</v>
      </c>
      <c r="F21" s="45"/>
      <c r="G21" s="45"/>
      <c r="H21" s="45"/>
      <c r="I21" s="45"/>
      <c r="J21" s="45"/>
    </row>
    <row r="22" spans="1:11">
      <c r="A22" s="45" t="s">
        <v>116</v>
      </c>
      <c r="B22" s="45" t="s">
        <v>66</v>
      </c>
      <c r="C22" s="45" t="s">
        <v>68</v>
      </c>
      <c r="D22" s="45"/>
      <c r="E22" s="45"/>
      <c r="F22" s="45"/>
      <c r="G22" s="45"/>
      <c r="H22" s="45"/>
      <c r="I22" s="45"/>
      <c r="J22" s="45"/>
    </row>
    <row r="23" spans="1:11">
      <c r="A23" s="45" t="s">
        <v>104</v>
      </c>
      <c r="B23" s="45" t="s">
        <v>66</v>
      </c>
      <c r="C23" s="45" t="s">
        <v>82</v>
      </c>
      <c r="D23" s="45" t="s">
        <v>105</v>
      </c>
      <c r="E23" s="45"/>
      <c r="F23" s="45"/>
      <c r="G23" s="45"/>
      <c r="H23" s="45"/>
      <c r="I23" s="45"/>
      <c r="J23" s="45"/>
    </row>
    <row r="24" spans="1:11">
      <c r="A24" s="45" t="s">
        <v>106</v>
      </c>
      <c r="B24" s="45" t="s">
        <v>66</v>
      </c>
      <c r="C24" s="45" t="s">
        <v>82</v>
      </c>
      <c r="D24" s="45" t="s">
        <v>107</v>
      </c>
      <c r="E24" s="45"/>
      <c r="F24" s="45"/>
      <c r="G24" s="45"/>
      <c r="H24" s="45"/>
      <c r="I24" s="45"/>
      <c r="J24" s="45"/>
    </row>
    <row r="25" spans="1:11">
      <c r="A25" s="45" t="s">
        <v>117</v>
      </c>
      <c r="B25" s="45" t="s">
        <v>66</v>
      </c>
      <c r="C25" s="45" t="s">
        <v>118</v>
      </c>
      <c r="D25" s="45" t="s">
        <v>119</v>
      </c>
      <c r="E25" s="45"/>
      <c r="F25" s="45"/>
      <c r="G25" s="45"/>
      <c r="H25" s="45"/>
      <c r="I25" s="45"/>
      <c r="J25" s="45"/>
    </row>
    <row r="26" spans="1:11">
      <c r="A26" s="45" t="s">
        <v>120</v>
      </c>
      <c r="B26" s="45" t="s">
        <v>66</v>
      </c>
      <c r="C26" s="45" t="s">
        <v>128</v>
      </c>
      <c r="D26" s="45" t="s">
        <v>121</v>
      </c>
      <c r="E26" s="45" t="s">
        <v>122</v>
      </c>
      <c r="F26" s="45" t="s">
        <v>155</v>
      </c>
      <c r="G26" s="45" t="s">
        <v>84</v>
      </c>
      <c r="H26" s="45" t="s">
        <v>123</v>
      </c>
      <c r="I26" s="45"/>
      <c r="J26" s="45"/>
    </row>
    <row r="27" spans="1:11">
      <c r="A27" s="45" t="s">
        <v>124</v>
      </c>
      <c r="B27" s="45" t="s">
        <v>66</v>
      </c>
      <c r="C27" s="45" t="s">
        <v>128</v>
      </c>
      <c r="D27" s="45" t="s">
        <v>125</v>
      </c>
      <c r="E27" s="45" t="s">
        <v>84</v>
      </c>
      <c r="F27" s="45" t="s">
        <v>121</v>
      </c>
      <c r="G27" s="45" t="s">
        <v>122</v>
      </c>
      <c r="H27" s="45" t="s">
        <v>155</v>
      </c>
      <c r="I27" s="45" t="s">
        <v>123</v>
      </c>
      <c r="J27" s="45"/>
    </row>
    <row r="28" spans="1:11">
      <c r="A28" s="45" t="s">
        <v>126</v>
      </c>
      <c r="B28" s="45" t="s">
        <v>66</v>
      </c>
      <c r="C28" s="45" t="s">
        <v>128</v>
      </c>
      <c r="D28" s="45" t="s">
        <v>125</v>
      </c>
      <c r="E28" s="45" t="s">
        <v>121</v>
      </c>
      <c r="F28" s="45" t="s">
        <v>122</v>
      </c>
      <c r="G28" s="45" t="s">
        <v>156</v>
      </c>
      <c r="H28" s="45" t="s">
        <v>157</v>
      </c>
      <c r="I28" s="45" t="s">
        <v>155</v>
      </c>
      <c r="J28" s="45" t="s">
        <v>84</v>
      </c>
      <c r="K28" s="45" t="s">
        <v>123</v>
      </c>
    </row>
    <row r="29" spans="1:11">
      <c r="A29" s="45" t="s">
        <v>130</v>
      </c>
      <c r="B29" s="45" t="s">
        <v>66</v>
      </c>
      <c r="C29" s="45" t="s">
        <v>128</v>
      </c>
      <c r="D29" s="45" t="s">
        <v>129</v>
      </c>
      <c r="E29" s="45"/>
      <c r="F29" s="45"/>
      <c r="G29" s="45"/>
      <c r="H29" s="45"/>
      <c r="I29" s="45"/>
      <c r="J29" s="45"/>
      <c r="K29" s="45"/>
    </row>
    <row r="30" spans="1:11">
      <c r="A30" s="45" t="s">
        <v>127</v>
      </c>
      <c r="B30" s="45" t="s">
        <v>66</v>
      </c>
      <c r="C30" s="45" t="s">
        <v>128</v>
      </c>
      <c r="D30" s="45" t="s">
        <v>129</v>
      </c>
      <c r="E30" s="45"/>
      <c r="F30" s="45"/>
      <c r="G30" s="45"/>
      <c r="H30" s="45"/>
      <c r="I30" s="45"/>
      <c r="J30" s="45"/>
      <c r="K30" s="45"/>
    </row>
    <row r="31" spans="1:11">
      <c r="A31" s="45" t="s">
        <v>131</v>
      </c>
      <c r="B31" s="45" t="s">
        <v>66</v>
      </c>
      <c r="C31" s="45" t="s">
        <v>128</v>
      </c>
      <c r="D31" s="45" t="s">
        <v>83</v>
      </c>
      <c r="E31" s="45" t="s">
        <v>84</v>
      </c>
      <c r="F31" s="45" t="s">
        <v>121</v>
      </c>
      <c r="G31" s="45" t="s">
        <v>122</v>
      </c>
      <c r="H31" s="45" t="s">
        <v>156</v>
      </c>
      <c r="I31" s="45" t="s">
        <v>157</v>
      </c>
      <c r="J31" s="45" t="s">
        <v>132</v>
      </c>
      <c r="K31" s="45"/>
    </row>
    <row r="32" spans="1:11">
      <c r="A32" s="45" t="s">
        <v>133</v>
      </c>
      <c r="B32" s="45" t="s">
        <v>128</v>
      </c>
      <c r="C32" s="45" t="s">
        <v>83</v>
      </c>
      <c r="D32" s="45" t="s">
        <v>84</v>
      </c>
      <c r="E32" s="45" t="s">
        <v>121</v>
      </c>
      <c r="F32" s="45" t="s">
        <v>122</v>
      </c>
      <c r="G32" s="45" t="s">
        <v>132</v>
      </c>
      <c r="H32" s="45" t="s">
        <v>158</v>
      </c>
      <c r="I32" s="45" t="s">
        <v>159</v>
      </c>
      <c r="J32" s="45"/>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36</vt:i4>
      </vt:variant>
    </vt:vector>
  </HeadingPairs>
  <TitlesOfParts>
    <vt:vector size="38" baseType="lpstr">
      <vt:lpstr>勤務形態一覧表（自立生活援助）</vt:lpstr>
      <vt:lpstr>選択肢</vt:lpstr>
      <vt:lpstr>'勤務形態一覧表（自立生活援助）'!Print_Area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2026-04-16T09:48:22Z</dcterms:modified>
</cp:coreProperties>
</file>