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D9EC7856-36AA-4039-B8F0-4CAAD7BF95C2}" xr6:coauthVersionLast="47" xr6:coauthVersionMax="47" xr10:uidLastSave="{00000000-0000-0000-0000-000000000000}"/>
  <bookViews>
    <workbookView xWindow="3072" yWindow="1908" windowWidth="16692" windowHeight="11052" tabRatio="796" xr2:uid="{00000000-000D-0000-FFFF-FFFF00000000}"/>
  </bookViews>
  <sheets>
    <sheet name="勤務形態一覧（特定相談支援・障害児相談支援）" sheetId="108" r:id="rId1"/>
    <sheet name="選択肢" sheetId="90" state="hidden"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'勤務形態一覧（特定相談支援・障害児相談支援）'!$A$1:$AN$76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選択肢!$B$34:$K$34</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選択肢!$B$32:$K$32</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選択肢!$B$30:$L$30</definedName>
    <definedName name="児童発達支援・主として重症心身障害児を対象とする場合">選択肢!$B$29:$K$29</definedName>
    <definedName name="児童発達支援・放課後等デイサービス">選択肢!$B$28:$K$28</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児相談支援">選択肢!$B$27:$D$27</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選択肢!$B$26:$D$26</definedName>
    <definedName name="特定相談支援・障害児相談支援">選択肢!$B$25:$K$25</definedName>
    <definedName name="認定指定就労移行支援">選択肢!$B$20:$K$20</definedName>
    <definedName name="福祉型障害児入所施設">選択肢!$B$33:$K$33</definedName>
    <definedName name="保育所等訪問支援">選択肢!$B$31:$K$31</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108" l="1"/>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K24" i="108"/>
  <c r="AK23" i="108"/>
  <c r="AK22" i="108"/>
  <c r="AK21" i="108"/>
  <c r="AK20" i="108"/>
  <c r="AK19" i="108"/>
  <c r="AK18" i="108"/>
  <c r="AK17" i="108"/>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21" i="108" s="1"/>
  <c r="AL18" i="108"/>
  <c r="AI10" i="108"/>
  <c r="AL23" i="108"/>
  <c r="AL24" i="108"/>
  <c r="O44" i="108" l="1"/>
  <c r="C44" i="108"/>
  <c r="E44" i="108"/>
  <c r="I44" i="108"/>
  <c r="U44" i="108"/>
  <c r="AA44" i="108"/>
  <c r="AG44" i="108"/>
  <c r="AL44" i="108"/>
  <c r="AL20" i="108"/>
  <c r="AL19" i="108"/>
  <c r="AI9" i="108"/>
  <c r="AH9" i="108"/>
  <c r="AL16" i="108"/>
  <c r="AL27" i="108"/>
  <c r="AL25" i="108"/>
  <c r="AL17" i="108"/>
  <c r="AL26" i="108"/>
  <c r="AL13" i="108"/>
  <c r="AL29" i="108"/>
  <c r="AL15" i="108"/>
  <c r="AK31" i="108"/>
  <c r="AL31" i="108" s="1"/>
  <c r="AG43" i="108"/>
  <c r="AJ42" i="108"/>
  <c r="R42" i="108"/>
  <c r="L42" i="108"/>
  <c r="O42" i="108"/>
  <c r="I43" i="108"/>
  <c r="I42" i="108"/>
  <c r="C43" i="108"/>
  <c r="AJ43" i="108"/>
  <c r="AL43" i="108"/>
  <c r="U43" i="108"/>
  <c r="AD42" i="108"/>
  <c r="X42" i="108"/>
  <c r="X43" i="108"/>
  <c r="AA42" i="108"/>
  <c r="O43" i="108"/>
  <c r="V37" i="108"/>
  <c r="Z37" i="108" s="1"/>
  <c r="O36" i="108"/>
  <c r="D36" i="108"/>
  <c r="AL22" i="108"/>
  <c r="AL14" i="108"/>
  <c r="L36" i="108"/>
  <c r="I36" i="108"/>
  <c r="F36" i="108"/>
  <c r="E36" i="108"/>
  <c r="AL12" i="108"/>
  <c r="AL28" i="108"/>
  <c r="AA43" i="108"/>
  <c r="AM43" i="108"/>
  <c r="AL11" i="108"/>
  <c r="AL30" i="108"/>
  <c r="D42" i="108"/>
  <c r="D43" i="108"/>
  <c r="F43" i="108"/>
  <c r="F42" i="108"/>
  <c r="E43" i="108"/>
  <c r="AJ9" i="108"/>
  <c r="AH10" i="108"/>
  <c r="AM42" i="108"/>
</calcChain>
</file>

<file path=xl/sharedStrings.xml><?xml version="1.0" encoding="utf-8"?>
<sst xmlns="http://schemas.openxmlformats.org/spreadsheetml/2006/main" count="286" uniqueCount="158">
  <si>
    <t>専従</t>
    <rPh sb="0" eb="2">
      <t>センジュウ</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</si>
  <si>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</si>
  <si>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</si>
  <si>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</si>
  <si>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7"/>
  </si>
  <si>
    <t>月</t>
    <rPh sb="0" eb="1">
      <t>ゲツ</t>
    </rPh>
    <phoneticPr fontId="7"/>
  </si>
  <si>
    <t>事業所名</t>
    <rPh sb="0" eb="3">
      <t>ジギョウショ</t>
    </rPh>
    <rPh sb="3" eb="4">
      <t>メイ</t>
    </rPh>
    <phoneticPr fontId="1"/>
  </si>
  <si>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</si>
  <si>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</si>
  <si>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</si>
  <si>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7"/>
  </si>
  <si>
    <t>時間/月</t>
    <rPh sb="0" eb="2">
      <t>ジカン</t>
    </rPh>
    <rPh sb="3" eb="4">
      <t>ツキ</t>
    </rPh>
    <phoneticPr fontId="7"/>
  </si>
  <si>
    <t>No.</t>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</si>
  <si>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</si>
  <si>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</si>
  <si>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</si>
  <si>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</si>
  <si>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</si>
  <si>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</si>
  <si>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</si>
  <si>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</si>
  <si>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</si>
  <si>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</si>
  <si>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</si>
  <si>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</si>
  <si>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第５週</t>
    <rPh sb="0" eb="1">
      <t>ダイ</t>
    </rPh>
    <rPh sb="2" eb="3">
      <t>シュウ</t>
    </rPh>
    <phoneticPr fontId="7"/>
  </si>
  <si>
    <t>合計</t>
    <rPh sb="0" eb="2">
      <t>ゴウケイ</t>
    </rPh>
    <phoneticPr fontId="7"/>
  </si>
  <si>
    <t>サービス提供時間</t>
    <rPh sb="4" eb="6">
      <t>テイキョウ</t>
    </rPh>
    <rPh sb="6" eb="8">
      <t>ジカン</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</si>
  <si>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</si>
  <si>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</si>
  <si>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</si>
  <si>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</si>
  <si>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</si>
  <si>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</si>
  <si>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</si>
  <si>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</si>
  <si>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</si>
  <si>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</si>
  <si>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</si>
  <si>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</si>
  <si>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</si>
  <si>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</si>
  <si>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</si>
  <si>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</si>
  <si>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</si>
  <si>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</si>
  <si>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</si>
  <si>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</si>
  <si>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</si>
  <si>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</si>
  <si>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</si>
  <si>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</si>
  <si>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</si>
  <si>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</si>
  <si>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7"/>
  </si>
  <si>
    <t>※指定基準の確認に際しては、４週分の入力で差し支えありません。</t>
    <rPh sb="1" eb="5">
      <t>シテイキジュン</t>
    </rPh>
    <rPh sb="15" eb="17">
      <t>シュウブン</t>
    </rPh>
    <rPh sb="18" eb="20">
      <t>ニュウリョク</t>
    </rPh>
    <rPh sb="21" eb="22">
      <t>サ</t>
    </rPh>
    <rPh sb="23" eb="24">
      <t>ツカ</t>
    </rPh>
    <phoneticPr fontId="7"/>
  </si>
  <si>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</si>
  <si>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</si>
  <si>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</si>
  <si>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</si>
  <si>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</si>
  <si>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</si>
  <si>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</si>
  <si>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 xml:space="preserve"> （14) 必要項目を満たしていれば、各事業所で使用するシフト表等をもって代替書類として差し支えありません。</t>
    <phoneticPr fontId="7"/>
  </si>
  <si>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</si>
  <si>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</si>
  <si>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</si>
  <si>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</si>
  <si>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</si>
  <si>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7"/>
  </si>
  <si>
    <t>専従</t>
    <rPh sb="0" eb="2">
      <t>センジュウ</t>
    </rPh>
    <phoneticPr fontId="4"/>
  </si>
  <si>
    <t>兼務</t>
    <rPh sb="0" eb="2">
      <t>ケンム</t>
    </rPh>
    <phoneticPr fontId="4"/>
  </si>
  <si>
    <t>常勤</t>
    <rPh sb="0" eb="2">
      <t>ジョウキン</t>
    </rPh>
    <phoneticPr fontId="7"/>
  </si>
  <si>
    <t>非常勤</t>
    <rPh sb="0" eb="3">
      <t>ヒジョウキン</t>
    </rPh>
    <phoneticPr fontId="7"/>
  </si>
  <si>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</si>
  <si>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</si>
  <si>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</si>
  <si>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</si>
  <si>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7"/>
  </si>
  <si>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</si>
  <si>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</si>
  <si>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</si>
  <si>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7"/>
  </si>
  <si>
    <t>平均利用者数</t>
    <rPh sb="0" eb="2">
      <t>ヘイキン</t>
    </rPh>
    <rPh sb="2" eb="6">
      <t>リヨウシャスウ</t>
    </rPh>
    <phoneticPr fontId="7"/>
  </si>
  <si>
    <t>生活支援員</t>
    <rPh sb="0" eb="5">
      <t>セイカツシエンイン</t>
    </rPh>
    <phoneticPr fontId="3"/>
  </si>
  <si>
    <t>兼務</t>
    <rPh sb="0" eb="2">
      <t>ケンム</t>
    </rPh>
    <phoneticPr fontId="7"/>
  </si>
  <si>
    <t>生活介護</t>
    <rPh sb="0" eb="2">
      <t>セイカツ</t>
    </rPh>
    <rPh sb="2" eb="4">
      <t>カイゴ</t>
    </rPh>
    <phoneticPr fontId="7"/>
  </si>
  <si>
    <t>機能訓練</t>
    <rPh sb="0" eb="2">
      <t>キノウ</t>
    </rPh>
    <rPh sb="2" eb="4">
      <t>クンレン</t>
    </rPh>
    <phoneticPr fontId="7"/>
  </si>
  <si>
    <t>理学療法士</t>
    <rPh sb="0" eb="5">
      <t>リガクリョウホウシ</t>
    </rPh>
    <phoneticPr fontId="3"/>
  </si>
  <si>
    <t>生活訓練</t>
    <rPh sb="0" eb="2">
      <t>セイカツ</t>
    </rPh>
    <rPh sb="2" eb="4">
      <t>クンレン</t>
    </rPh>
    <phoneticPr fontId="7"/>
  </si>
  <si>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</si>
  <si>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</si>
  <si>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7"/>
  </si>
  <si>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</si>
  <si>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</si>
  <si>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7"/>
  </si>
  <si>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</si>
  <si>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7"/>
  </si>
  <si>
    <t>就労定着支援</t>
    <rPh sb="0" eb="2">
      <t>シュウロウ</t>
    </rPh>
    <rPh sb="2" eb="4">
      <t>テイチャク</t>
    </rPh>
    <rPh sb="4" eb="6">
      <t>シエン</t>
    </rPh>
    <phoneticPr fontId="7"/>
  </si>
  <si>
    <t>就労定着支援員</t>
    <rPh sb="0" eb="2">
      <t>シュウロウ</t>
    </rPh>
    <rPh sb="2" eb="7">
      <t>テイチャクシエンイン</t>
    </rPh>
    <phoneticPr fontId="3"/>
  </si>
  <si>
    <t>自立生活援助</t>
    <rPh sb="0" eb="2">
      <t>ジリツ</t>
    </rPh>
    <rPh sb="2" eb="4">
      <t>セイカツ</t>
    </rPh>
    <rPh sb="4" eb="6">
      <t>エンジョ</t>
    </rPh>
    <phoneticPr fontId="7"/>
  </si>
  <si>
    <t>地域生活支援員</t>
    <rPh sb="0" eb="7">
      <t>チイキセイカツシエンイン</t>
    </rPh>
    <phoneticPr fontId="3"/>
  </si>
  <si>
    <t>共同生活援助・介護サービス包括型</t>
    <rPh sb="0" eb="2">
      <t>キョウドウ</t>
    </rPh>
    <rPh sb="2" eb="4">
      <t>セイカツ</t>
    </rPh>
    <rPh sb="4" eb="6">
      <t>エンジョ</t>
    </rPh>
    <phoneticPr fontId="7"/>
  </si>
  <si>
    <t>世話人</t>
    <rPh sb="0" eb="3">
      <t>セワニン</t>
    </rPh>
    <phoneticPr fontId="3"/>
  </si>
  <si>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</si>
  <si>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</si>
  <si>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障害者支援施設</t>
    <rPh sb="0" eb="3">
      <t>ショウガイシャ</t>
    </rPh>
    <rPh sb="3" eb="5">
      <t>シエン</t>
    </rPh>
    <rPh sb="5" eb="7">
      <t>シセツ</t>
    </rPh>
    <phoneticPr fontId="7"/>
  </si>
  <si>
    <t>一般相談支援事業</t>
    <rPh sb="2" eb="4">
      <t>ソウダン</t>
    </rPh>
    <rPh sb="4" eb="6">
      <t>シエン</t>
    </rPh>
    <rPh sb="6" eb="8">
      <t>ジギョウ</t>
    </rPh>
    <phoneticPr fontId="7"/>
  </si>
  <si>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</si>
  <si>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</si>
  <si>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</si>
  <si>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7"/>
  </si>
  <si>
    <t>相談支援専門員の数の標準</t>
    <rPh sb="0" eb="2">
      <t>ソウダン</t>
    </rPh>
    <rPh sb="2" eb="7">
      <t>シエンセンモンイン</t>
    </rPh>
    <rPh sb="8" eb="9">
      <t>カズ</t>
    </rPh>
    <rPh sb="10" eb="12">
      <t>ヒョウジュン</t>
    </rPh>
    <phoneticPr fontId="7"/>
  </si>
  <si>
    <t>障害者</t>
    <rPh sb="0" eb="3">
      <t>ショウガイシャ</t>
    </rPh>
    <phoneticPr fontId="7"/>
  </si>
  <si>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</si>
  <si>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</si>
  <si>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</si>
  <si>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</si>
  <si>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</si>
  <si>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</si>
  <si>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</si>
  <si>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</si>
  <si>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</si>
  <si>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</si>
  <si>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</si>
  <si>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</si>
  <si>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</si>
  <si>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</si>
  <si>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</si>
  <si>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</si>
  <si>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</si>
  <si>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</si>
  <si>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</si>
  <si>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</si>
  <si>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</si>
  <si>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</si>
  <si>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</si>
  <si>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</si>
  <si>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</si>
  <si>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7"/>
  </si>
  <si>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</si>
  <si>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</si>
  <si>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</si>
  <si>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</si>
  <si>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</si>
  <si>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重度障害者等包括支援</t>
    <rPh sb="0" eb="2">
      <t>ジュウド</t>
    </rPh>
    <rPh sb="2" eb="5">
      <t>ショウガイシャ</t>
    </rPh>
    <rPh sb="5" eb="6">
      <t>ナド</t>
    </rPh>
    <rPh sb="6" eb="8">
      <t>ホウカツ</t>
    </rPh>
    <rPh sb="8" eb="10">
      <t>シエン</t>
    </rPh>
    <phoneticPr fontId="7"/>
  </si>
  <si>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</si>
  <si>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</si>
  <si>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</si>
  <si>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</si>
  <si>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</si>
  <si>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</si>
  <si>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</si>
  <si>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</si>
  <si>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</si>
  <si>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予定</t>
  </si>
  <si>
    <t>特定相談支援</t>
    <rPh sb="0" eb="2">
      <t>トクテイ</t>
    </rPh>
    <rPh sb="2" eb="4">
      <t>ソウダン</t>
    </rPh>
    <rPh sb="4" eb="6">
      <t>シエン</t>
    </rPh>
    <phoneticPr fontId="1"/>
  </si>
  <si>
    <t>障害児相談支援</t>
    <rPh sb="0" eb="3">
      <t>ショウガイジ</t>
    </rPh>
    <rPh sb="3" eb="5">
      <t>ソウダン</t>
    </rPh>
    <rPh sb="5" eb="7">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</si>
</sst>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8">
    <xf numFmtId="0" fontId="0" fillId="0" borderId="0">
      <alignment vertical="center"/>
    </xf>
    <xf numFmtId="0" fontId="6" fillId="0" borderId="0"/>
    <xf numFmtId="6" fontId="6" fillId="0" borderId="0" applyFont="0" applyFill="0" applyBorder="0" applyAlignment="0" applyProtection="0"/>
    <xf numFmtId="0" fontId="14" fillId="0" borderId="0">
      <alignment vertical="center"/>
    </xf>
    <xf numFmtId="0" fontId="6" fillId="0" borderId="0"/>
    <xf numFmtId="0" fontId="6" fillId="0" borderId="0"/>
    <xf numFmtId="0" fontId="15" fillId="0" borderId="0">
      <alignment vertical="center"/>
    </xf>
    <xf numFmtId="0" fontId="6" fillId="0" borderId="0">
      <alignment vertical="center"/>
    </xf>
  </cellStyleXfs>
  <cellXfs count="81">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3" borderId="5" xfId="7" applyFont="1" applyFill="1" applyBorder="1" applyAlignment="1">
      <alignment horizontal="righ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lignment vertical="center"/>
    </xf>
    <xf numFmtId="0" fontId="5" fillId="0" borderId="5" xfId="7" applyFont="1" applyBorder="1" applyAlignment="1">
      <alignment horizontal="center" vertical="center"/>
    </xf>
    <xf numFmtId="0" fontId="16" fillId="0" borderId="0" xfId="7" applyFont="1" applyAlignment="1">
      <alignment horizontal="center" vertical="center"/>
    </xf>
    <xf numFmtId="0" fontId="16" fillId="0" borderId="0" xfId="3" applyFont="1" applyAlignment="1">
      <alignment horizontal="center" vertical="center"/>
    </xf>
    <xf numFmtId="0" fontId="16" fillId="0" borderId="0" xfId="7" applyFo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5" fillId="2" borderId="8" xfId="7" applyFont="1" applyFill="1" applyBorder="1" applyAlignment="1">
      <alignment horizontal="center" vertical="center"/>
    </xf>
    <xf numFmtId="0" fontId="15" fillId="0" borderId="0" xfId="0" applyFont="1">
      <alignment vertical="center"/>
    </xf>
    <xf numFmtId="0" fontId="5" fillId="0" borderId="0" xfId="7" applyFont="1" applyAlignment="1">
      <alignment horizontal="left" vertical="center"/>
    </xf>
    <xf numFmtId="0" fontId="17"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8" fillId="0" borderId="0" xfId="7" applyFont="1" applyAlignment="1">
      <alignment horizontal="center" vertical="center"/>
    </xf>
    <xf numFmtId="0" fontId="18" fillId="0" borderId="0" xfId="3" applyFont="1" applyAlignment="1">
      <alignment horizontal="center" vertical="center"/>
    </xf>
    <xf numFmtId="0" fontId="18" fillId="0" borderId="0" xfId="7" applyFont="1">
      <alignment vertical="center"/>
    </xf>
    <xf numFmtId="0" fontId="5" fillId="0" borderId="0" xfId="7" applyFont="1" applyAlignment="1">
      <alignment vertical="center" textRotation="255" shrinkToFit="1"/>
    </xf>
    <xf numFmtId="0" fontId="13" fillId="0" borderId="0" xfId="7" applyFont="1" applyAlignment="1">
      <alignment horizontal="left" vertical="center"/>
    </xf>
    <xf numFmtId="0" fontId="5" fillId="3" borderId="10" xfId="7" applyFont="1" applyFill="1" applyBorder="1" applyAlignment="1">
      <alignment horizontal="right" vertical="center"/>
    </xf>
    <xf numFmtId="0" fontId="5" fillId="0" borderId="5" xfId="7" applyFont="1" applyBorder="1" applyAlignment="1">
      <alignment vertical="center" textRotation="255" shrinkToFit="1"/>
    </xf>
    <xf numFmtId="179" fontId="5" fillId="0" borderId="5" xfId="7" applyNumberFormat="1" applyFont="1" applyBorder="1" applyAlignment="1">
      <alignment horizontal="center" vertical="center"/>
    </xf>
    <xf numFmtId="0" fontId="14" fillId="5" borderId="5" xfId="0" applyFont="1" applyFill="1" applyBorder="1">
      <alignment vertical="center"/>
    </xf>
    <xf numFmtId="0" fontId="2" fillId="0" borderId="0" xfId="3" applyFont="1" applyAlignment="1">
      <alignment horizontal="center"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2" borderId="5" xfId="7" applyFont="1" applyFill="1" applyBorder="1" applyAlignment="1">
      <alignment horizontal="left" vertical="center"/>
    </xf>
    <xf numFmtId="0" fontId="5" fillId="4" borderId="5" xfId="7" applyFont="1" applyFill="1" applyBorder="1">
      <alignment vertical="center"/>
    </xf>
    <xf numFmtId="0" fontId="5" fillId="4" borderId="8" xfId="7" applyFont="1" applyFill="1" applyBorder="1">
      <alignment vertical="center"/>
    </xf>
    <xf numFmtId="0" fontId="19" fillId="0" borderId="0" xfId="0" applyFont="1">
      <alignment vertical="center"/>
    </xf>
    <xf numFmtId="0" fontId="2" fillId="4" borderId="5" xfId="7" applyFont="1" applyFill="1" applyBorder="1">
      <alignment vertical="center"/>
    </xf>
    <xf numFmtId="0" fontId="5" fillId="0" borderId="5" xfId="7" applyFont="1" applyBorder="1" applyAlignment="1">
      <alignment horizontal="center" vertical="center"/>
    </xf>
    <xf numFmtId="0" fontId="2" fillId="2" borderId="5" xfId="7" applyFont="1" applyFill="1" applyBorder="1" applyAlignment="1">
      <alignment horizontal="center" vertical="center" wrapText="1"/>
    </xf>
    <xf numFmtId="0" fontId="2" fillId="3" borderId="3" xfId="7" applyFont="1" applyFill="1" applyBorder="1" applyAlignment="1">
      <alignment horizontal="center" vertical="center"/>
    </xf>
    <xf numFmtId="0" fontId="2" fillId="0" borderId="3" xfId="7" applyFont="1" applyBorder="1" applyAlignment="1">
      <alignment horizontal="center" vertical="center"/>
    </xf>
    <xf numFmtId="0" fontId="2" fillId="4" borderId="5" xfId="7" applyFont="1" applyFill="1" applyBorder="1" applyAlignment="1">
      <alignment horizontal="center" vertical="center"/>
    </xf>
    <xf numFmtId="0" fontId="5" fillId="0" borderId="5" xfId="3" applyFont="1" applyBorder="1" applyAlignment="1">
      <alignment horizontal="center" vertical="center" wrapText="1"/>
    </xf>
    <xf numFmtId="179" fontId="5" fillId="0" borderId="5" xfId="7" applyNumberFormat="1" applyFont="1" applyBorder="1" applyAlignment="1">
      <alignment horizontal="center" vertical="center"/>
    </xf>
    <xf numFmtId="0" fontId="2" fillId="2" borderId="5" xfId="7" applyFont="1" applyFill="1" applyBorder="1" applyAlignment="1">
      <alignment horizontal="center" vertical="center"/>
    </xf>
    <xf numFmtId="0" fontId="14" fillId="5" borderId="5" xfId="0" applyFont="1" applyFill="1" applyBorder="1">
      <alignment vertical="center"/>
    </xf>
    <xf numFmtId="0" fontId="2" fillId="0" borderId="5" xfId="7" applyFont="1" applyBorder="1">
      <alignment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0" fontId="5" fillId="0" borderId="8" xfId="7" applyFont="1" applyBorder="1" applyAlignment="1">
      <alignment horizontal="center" vertical="center"/>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7" xfId="7" applyFont="1" applyBorder="1" applyAlignment="1">
      <alignment horizontal="center" vertical="center"/>
    </xf>
    <xf numFmtId="0" fontId="5" fillId="0" borderId="4" xfId="7" applyFont="1" applyBorder="1" applyAlignment="1">
      <alignment horizontal="center" vertical="center"/>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7" applyFont="1" applyBorder="1">
      <alignment vertical="center"/>
    </xf>
    <xf numFmtId="0" fontId="5" fillId="0" borderId="5" xfId="3" applyFont="1" applyBorder="1" applyAlignment="1">
      <alignment horizontal="center" vertical="center"/>
    </xf>
    <xf numFmtId="0" fontId="5" fillId="0" borderId="5" xfId="7" applyFont="1" applyBorder="1" applyAlignment="1">
      <alignment horizontal="left" vertical="center"/>
    </xf>
    <xf numFmtId="0" fontId="5" fillId="3" borderId="5" xfId="7" applyFont="1" applyFill="1" applyBorder="1" applyAlignment="1">
      <alignment horizontal="right" vertical="center"/>
    </xf>
    <xf numFmtId="0" fontId="5" fillId="0" borderId="1" xfId="7" applyFont="1" applyBorder="1" applyAlignment="1">
      <alignment horizontal="center" vertical="center"/>
    </xf>
    <xf numFmtId="0" fontId="5" fillId="0" borderId="6" xfId="7" applyFont="1" applyBorder="1" applyAlignment="1">
      <alignment horizontal="center" vertical="center"/>
    </xf>
    <xf numFmtId="0" fontId="20" fillId="0" borderId="6" xfId="7" applyFont="1" applyBorder="1" applyAlignment="1">
      <alignment horizontal="center" vertical="center" wrapText="1"/>
    </xf>
    <xf numFmtId="0" fontId="20" fillId="0" borderId="2" xfId="7" applyFont="1" applyBorder="1" applyAlignment="1">
      <alignment horizontal="center" vertical="center" wrapText="1"/>
    </xf>
    <xf numFmtId="176" fontId="5" fillId="0" borderId="5" xfId="7" applyNumberFormat="1" applyFont="1" applyBorder="1">
      <alignment vertical="center"/>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tabSelected="1" view="pageBreakPreview" zoomScaleNormal="100" zoomScaleSheetLayoutView="100" workbookViewId="0">
      <selection activeCell="B1" sqref="B1"/>
    </sheetView>
  </sheetViews>
  <sheetFormatPr defaultColWidth="8.19921875" defaultRowHeight="21" customHeight="1"/>
  <cols>
    <col min="1" max="1" width="2.59765625" style="1" customWidth="1"/>
    <col min="2" max="2" width="12.09765625" style="3" customWidth="1"/>
    <col min="3" max="3" width="6.59765625" style="1" customWidth="1"/>
    <col min="4" max="5" width="7.59765625" style="1" customWidth="1"/>
    <col min="6" max="36" width="2.59765625" style="1" customWidth="1"/>
    <col min="37" max="37" width="6.59765625" style="1" customWidth="1"/>
    <col min="38" max="39" width="7.59765625" style="1" customWidth="1"/>
    <col min="40" max="40" width="5.59765625" style="1" customWidth="1"/>
    <col min="41" max="16384" width="8.19921875" style="1"/>
  </cols>
  <sheetData>
    <row r="1" spans="1:40" ht="20.100000000000001" customHeight="1">
      <c r="A1" s="33" t="s">
        <v>1</v>
      </c>
      <c r="C1" s="20"/>
      <c r="D1" s="20"/>
      <c r="E1" s="20"/>
      <c r="F1" s="20"/>
      <c r="G1" s="20"/>
      <c r="H1" s="20"/>
      <c r="I1" s="20"/>
      <c r="J1" s="20"/>
      <c r="K1" s="20"/>
      <c r="L1" s="20"/>
      <c r="M1" s="20"/>
      <c r="N1" s="20"/>
      <c r="O1" s="20"/>
      <c r="P1" s="20"/>
      <c r="Q1" s="20"/>
      <c r="R1" s="20"/>
      <c r="S1" s="20"/>
      <c r="T1" s="20"/>
      <c r="U1" s="20"/>
      <c r="V1" s="20"/>
      <c r="W1" s="20"/>
      <c r="X1" s="9"/>
      <c r="Y1" s="9"/>
      <c r="Z1" s="4"/>
      <c r="AA1" s="4"/>
      <c r="AB1" s="4"/>
      <c r="AC1" s="4"/>
      <c r="AD1" s="26"/>
      <c r="AE1" s="26"/>
      <c r="AF1" s="26"/>
      <c r="AG1" s="26"/>
      <c r="AH1" s="26"/>
      <c r="AI1" s="21" t="s">
        <v>2</v>
      </c>
      <c r="AJ1" s="21"/>
      <c r="AK1" s="47" t="s">
        <v>108</v>
      </c>
      <c r="AL1" s="47"/>
      <c r="AM1" s="47"/>
      <c r="AN1" s="47"/>
    </row>
    <row r="2" spans="1:40" ht="18" customHeight="1">
      <c r="A2" s="4"/>
      <c r="B2" s="5"/>
      <c r="C2" s="5"/>
      <c r="D2" s="5"/>
      <c r="E2" s="5"/>
      <c r="F2" s="5"/>
      <c r="G2" s="5"/>
      <c r="H2" s="5"/>
      <c r="I2" s="5"/>
      <c r="J2" s="5"/>
      <c r="K2" s="5"/>
      <c r="L2" s="5"/>
      <c r="M2" s="48">
        <v>2026</v>
      </c>
      <c r="N2" s="48"/>
      <c r="O2" s="48"/>
      <c r="P2" s="48"/>
      <c r="Q2" s="49" t="s">
        <v>4</v>
      </c>
      <c r="R2" s="49"/>
      <c r="S2" s="48">
        <v>4</v>
      </c>
      <c r="T2" s="48"/>
      <c r="U2" s="49" t="s">
        <v>5</v>
      </c>
      <c r="V2" s="49"/>
      <c r="W2" s="5"/>
      <c r="X2" s="5"/>
      <c r="Y2" s="5"/>
      <c r="Z2" s="4"/>
      <c r="AA2" s="4"/>
      <c r="AC2" s="21"/>
      <c r="AD2" s="5"/>
      <c r="AE2" s="5"/>
      <c r="AF2" s="5"/>
      <c r="AG2" s="5"/>
      <c r="AH2" s="5"/>
      <c r="AI2" s="21" t="s">
        <v>6</v>
      </c>
      <c r="AJ2" s="21"/>
      <c r="AK2" s="50"/>
      <c r="AL2" s="50"/>
      <c r="AM2" s="50"/>
      <c r="AN2" s="50"/>
    </row>
    <row r="3" spans="1:40" ht="18" customHeight="1">
      <c r="A3" s="24"/>
      <c r="B3" s="24"/>
      <c r="C3" s="24"/>
      <c r="D3" s="24"/>
      <c r="E3" s="24"/>
      <c r="F3" s="24"/>
      <c r="G3" s="24"/>
      <c r="H3" s="24"/>
      <c r="I3" s="24"/>
      <c r="J3" s="24"/>
      <c r="K3" s="24"/>
      <c r="L3" s="24"/>
      <c r="M3" s="24"/>
      <c r="N3" s="24"/>
      <c r="O3" s="24"/>
      <c r="P3" s="24"/>
      <c r="Q3" s="24"/>
      <c r="R3" s="24"/>
      <c r="S3" s="24"/>
      <c r="T3" s="24"/>
      <c r="U3" s="24"/>
      <c r="V3" s="24"/>
      <c r="W3" s="24"/>
      <c r="Y3" s="27"/>
      <c r="Z3" s="27"/>
      <c r="AA3" s="27"/>
      <c r="AB3" s="4"/>
      <c r="AC3" s="27"/>
      <c r="AD3" s="27"/>
      <c r="AE3" s="27"/>
      <c r="AF3" s="27"/>
      <c r="AG3" s="27"/>
      <c r="AH3" s="27"/>
      <c r="AI3" s="28" t="s">
        <v>7</v>
      </c>
      <c r="AJ3" s="21"/>
      <c r="AK3" s="53" t="s">
        <v>64</v>
      </c>
      <c r="AL3" s="53"/>
      <c r="AM3" s="53"/>
      <c r="AN3" s="53"/>
    </row>
    <row r="4" spans="1:40" ht="18" customHeight="1">
      <c r="A4" s="24"/>
      <c r="B4" s="24"/>
      <c r="C4" s="24"/>
      <c r="D4" s="24"/>
      <c r="E4" s="24"/>
      <c r="F4" s="24"/>
      <c r="G4" s="24"/>
      <c r="H4" s="24"/>
      <c r="I4" s="24"/>
      <c r="J4" s="24"/>
      <c r="K4" s="24"/>
      <c r="L4" s="24"/>
      <c r="M4" s="24"/>
      <c r="N4" s="24"/>
      <c r="O4" s="24"/>
      <c r="P4" s="24"/>
      <c r="Q4" s="24"/>
      <c r="R4" s="24"/>
      <c r="S4" s="24"/>
      <c r="T4" s="24"/>
      <c r="U4" s="24"/>
      <c r="V4" s="24"/>
      <c r="W4" s="24"/>
      <c r="Y4" s="27"/>
      <c r="Z4" s="27"/>
      <c r="AA4" s="27"/>
      <c r="AB4" s="4"/>
      <c r="AC4" s="27"/>
      <c r="AD4" s="27"/>
      <c r="AE4" s="27"/>
      <c r="AF4" s="27"/>
      <c r="AG4" s="27"/>
      <c r="AH4" s="27"/>
      <c r="AI4" s="28" t="s">
        <v>8</v>
      </c>
      <c r="AJ4" s="21"/>
      <c r="AK4" s="53" t="s">
        <v>155</v>
      </c>
      <c r="AL4" s="53"/>
      <c r="AM4" s="53"/>
      <c r="AN4" s="53"/>
    </row>
    <row r="5" spans="1:40" ht="18" customHeight="1">
      <c r="A5" s="24"/>
      <c r="B5" s="24"/>
      <c r="C5" s="24"/>
      <c r="D5" s="24"/>
      <c r="E5" s="24"/>
      <c r="F5" s="24"/>
      <c r="G5" s="24"/>
      <c r="H5" s="24"/>
      <c r="I5" s="24"/>
      <c r="J5" s="24"/>
      <c r="K5" s="24"/>
      <c r="L5" s="24"/>
      <c r="M5" s="24"/>
      <c r="N5" s="24"/>
      <c r="O5" s="24"/>
      <c r="P5" s="24"/>
      <c r="Q5" s="24"/>
      <c r="R5" s="24"/>
      <c r="S5" s="24"/>
      <c r="U5" s="24"/>
      <c r="V5" s="24"/>
      <c r="W5" s="24"/>
      <c r="Y5" s="27"/>
      <c r="Z5" s="27"/>
      <c r="AA5" s="27"/>
      <c r="AB5" s="4"/>
      <c r="AC5" s="27"/>
      <c r="AD5" s="27"/>
      <c r="AE5" s="27"/>
      <c r="AF5" s="27"/>
      <c r="AG5" s="28" t="s">
        <v>9</v>
      </c>
      <c r="AH5" s="54"/>
      <c r="AI5" s="54"/>
      <c r="AJ5" s="54"/>
      <c r="AK5" s="27" t="s">
        <v>10</v>
      </c>
      <c r="AL5" s="37"/>
      <c r="AM5" s="27" t="s">
        <v>11</v>
      </c>
      <c r="AN5" s="4"/>
    </row>
    <row r="6" spans="1:40" ht="9.9" customHeight="1">
      <c r="A6" s="4"/>
      <c r="B6" s="8"/>
      <c r="C6" s="8"/>
      <c r="D6" s="8"/>
      <c r="E6" s="8"/>
      <c r="F6" s="8"/>
      <c r="G6" s="8"/>
      <c r="H6" s="8"/>
      <c r="I6" s="8"/>
      <c r="J6" s="8"/>
      <c r="K6" s="8"/>
      <c r="L6" s="8"/>
      <c r="M6" s="8"/>
      <c r="N6" s="8"/>
      <c r="O6" s="8"/>
      <c r="P6" s="8"/>
      <c r="Q6" s="8"/>
      <c r="R6" s="8"/>
      <c r="S6" s="8"/>
      <c r="T6" s="8"/>
      <c r="U6" s="8"/>
      <c r="V6" s="8"/>
      <c r="W6" s="8"/>
      <c r="X6" s="5"/>
      <c r="Y6" s="5"/>
      <c r="Z6" s="5"/>
      <c r="AA6" s="5"/>
      <c r="AB6" s="5"/>
      <c r="AC6" s="5"/>
      <c r="AD6" s="5"/>
      <c r="AE6" s="5"/>
      <c r="AF6" s="5"/>
      <c r="AG6" s="5"/>
      <c r="AH6" s="5"/>
      <c r="AI6" s="5"/>
      <c r="AJ6" s="5"/>
      <c r="AK6" s="5"/>
      <c r="AL6" s="5"/>
      <c r="AM6" s="4"/>
      <c r="AN6" s="4"/>
    </row>
    <row r="7" spans="1:40" ht="15" customHeight="1">
      <c r="A7" s="55" t="s">
        <v>12</v>
      </c>
      <c r="B7" s="76" t="s">
        <v>13</v>
      </c>
      <c r="C7" s="56" t="s">
        <v>14</v>
      </c>
      <c r="D7" s="46" t="s">
        <v>15</v>
      </c>
      <c r="E7" s="59" t="s">
        <v>16</v>
      </c>
      <c r="F7" s="60" t="s">
        <v>17</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t="s">
        <v>18</v>
      </c>
      <c r="AL7" s="62" t="s">
        <v>19</v>
      </c>
      <c r="AM7" s="63" t="s">
        <v>20</v>
      </c>
      <c r="AN7" s="63"/>
    </row>
    <row r="8" spans="1:40" ht="15" customHeight="1">
      <c r="A8" s="55"/>
      <c r="B8" s="77"/>
      <c r="C8" s="57"/>
      <c r="D8" s="46"/>
      <c r="E8" s="59"/>
      <c r="F8" s="46" t="s">
        <v>21</v>
      </c>
      <c r="G8" s="46"/>
      <c r="H8" s="46"/>
      <c r="I8" s="46"/>
      <c r="J8" s="46"/>
      <c r="K8" s="46"/>
      <c r="L8" s="46"/>
      <c r="M8" s="46" t="s">
        <v>22</v>
      </c>
      <c r="N8" s="46"/>
      <c r="O8" s="46"/>
      <c r="P8" s="46"/>
      <c r="Q8" s="46"/>
      <c r="R8" s="46"/>
      <c r="S8" s="46"/>
      <c r="T8" s="46" t="s">
        <v>23</v>
      </c>
      <c r="U8" s="46"/>
      <c r="V8" s="46"/>
      <c r="W8" s="46"/>
      <c r="X8" s="46"/>
      <c r="Y8" s="46"/>
      <c r="Z8" s="46"/>
      <c r="AA8" s="46" t="s">
        <v>24</v>
      </c>
      <c r="AB8" s="46"/>
      <c r="AC8" s="46"/>
      <c r="AD8" s="46"/>
      <c r="AE8" s="46"/>
      <c r="AF8" s="46"/>
      <c r="AG8" s="46"/>
      <c r="AH8" s="46" t="s">
        <v>25</v>
      </c>
      <c r="AI8" s="46"/>
      <c r="AJ8" s="46"/>
      <c r="AK8" s="61"/>
      <c r="AL8" s="62"/>
      <c r="AM8" s="63"/>
      <c r="AN8" s="63"/>
    </row>
    <row r="9" spans="1:40" ht="15" customHeight="1">
      <c r="A9" s="55"/>
      <c r="B9" s="78" t="s">
        <v>65</v>
      </c>
      <c r="C9" s="57"/>
      <c r="D9" s="46"/>
      <c r="E9" s="59"/>
      <c r="F9" s="6">
        <f>DATE($M$2,$S$2,1)</f>
        <v>46113</v>
      </c>
      <c r="G9" s="6">
        <f>DATE($M$2,$S$2,2)</f>
        <v>46114</v>
      </c>
      <c r="H9" s="6">
        <f>DATE($M$2,$S$2,3)</f>
        <v>46115</v>
      </c>
      <c r="I9" s="6">
        <f>DATE($M$2,$S$2,4)</f>
        <v>46116</v>
      </c>
      <c r="J9" s="6">
        <f>DATE($M$2,$S$2,5)</f>
        <v>46117</v>
      </c>
      <c r="K9" s="6">
        <f>DATE($M$2,$S$2,6)</f>
        <v>46118</v>
      </c>
      <c r="L9" s="6">
        <f>DATE($M$2,$S$2,7)</f>
        <v>46119</v>
      </c>
      <c r="M9" s="6">
        <f>DATE($M$2,$S$2,8)</f>
        <v>46120</v>
      </c>
      <c r="N9" s="6">
        <f>DATE($M$2,$S$2,9)</f>
        <v>46121</v>
      </c>
      <c r="O9" s="6">
        <f>DATE($M$2,$S$2,10)</f>
        <v>46122</v>
      </c>
      <c r="P9" s="6">
        <f>DATE($M$2,$S$2,11)</f>
        <v>46123</v>
      </c>
      <c r="Q9" s="6">
        <f>DATE($M$2,$S$2,12)</f>
        <v>46124</v>
      </c>
      <c r="R9" s="6">
        <f>DATE($M$2,$S$2,13)</f>
        <v>46125</v>
      </c>
      <c r="S9" s="6">
        <f>DATE($M$2,$S$2,14)</f>
        <v>46126</v>
      </c>
      <c r="T9" s="6">
        <f>DATE($M$2,$S$2,15)</f>
        <v>46127</v>
      </c>
      <c r="U9" s="6">
        <f>DATE($M$2,$S$2,16)</f>
        <v>46128</v>
      </c>
      <c r="V9" s="6">
        <f>DATE($M$2,$S$2,17)</f>
        <v>46129</v>
      </c>
      <c r="W9" s="6">
        <f>DATE($M$2,$S$2,18)</f>
        <v>46130</v>
      </c>
      <c r="X9" s="6">
        <f>DATE($M$2,$S$2,19)</f>
        <v>46131</v>
      </c>
      <c r="Y9" s="6">
        <f>DATE($M$2,$S$2,20)</f>
        <v>46132</v>
      </c>
      <c r="Z9" s="6">
        <f>DATE($M$2,$S$2,21)</f>
        <v>46133</v>
      </c>
      <c r="AA9" s="6">
        <f>DATE($M$2,$S$2,22)</f>
        <v>46134</v>
      </c>
      <c r="AB9" s="6">
        <f>DATE($M$2,$S$2,23)</f>
        <v>46135</v>
      </c>
      <c r="AC9" s="6">
        <f>DATE($M$2,$S$2,24)</f>
        <v>46136</v>
      </c>
      <c r="AD9" s="6">
        <f>DATE($M$2,$S$2,25)</f>
        <v>46137</v>
      </c>
      <c r="AE9" s="6">
        <f>DATE($M$2,$S$2,26)</f>
        <v>46138</v>
      </c>
      <c r="AF9" s="6">
        <f>DATE($M$2,$S$2,27)</f>
        <v>46139</v>
      </c>
      <c r="AG9" s="6">
        <f>DATE($M$2,$S$2,28)</f>
        <v>46140</v>
      </c>
      <c r="AH9" s="6">
        <f>IF(DAY(EOMONTH(F9,0))&lt;29,"",DATE($M$2,$S$2,29))</f>
        <v>46141</v>
      </c>
      <c r="AI9" s="6">
        <f>IF(DAY(EOMONTH(F9,0))&lt;30,"",DATE($M$2,$S$2,30))</f>
        <v>46142</v>
      </c>
      <c r="AJ9" s="6" t="str">
        <f>IF(DAY(EOMONTH(F9,0))&lt;31,"",DATE($M$2,$S$2,31))</f>
        <v/>
      </c>
      <c r="AK9" s="61"/>
      <c r="AL9" s="62"/>
      <c r="AM9" s="63"/>
      <c r="AN9" s="63"/>
    </row>
    <row r="10" spans="1:40" ht="15" customHeight="1">
      <c r="A10" s="55"/>
      <c r="B10" s="79"/>
      <c r="C10" s="58"/>
      <c r="D10" s="46"/>
      <c r="E10" s="59"/>
      <c r="F10" s="7">
        <f>DATE($M$2,$S$2,1)</f>
        <v>46113</v>
      </c>
      <c r="G10" s="7">
        <f>DATE($M$2,$S$2,2)</f>
        <v>46114</v>
      </c>
      <c r="H10" s="7">
        <f>DATE($M$2,$S$2,3)</f>
        <v>46115</v>
      </c>
      <c r="I10" s="7">
        <f>DATE($M$2,$S$2,4)</f>
        <v>46116</v>
      </c>
      <c r="J10" s="7">
        <f>DATE($M$2,$S$2,5)</f>
        <v>46117</v>
      </c>
      <c r="K10" s="7">
        <f>DATE($M$2,$S$2,6)</f>
        <v>46118</v>
      </c>
      <c r="L10" s="7">
        <f>DATE($M$2,$S$2,7)</f>
        <v>46119</v>
      </c>
      <c r="M10" s="7">
        <f>DATE($M$2,$S$2,8)</f>
        <v>46120</v>
      </c>
      <c r="N10" s="7">
        <f>DATE($M$2,$S$2,9)</f>
        <v>46121</v>
      </c>
      <c r="O10" s="7">
        <f>DATE($M$2,$S$2,10)</f>
        <v>46122</v>
      </c>
      <c r="P10" s="7">
        <f>DATE($M$2,$S$2,11)</f>
        <v>46123</v>
      </c>
      <c r="Q10" s="7">
        <f>DATE($M$2,$S$2,12)</f>
        <v>46124</v>
      </c>
      <c r="R10" s="7">
        <f>DATE($M$2,$S$2,13)</f>
        <v>46125</v>
      </c>
      <c r="S10" s="7">
        <f>DATE($M$2,$S$2,14)</f>
        <v>46126</v>
      </c>
      <c r="T10" s="7">
        <f>DATE($M$2,$S$2,15)</f>
        <v>46127</v>
      </c>
      <c r="U10" s="7">
        <f>DATE($M$2,$S$2,16)</f>
        <v>46128</v>
      </c>
      <c r="V10" s="7">
        <f>DATE($M$2,$S$2,17)</f>
        <v>46129</v>
      </c>
      <c r="W10" s="7">
        <f>DATE($M$2,$S$2,18)</f>
        <v>46130</v>
      </c>
      <c r="X10" s="7">
        <f>DATE($M$2,$S$2,19)</f>
        <v>46131</v>
      </c>
      <c r="Y10" s="7">
        <f>DATE($M$2,$S$2,20)</f>
        <v>46132</v>
      </c>
      <c r="Z10" s="7">
        <f>DATE($M$2,$S$2,21)</f>
        <v>46133</v>
      </c>
      <c r="AA10" s="7">
        <f>DATE($M$2,$S$2,22)</f>
        <v>46134</v>
      </c>
      <c r="AB10" s="7">
        <f>DATE($M$2,$S$2,23)</f>
        <v>46135</v>
      </c>
      <c r="AC10" s="7">
        <f>DATE($M$2,$S$2,24)</f>
        <v>46136</v>
      </c>
      <c r="AD10" s="7">
        <f>DATE($M$2,$S$2,25)</f>
        <v>46137</v>
      </c>
      <c r="AE10" s="7">
        <f>DATE($M$2,$S$2,26)</f>
        <v>46138</v>
      </c>
      <c r="AF10" s="7">
        <f>DATE($M$2,$S$2,27)</f>
        <v>46139</v>
      </c>
      <c r="AG10" s="7">
        <f>DATE($M$2,$S$2,28)</f>
        <v>46140</v>
      </c>
      <c r="AH10" s="7">
        <f>IF(DAY(EOMONTH(F10,0))&lt;29,"",DATE($M$2,$S$2,29))</f>
        <v>46141</v>
      </c>
      <c r="AI10" s="7">
        <f>IF(DAY(EOMONTH(F10,0))&lt;30,"",DATE($M$2,$S$2,30))</f>
        <v>46142</v>
      </c>
      <c r="AJ10" s="7" t="str">
        <f>IF(DAY(EOMONTH(F10,0))&lt;31,"",DATE($M$2,$S$2,31))</f>
        <v/>
      </c>
      <c r="AK10" s="61"/>
      <c r="AL10" s="62"/>
      <c r="AM10" s="63"/>
      <c r="AN10" s="63"/>
    </row>
    <row r="11" spans="1:40" ht="18" customHeight="1">
      <c r="A11" s="15">
        <v>1</v>
      </c>
      <c r="B11" s="41" t="s">
        <v>66</v>
      </c>
      <c r="C11" s="23"/>
      <c r="D11" s="42"/>
      <c r="E11" s="43"/>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1">
        <f>+SUM(F11:AJ11)</f>
        <v>0</v>
      </c>
      <c r="AL11" s="12">
        <f>IF($AK$3="４週",AK11/4,AK11/(DAY(EOMONTH($F$9,0))/7))</f>
        <v>0</v>
      </c>
      <c r="AM11" s="45"/>
      <c r="AN11" s="45"/>
    </row>
    <row r="12" spans="1:40" ht="18" customHeight="1">
      <c r="A12" s="15">
        <v>2</v>
      </c>
      <c r="B12" s="41" t="s">
        <v>109</v>
      </c>
      <c r="C12" s="23"/>
      <c r="D12" s="42"/>
      <c r="E12" s="43"/>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f t="shared" ref="AK12:AK31" si="0">+SUM(F12:AJ12)</f>
        <v>0</v>
      </c>
      <c r="AL12" s="12">
        <f>IF($AK$3="４週",AK12/4,AK12/(DAY(EOMONTH($F$9,0))/7))</f>
        <v>0</v>
      </c>
      <c r="AM12" s="45"/>
      <c r="AN12" s="45"/>
    </row>
    <row r="13" spans="1:40" ht="18" customHeight="1">
      <c r="A13" s="15">
        <v>3</v>
      </c>
      <c r="B13" s="41" t="s">
        <v>109</v>
      </c>
      <c r="C13" s="23"/>
      <c r="D13" s="42"/>
      <c r="E13" s="43"/>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1">
        <f t="shared" si="0"/>
        <v>0</v>
      </c>
      <c r="AL13" s="12">
        <f>IF($AK$3="４週",AK13/4,AK13/(DAY(EOMONTH($F$9,0))/7))</f>
        <v>0</v>
      </c>
      <c r="AM13" s="45"/>
      <c r="AN13" s="45"/>
    </row>
    <row r="14" spans="1:40" ht="18" customHeight="1">
      <c r="A14" s="15">
        <v>4</v>
      </c>
      <c r="B14" s="41"/>
      <c r="C14" s="23"/>
      <c r="D14" s="42"/>
      <c r="E14" s="43"/>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1">
        <f t="shared" si="0"/>
        <v>0</v>
      </c>
      <c r="AL14" s="12">
        <f>IF($AK$3="４週",AK14/4,AK14/(DAY(EOMONTH($F$9,0))/7))</f>
        <v>0</v>
      </c>
      <c r="AM14" s="45"/>
      <c r="AN14" s="45"/>
    </row>
    <row r="15" spans="1:40" ht="18" customHeight="1">
      <c r="A15" s="15">
        <v>5</v>
      </c>
      <c r="B15" s="41"/>
      <c r="C15" s="23"/>
      <c r="D15" s="42"/>
      <c r="E15" s="43"/>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1">
        <f t="shared" si="0"/>
        <v>0</v>
      </c>
      <c r="AL15" s="12">
        <f t="shared" ref="AL15:AL30" si="1">IF($AK$3="４週",AK15/4,AK15/(DAY(EOMONTH($F$9,0))/7))</f>
        <v>0</v>
      </c>
      <c r="AM15" s="45"/>
      <c r="AN15" s="45"/>
    </row>
    <row r="16" spans="1:40" ht="18" customHeight="1">
      <c r="A16" s="15">
        <v>6</v>
      </c>
      <c r="B16" s="41"/>
      <c r="C16" s="23"/>
      <c r="D16" s="42"/>
      <c r="E16" s="43"/>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1">
        <f t="shared" si="0"/>
        <v>0</v>
      </c>
      <c r="AL16" s="12">
        <f t="shared" si="1"/>
        <v>0</v>
      </c>
      <c r="AM16" s="45"/>
      <c r="AN16" s="45"/>
    </row>
    <row r="17" spans="1:40" ht="18" customHeight="1">
      <c r="A17" s="15">
        <v>7</v>
      </c>
      <c r="B17" s="41"/>
      <c r="C17" s="23"/>
      <c r="D17" s="42"/>
      <c r="E17" s="43"/>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1">
        <f t="shared" si="0"/>
        <v>0</v>
      </c>
      <c r="AL17" s="12">
        <f t="shared" si="1"/>
        <v>0</v>
      </c>
      <c r="AM17" s="45"/>
      <c r="AN17" s="45"/>
    </row>
    <row r="18" spans="1:40" ht="18" customHeight="1">
      <c r="A18" s="15">
        <v>8</v>
      </c>
      <c r="B18" s="41"/>
      <c r="C18" s="23"/>
      <c r="D18" s="42"/>
      <c r="E18" s="43"/>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1">
        <f t="shared" si="0"/>
        <v>0</v>
      </c>
      <c r="AL18" s="12">
        <f t="shared" si="1"/>
        <v>0</v>
      </c>
      <c r="AM18" s="45"/>
      <c r="AN18" s="45"/>
    </row>
    <row r="19" spans="1:40" ht="18" customHeight="1">
      <c r="A19" s="15">
        <v>9</v>
      </c>
      <c r="B19" s="41"/>
      <c r="C19" s="23"/>
      <c r="D19" s="42"/>
      <c r="E19" s="43"/>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1">
        <f t="shared" si="0"/>
        <v>0</v>
      </c>
      <c r="AL19" s="12">
        <f t="shared" si="1"/>
        <v>0</v>
      </c>
      <c r="AM19" s="45"/>
      <c r="AN19" s="45"/>
    </row>
    <row r="20" spans="1:40" ht="18" customHeight="1">
      <c r="A20" s="15">
        <v>10</v>
      </c>
      <c r="B20" s="41"/>
      <c r="C20" s="23"/>
      <c r="D20" s="42"/>
      <c r="E20" s="43"/>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1">
        <f t="shared" si="0"/>
        <v>0</v>
      </c>
      <c r="AL20" s="12">
        <f t="shared" si="1"/>
        <v>0</v>
      </c>
      <c r="AM20" s="45"/>
      <c r="AN20" s="45"/>
    </row>
    <row r="21" spans="1:40" ht="18" customHeight="1">
      <c r="A21" s="15">
        <v>11</v>
      </c>
      <c r="B21" s="41"/>
      <c r="C21" s="23"/>
      <c r="D21" s="42"/>
      <c r="E21" s="43"/>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1">
        <f t="shared" si="0"/>
        <v>0</v>
      </c>
      <c r="AL21" s="12">
        <f t="shared" si="1"/>
        <v>0</v>
      </c>
      <c r="AM21" s="45"/>
      <c r="AN21" s="45"/>
    </row>
    <row r="22" spans="1:40" ht="18" customHeight="1">
      <c r="A22" s="15">
        <v>12</v>
      </c>
      <c r="B22" s="41"/>
      <c r="C22" s="23"/>
      <c r="D22" s="42"/>
      <c r="E22" s="43"/>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1">
        <f t="shared" si="0"/>
        <v>0</v>
      </c>
      <c r="AL22" s="12">
        <f t="shared" si="1"/>
        <v>0</v>
      </c>
      <c r="AM22" s="45"/>
      <c r="AN22" s="45"/>
    </row>
    <row r="23" spans="1:40" ht="18" customHeight="1">
      <c r="A23" s="15">
        <v>13</v>
      </c>
      <c r="B23" s="41"/>
      <c r="C23" s="23"/>
      <c r="D23" s="42"/>
      <c r="E23" s="43"/>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1">
        <f t="shared" si="0"/>
        <v>0</v>
      </c>
      <c r="AL23" s="12">
        <f t="shared" si="1"/>
        <v>0</v>
      </c>
      <c r="AM23" s="45"/>
      <c r="AN23" s="45"/>
    </row>
    <row r="24" spans="1:40" ht="18" customHeight="1">
      <c r="A24" s="15">
        <v>14</v>
      </c>
      <c r="B24" s="41"/>
      <c r="C24" s="23"/>
      <c r="D24" s="42"/>
      <c r="E24" s="43"/>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f t="shared" si="0"/>
        <v>0</v>
      </c>
      <c r="AL24" s="12">
        <f t="shared" si="1"/>
        <v>0</v>
      </c>
      <c r="AM24" s="45"/>
      <c r="AN24" s="45"/>
    </row>
    <row r="25" spans="1:40" ht="18" customHeight="1">
      <c r="A25" s="15">
        <v>15</v>
      </c>
      <c r="B25" s="41"/>
      <c r="C25" s="23"/>
      <c r="D25" s="42"/>
      <c r="E25" s="4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1">
        <f t="shared" si="0"/>
        <v>0</v>
      </c>
      <c r="AL25" s="12">
        <f t="shared" si="1"/>
        <v>0</v>
      </c>
      <c r="AM25" s="45"/>
      <c r="AN25" s="45"/>
    </row>
    <row r="26" spans="1:40" ht="18" customHeight="1">
      <c r="A26" s="15">
        <v>16</v>
      </c>
      <c r="B26" s="41"/>
      <c r="C26" s="23"/>
      <c r="D26" s="42"/>
      <c r="E26" s="43"/>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1">
        <f t="shared" si="0"/>
        <v>0</v>
      </c>
      <c r="AL26" s="12">
        <f t="shared" si="1"/>
        <v>0</v>
      </c>
      <c r="AM26" s="45"/>
      <c r="AN26" s="45"/>
    </row>
    <row r="27" spans="1:40" ht="18" customHeight="1">
      <c r="A27" s="15">
        <v>17</v>
      </c>
      <c r="B27" s="41"/>
      <c r="C27" s="23"/>
      <c r="D27" s="42"/>
      <c r="E27" s="43"/>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f t="shared" si="0"/>
        <v>0</v>
      </c>
      <c r="AL27" s="12">
        <f t="shared" si="1"/>
        <v>0</v>
      </c>
      <c r="AM27" s="45"/>
      <c r="AN27" s="45"/>
    </row>
    <row r="28" spans="1:40" ht="18" customHeight="1">
      <c r="A28" s="15">
        <v>18</v>
      </c>
      <c r="B28" s="41"/>
      <c r="C28" s="23"/>
      <c r="D28" s="42"/>
      <c r="E28" s="43"/>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1">
        <f t="shared" si="0"/>
        <v>0</v>
      </c>
      <c r="AL28" s="12">
        <f t="shared" si="1"/>
        <v>0</v>
      </c>
      <c r="AM28" s="45"/>
      <c r="AN28" s="45"/>
    </row>
    <row r="29" spans="1:40" ht="18" customHeight="1">
      <c r="A29" s="15">
        <v>19</v>
      </c>
      <c r="B29" s="41"/>
      <c r="C29" s="23"/>
      <c r="D29" s="42"/>
      <c r="E29" s="43"/>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1">
        <f t="shared" si="0"/>
        <v>0</v>
      </c>
      <c r="AL29" s="12">
        <f t="shared" si="1"/>
        <v>0</v>
      </c>
      <c r="AM29" s="45"/>
      <c r="AN29" s="45"/>
    </row>
    <row r="30" spans="1:40" ht="18" customHeight="1">
      <c r="A30" s="15">
        <v>20</v>
      </c>
      <c r="B30" s="41"/>
      <c r="C30" s="23"/>
      <c r="D30" s="42"/>
      <c r="E30" s="43"/>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1">
        <f t="shared" si="0"/>
        <v>0</v>
      </c>
      <c r="AL30" s="12">
        <f t="shared" si="1"/>
        <v>0</v>
      </c>
      <c r="AM30" s="45"/>
      <c r="AN30" s="45"/>
    </row>
    <row r="31" spans="1:40" ht="18" customHeight="1">
      <c r="A31" s="59" t="s">
        <v>26</v>
      </c>
      <c r="B31" s="67"/>
      <c r="C31" s="67"/>
      <c r="D31" s="67"/>
      <c r="E31" s="67"/>
      <c r="F31" s="13">
        <f>+SUM(F11:F30)</f>
        <v>0</v>
      </c>
      <c r="G31" s="13">
        <f t="shared" ref="G31:AJ31" si="2">+SUM(G11:G30)</f>
        <v>0</v>
      </c>
      <c r="H31" s="13">
        <f t="shared" si="2"/>
        <v>0</v>
      </c>
      <c r="I31" s="13">
        <f t="shared" si="2"/>
        <v>0</v>
      </c>
      <c r="J31" s="13">
        <f t="shared" si="2"/>
        <v>0</v>
      </c>
      <c r="K31" s="13">
        <f t="shared" si="2"/>
        <v>0</v>
      </c>
      <c r="L31" s="13">
        <f t="shared" si="2"/>
        <v>0</v>
      </c>
      <c r="M31" s="13">
        <f t="shared" si="2"/>
        <v>0</v>
      </c>
      <c r="N31" s="13">
        <f t="shared" si="2"/>
        <v>0</v>
      </c>
      <c r="O31" s="13">
        <f t="shared" si="2"/>
        <v>0</v>
      </c>
      <c r="P31" s="13">
        <f t="shared" si="2"/>
        <v>0</v>
      </c>
      <c r="Q31" s="13">
        <f t="shared" si="2"/>
        <v>0</v>
      </c>
      <c r="R31" s="13">
        <f t="shared" si="2"/>
        <v>0</v>
      </c>
      <c r="S31" s="13">
        <f t="shared" si="2"/>
        <v>0</v>
      </c>
      <c r="T31" s="13">
        <f t="shared" si="2"/>
        <v>0</v>
      </c>
      <c r="U31" s="13">
        <f t="shared" si="2"/>
        <v>0</v>
      </c>
      <c r="V31" s="13">
        <f t="shared" si="2"/>
        <v>0</v>
      </c>
      <c r="W31" s="13">
        <f t="shared" si="2"/>
        <v>0</v>
      </c>
      <c r="X31" s="13">
        <f t="shared" si="2"/>
        <v>0</v>
      </c>
      <c r="Y31" s="13">
        <f t="shared" si="2"/>
        <v>0</v>
      </c>
      <c r="Z31" s="13">
        <f t="shared" si="2"/>
        <v>0</v>
      </c>
      <c r="AA31" s="13">
        <f t="shared" si="2"/>
        <v>0</v>
      </c>
      <c r="AB31" s="13">
        <f t="shared" si="2"/>
        <v>0</v>
      </c>
      <c r="AC31" s="13">
        <f t="shared" si="2"/>
        <v>0</v>
      </c>
      <c r="AD31" s="13">
        <f t="shared" si="2"/>
        <v>0</v>
      </c>
      <c r="AE31" s="13">
        <f t="shared" si="2"/>
        <v>0</v>
      </c>
      <c r="AF31" s="13">
        <f t="shared" si="2"/>
        <v>0</v>
      </c>
      <c r="AG31" s="13">
        <f t="shared" si="2"/>
        <v>0</v>
      </c>
      <c r="AH31" s="13">
        <f t="shared" si="2"/>
        <v>0</v>
      </c>
      <c r="AI31" s="13">
        <f t="shared" si="2"/>
        <v>0</v>
      </c>
      <c r="AJ31" s="13">
        <f t="shared" si="2"/>
        <v>0</v>
      </c>
      <c r="AK31" s="11">
        <f t="shared" si="0"/>
        <v>0</v>
      </c>
      <c r="AL31" s="12">
        <f>IF($AK$3="４週",AK31/4,AK31/(DAY(EOMONTH($F$9,0))/7))</f>
        <v>0</v>
      </c>
      <c r="AM31" s="55"/>
      <c r="AN31" s="55"/>
    </row>
    <row r="32" spans="1:40" ht="18" customHeight="1">
      <c r="A32" s="67" t="s">
        <v>27</v>
      </c>
      <c r="B32" s="67"/>
      <c r="C32" s="67"/>
      <c r="D32" s="67"/>
      <c r="E32" s="68"/>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13"/>
      <c r="AL32" s="14"/>
      <c r="AM32" s="55"/>
      <c r="AN32" s="55"/>
    </row>
    <row r="33" spans="1:40" ht="15" customHeight="1">
      <c r="A33" s="8"/>
      <c r="B33" s="8"/>
      <c r="C33" s="8"/>
      <c r="D33" s="8"/>
      <c r="E33" s="8"/>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8"/>
      <c r="AL33" s="8"/>
      <c r="AM33" s="4"/>
    </row>
    <row r="34" spans="1:40" ht="15" customHeight="1">
      <c r="A34" s="8"/>
      <c r="B34" s="8"/>
      <c r="C34" s="8"/>
      <c r="D34" s="8"/>
      <c r="E34" s="8"/>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8"/>
      <c r="AL34" s="8"/>
      <c r="AM34" s="4"/>
    </row>
    <row r="35" spans="1:40" ht="21" customHeight="1">
      <c r="A35" s="9" t="s">
        <v>111</v>
      </c>
      <c r="B35" s="8"/>
      <c r="C35" s="8"/>
      <c r="D35" s="8"/>
      <c r="E35" s="8"/>
      <c r="F35" s="8"/>
      <c r="G35" s="2"/>
      <c r="H35" s="2"/>
      <c r="I35" s="2"/>
      <c r="J35" s="2"/>
      <c r="K35" s="2"/>
      <c r="L35" s="2"/>
      <c r="M35" s="2"/>
      <c r="N35" s="2"/>
      <c r="O35" s="2"/>
      <c r="Y35" s="9"/>
      <c r="AM35" s="8"/>
      <c r="AN35" s="4"/>
    </row>
    <row r="36" spans="1:40" ht="24.9" customHeight="1">
      <c r="A36" s="46"/>
      <c r="B36" s="46"/>
      <c r="C36" s="46"/>
      <c r="D36" s="36">
        <f>IF(MONTH($F$9)&lt;7,MONTH($F$9)+6,MONTH($F$9)-6)</f>
        <v>10</v>
      </c>
      <c r="E36" s="36">
        <f>IF(MONTH($F$9)&lt;6,MONTH($F$9)+7,MONTH($F$9)-5)</f>
        <v>11</v>
      </c>
      <c r="F36" s="52">
        <f>IF(MONTH($F$9)&lt;5,MONTH($F$9)+8,MONTH($F$9)-4)</f>
        <v>12</v>
      </c>
      <c r="G36" s="52"/>
      <c r="H36" s="52"/>
      <c r="I36" s="52">
        <f>IF(MONTH($F$9)&lt;4,MONTH($F$9)+9,MONTH($F$9)-3)</f>
        <v>1</v>
      </c>
      <c r="J36" s="52"/>
      <c r="K36" s="52"/>
      <c r="L36" s="52">
        <f>IF(MONTH($F$9)&lt;3,MONTH($F$9)+10,MONTH($F$9)-2)</f>
        <v>2</v>
      </c>
      <c r="M36" s="52"/>
      <c r="N36" s="52"/>
      <c r="O36" s="52">
        <f>IF(MONTH($F$9)&lt;2,MONTH($F$9)+11,MONTH($F$9)-1)</f>
        <v>3</v>
      </c>
      <c r="P36" s="52"/>
      <c r="Q36" s="52"/>
      <c r="R36" s="46" t="s">
        <v>82</v>
      </c>
      <c r="S36" s="46"/>
      <c r="T36" s="46"/>
      <c r="U36" s="46"/>
      <c r="V36" s="62" t="s">
        <v>83</v>
      </c>
      <c r="W36" s="62"/>
      <c r="X36" s="62"/>
      <c r="Y36" s="62"/>
      <c r="Z36" s="62" t="s">
        <v>112</v>
      </c>
      <c r="AA36" s="62"/>
      <c r="AB36" s="62"/>
      <c r="AC36" s="62"/>
    </row>
    <row r="37" spans="1:40" ht="18" customHeight="1">
      <c r="A37" s="74" t="s">
        <v>113</v>
      </c>
      <c r="B37" s="74"/>
      <c r="C37" s="74"/>
      <c r="D37" s="10"/>
      <c r="E37" s="10"/>
      <c r="F37" s="75"/>
      <c r="G37" s="75"/>
      <c r="H37" s="75"/>
      <c r="I37" s="75"/>
      <c r="J37" s="75"/>
      <c r="K37" s="75"/>
      <c r="L37" s="75"/>
      <c r="M37" s="75"/>
      <c r="N37" s="75"/>
      <c r="O37" s="75"/>
      <c r="P37" s="75"/>
      <c r="Q37" s="75"/>
      <c r="R37" s="72">
        <f>SUM(D37:Q37)</f>
        <v>0</v>
      </c>
      <c r="S37" s="72"/>
      <c r="T37" s="72"/>
      <c r="U37" s="72"/>
      <c r="V37" s="80">
        <f>ROUNDUP((R37+R38)/6,1)</f>
        <v>0</v>
      </c>
      <c r="W37" s="80"/>
      <c r="X37" s="80"/>
      <c r="Y37" s="80"/>
      <c r="Z37" s="80">
        <f>ROUNDDOWN(V37/35,1)</f>
        <v>0</v>
      </c>
      <c r="AA37" s="80"/>
      <c r="AB37" s="80"/>
      <c r="AC37" s="80"/>
    </row>
    <row r="38" spans="1:40" ht="18" customHeight="1">
      <c r="A38" s="74" t="s">
        <v>114</v>
      </c>
      <c r="B38" s="74"/>
      <c r="C38" s="74"/>
      <c r="D38" s="10"/>
      <c r="E38" s="10"/>
      <c r="F38" s="75"/>
      <c r="G38" s="75"/>
      <c r="H38" s="75"/>
      <c r="I38" s="75"/>
      <c r="J38" s="75"/>
      <c r="K38" s="75"/>
      <c r="L38" s="75"/>
      <c r="M38" s="75"/>
      <c r="N38" s="75"/>
      <c r="O38" s="75"/>
      <c r="P38" s="75"/>
      <c r="Q38" s="75"/>
      <c r="R38" s="72">
        <f>+SUM(D38:Q38)</f>
        <v>0</v>
      </c>
      <c r="S38" s="72"/>
      <c r="T38" s="72"/>
      <c r="U38" s="72"/>
      <c r="V38" s="80"/>
      <c r="W38" s="80"/>
      <c r="X38" s="80"/>
      <c r="Y38" s="80"/>
      <c r="Z38" s="80"/>
      <c r="AA38" s="80"/>
      <c r="AB38" s="80"/>
      <c r="AC38" s="80"/>
    </row>
    <row r="39" spans="1:40" ht="21" customHeight="1">
      <c r="A39" s="9" t="s">
        <v>69</v>
      </c>
      <c r="B39" s="1"/>
      <c r="C39" s="5"/>
      <c r="D39" s="5"/>
      <c r="E39" s="5"/>
      <c r="F39" s="5"/>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5"/>
      <c r="AM39" s="5"/>
      <c r="AN39" s="4"/>
    </row>
    <row r="40" spans="1:40" ht="24.9" customHeight="1">
      <c r="A40" s="4"/>
      <c r="B40" s="8"/>
      <c r="C40" s="69" t="str">
        <f>IF(VLOOKUP($AK$1,選択肢!$A$1:$J$34,C45,FALSE)=0,"-",VLOOKUP($AK$1,選択肢!$A$1:$J$34,C45,FALSE))</f>
        <v>管理者</v>
      </c>
      <c r="D40" s="70"/>
      <c r="E40" s="51" t="str">
        <f>IF(VLOOKUP($AK$1,選択肢!$A$1:$J$34,E45,FALSE)=0,"-",VLOOKUP($AK$1,選択肢!$A$1:$J$34,E45,FALSE))</f>
        <v>相談支援専門員</v>
      </c>
      <c r="F40" s="51"/>
      <c r="G40" s="51"/>
      <c r="H40" s="51"/>
      <c r="I40" s="69" t="str">
        <f>IF(VLOOKUP($AK$1,選択肢!$A$1:$J$34,I45,FALSE)=0,"-",VLOOKUP($AK$1,選択肢!$A$1:$J$34,I45,FALSE))</f>
        <v>相談支援員</v>
      </c>
      <c r="J40" s="70"/>
      <c r="K40" s="70"/>
      <c r="L40" s="70"/>
      <c r="M40" s="70"/>
      <c r="N40" s="71"/>
      <c r="O40" s="69" t="str">
        <f>IF(VLOOKUP($AK$1,選択肢!$A$1:$J$34,O45,FALSE)=0,"-",VLOOKUP($AK$1,選択肢!$A$1:$J$34,O45,FALSE))</f>
        <v>-</v>
      </c>
      <c r="P40" s="70"/>
      <c r="Q40" s="70"/>
      <c r="R40" s="70"/>
      <c r="S40" s="70"/>
      <c r="T40" s="71"/>
      <c r="U40" s="69" t="str">
        <f>IF(VLOOKUP($AK$1,選択肢!$A$1:$J$34,U45,FALSE)=0,"-",VLOOKUP($AK$1,選択肢!$A$1:$J$34,U45,FALSE))</f>
        <v>-</v>
      </c>
      <c r="V40" s="70"/>
      <c r="W40" s="70"/>
      <c r="X40" s="70"/>
      <c r="Y40" s="70"/>
      <c r="Z40" s="71"/>
      <c r="AA40" s="69" t="str">
        <f>IF(VLOOKUP($AK$1,選択肢!$A$1:$J$34,AA45,FALSE)=0,"-",VLOOKUP($AK$1,選択肢!$A$1:$J$34,AA45,FALSE))</f>
        <v>-</v>
      </c>
      <c r="AB40" s="70"/>
      <c r="AC40" s="70"/>
      <c r="AD40" s="70"/>
      <c r="AE40" s="70"/>
      <c r="AF40" s="71"/>
      <c r="AG40" s="51" t="str">
        <f>IF(VLOOKUP($AK$1,選択肢!$A$1:$J$34,AG45,FALSE)=0,"-",VLOOKUP($AK$1,選択肢!$A$1:$J$34,AG45,FALSE))</f>
        <v>-</v>
      </c>
      <c r="AH40" s="51"/>
      <c r="AI40" s="51"/>
      <c r="AJ40" s="51"/>
      <c r="AK40" s="51"/>
      <c r="AL40" s="51" t="str">
        <f>IF(VLOOKUP($AK$1,選択肢!$A$1:$J$34,AL45,FALSE)=0,"-",VLOOKUP($AK$1,選択肢!$A$1:$J$34,AL45,FALSE))</f>
        <v>-</v>
      </c>
      <c r="AM40" s="51"/>
      <c r="AN40" s="4"/>
    </row>
    <row r="41" spans="1:40" ht="18" customHeight="1">
      <c r="A41" s="4"/>
      <c r="B41" s="8"/>
      <c r="C41" s="40" t="s">
        <v>70</v>
      </c>
      <c r="D41" s="40" t="s">
        <v>71</v>
      </c>
      <c r="E41" s="39" t="s">
        <v>70</v>
      </c>
      <c r="F41" s="73" t="s">
        <v>71</v>
      </c>
      <c r="G41" s="73"/>
      <c r="H41" s="73"/>
      <c r="I41" s="64" t="s">
        <v>70</v>
      </c>
      <c r="J41" s="65"/>
      <c r="K41" s="66"/>
      <c r="L41" s="64" t="s">
        <v>71</v>
      </c>
      <c r="M41" s="65"/>
      <c r="N41" s="66"/>
      <c r="O41" s="64" t="s">
        <v>70</v>
      </c>
      <c r="P41" s="65"/>
      <c r="Q41" s="66"/>
      <c r="R41" s="64" t="s">
        <v>71</v>
      </c>
      <c r="S41" s="65"/>
      <c r="T41" s="66"/>
      <c r="U41" s="64" t="s">
        <v>70</v>
      </c>
      <c r="V41" s="65"/>
      <c r="W41" s="66"/>
      <c r="X41" s="64" t="s">
        <v>71</v>
      </c>
      <c r="Y41" s="65"/>
      <c r="Z41" s="66"/>
      <c r="AA41" s="64" t="s">
        <v>70</v>
      </c>
      <c r="AB41" s="65"/>
      <c r="AC41" s="66"/>
      <c r="AD41" s="64" t="s">
        <v>71</v>
      </c>
      <c r="AE41" s="65"/>
      <c r="AF41" s="66"/>
      <c r="AG41" s="64" t="s">
        <v>70</v>
      </c>
      <c r="AH41" s="65"/>
      <c r="AI41" s="66"/>
      <c r="AJ41" s="64" t="s">
        <v>71</v>
      </c>
      <c r="AK41" s="66"/>
      <c r="AL41" s="39" t="s">
        <v>0</v>
      </c>
      <c r="AM41" s="39" t="s">
        <v>85</v>
      </c>
      <c r="AN41" s="4"/>
    </row>
    <row r="42" spans="1:40" ht="18" customHeight="1">
      <c r="A42" s="4"/>
      <c r="B42" s="16" t="s">
        <v>72</v>
      </c>
      <c r="C42" s="39">
        <f>COUNTIFS($B$11:$B$30,C$40,$C$11:$C$30,"A",$E$11:$E$30,"*")</f>
        <v>0</v>
      </c>
      <c r="D42" s="39">
        <f>COUNTIFS($B$11:$B$30,C$40,$C$11:$C$30,"B",$E$11:$E$30,"*")</f>
        <v>0</v>
      </c>
      <c r="E42" s="39">
        <f>COUNTIFS($B$11:$B$30,E$40,$C$11:$C$30,"A",$E$11:$E$30,"*")</f>
        <v>0</v>
      </c>
      <c r="F42" s="64">
        <f>COUNTIFS($B$11:$B$30,E$40,$C$11:$C$30,"B",$E$11:$E$30,"*")</f>
        <v>0</v>
      </c>
      <c r="G42" s="65"/>
      <c r="H42" s="66"/>
      <c r="I42" s="64">
        <f>COUNTIFS($B$11:$B$30,I$40,$C$11:$C$30,"A",$E$11:$E$30,"*")</f>
        <v>0</v>
      </c>
      <c r="J42" s="65"/>
      <c r="K42" s="66"/>
      <c r="L42" s="64">
        <f>COUNTIFS($B$11:$B$30,I$40,$C$11:$C$30,"B",$E$11:$E$30,"*")</f>
        <v>0</v>
      </c>
      <c r="M42" s="65"/>
      <c r="N42" s="66"/>
      <c r="O42" s="64">
        <f>COUNTIFS($B$11:$B$30,O$40,$C$11:$C$30,"A",$E$11:$E$30,"*")</f>
        <v>0</v>
      </c>
      <c r="P42" s="65"/>
      <c r="Q42" s="66"/>
      <c r="R42" s="64">
        <f>COUNTIFS($B$11:$B$30,O$40,$C$11:$C$30,"B",$E$11:$E$30,"*")</f>
        <v>0</v>
      </c>
      <c r="S42" s="65"/>
      <c r="T42" s="66"/>
      <c r="U42" s="64">
        <f>COUNTIFS($B$11:$B$30,U$40,$C$11:$C$30,"A",$E$11:$E$30,"*")</f>
        <v>0</v>
      </c>
      <c r="V42" s="65"/>
      <c r="W42" s="66"/>
      <c r="X42" s="64">
        <f>COUNTIFS($B$11:$B$30,U$40,$C$11:$C$30,"B",$E$11:$E$30,"*")</f>
        <v>0</v>
      </c>
      <c r="Y42" s="65"/>
      <c r="Z42" s="66"/>
      <c r="AA42" s="64">
        <f>COUNTIFS($B$11:$B$30,AA$40,$C$11:$C$30,"A",$E$11:$E$30,"*")</f>
        <v>0</v>
      </c>
      <c r="AB42" s="65"/>
      <c r="AC42" s="66"/>
      <c r="AD42" s="64">
        <f>COUNTIFS($B$11:$B$30,AA$40,$C$11:$C$30,"B",$E$11:$E$30,"*")</f>
        <v>0</v>
      </c>
      <c r="AE42" s="65"/>
      <c r="AF42" s="66"/>
      <c r="AG42" s="64">
        <f>COUNTIFS($B$11:$B$30,AG$40,$C$11:$C$30,"A",$E$11:$E$30,"*")</f>
        <v>0</v>
      </c>
      <c r="AH42" s="65"/>
      <c r="AI42" s="66"/>
      <c r="AJ42" s="64">
        <f>COUNTIFS($B$11:$B$30,AG$40,$C$11:$C$30,"B",$E$11:$E$30,"*")</f>
        <v>0</v>
      </c>
      <c r="AK42" s="66"/>
      <c r="AL42" s="39">
        <f>COUNTIFS($B$11:$B$30,AL$40,$C$11:$C$30,"A",$E$11:$E$30,"*")</f>
        <v>0</v>
      </c>
      <c r="AM42" s="39">
        <f>COUNTIFS($B$11:$B$30,AL$40,$C$11:$C$30,"B",$E$11:$E$30,"*")</f>
        <v>0</v>
      </c>
      <c r="AN42" s="4"/>
    </row>
    <row r="43" spans="1:40" ht="18" customHeight="1">
      <c r="A43" s="4"/>
      <c r="B43" s="22" t="s">
        <v>73</v>
      </c>
      <c r="C43" s="39">
        <f>COUNTIFS($B$11:$B$30,C$40,$C$11:$C$30,"C",$E$11:$E$30,"*")</f>
        <v>0</v>
      </c>
      <c r="D43" s="39">
        <f>COUNTIFS($B$11:$B$30,C$40,$C$11:$C$30,"D",$E$11:$E$30,"*")</f>
        <v>0</v>
      </c>
      <c r="E43" s="39">
        <f>COUNTIFS($B$11:$B$30,E$40,$C$11:$C$30,"C",$E$11:$E$30,"*")</f>
        <v>0</v>
      </c>
      <c r="F43" s="64">
        <f>COUNTIFS($B$11:$B$30,E$40,$C$11:$C$30,"D",$E$11:$E$30,"*")</f>
        <v>0</v>
      </c>
      <c r="G43" s="65"/>
      <c r="H43" s="66"/>
      <c r="I43" s="64">
        <f>COUNTIFS($B$11:$B$30,I$40,$C$11:$C$30,"C",$E$11:$E$30,"*")</f>
        <v>0</v>
      </c>
      <c r="J43" s="65"/>
      <c r="K43" s="66"/>
      <c r="L43" s="64">
        <f>COUNTIFS($B$11:$B$30,I$40,$C$11:$C$30,"D",$E$11:$E$30,"*")</f>
        <v>0</v>
      </c>
      <c r="M43" s="65"/>
      <c r="N43" s="66"/>
      <c r="O43" s="64">
        <f>COUNTIFS($B$11:$B$30,O$40,$C$11:$C$30,"C",$E$11:$E$30,"*")</f>
        <v>0</v>
      </c>
      <c r="P43" s="65"/>
      <c r="Q43" s="66"/>
      <c r="R43" s="64">
        <f>COUNTIFS($B$11:$B$30,O$40,$C$11:$C$30,"D",$E$11:$E$30,"*")</f>
        <v>0</v>
      </c>
      <c r="S43" s="65"/>
      <c r="T43" s="66"/>
      <c r="U43" s="64">
        <f>COUNTIFS($B$11:$B$30,U$40,$C$11:$C$30,"C",$E$11:$E$30,"*")</f>
        <v>0</v>
      </c>
      <c r="V43" s="65"/>
      <c r="W43" s="66"/>
      <c r="X43" s="64">
        <f>COUNTIFS($B$11:$B$30,U$40,$C$11:$C$30,"D",$E$11:$E$30,"*")</f>
        <v>0</v>
      </c>
      <c r="Y43" s="65"/>
      <c r="Z43" s="66"/>
      <c r="AA43" s="64">
        <f>COUNTIFS($B$11:$B$30,AA$40,$C$11:$C$30,"C",$E$11:$E$30,"*")</f>
        <v>0</v>
      </c>
      <c r="AB43" s="65"/>
      <c r="AC43" s="66"/>
      <c r="AD43" s="64">
        <f>COUNTIFS($B$11:$B$30,AA$40,$C$11:$C$30,"D",$E$11:$E$30,"*")</f>
        <v>0</v>
      </c>
      <c r="AE43" s="65"/>
      <c r="AF43" s="66"/>
      <c r="AG43" s="64">
        <f>COUNTIFS($B$11:$B$30,AG$40,$C$11:$C$30,"C",$E$11:$E$30,"*")</f>
        <v>0</v>
      </c>
      <c r="AH43" s="65"/>
      <c r="AI43" s="66"/>
      <c r="AJ43" s="64">
        <f>COUNTIFS($B$11:$B$30,AG$40,$C$11:$C$30,"D",$E$11:$E$30,"*")</f>
        <v>0</v>
      </c>
      <c r="AK43" s="66"/>
      <c r="AL43" s="39">
        <f>COUNTIFS($B$11:$B$30,AL$40,$C$11:$C$30,"C",$E$11:$E$30,"*")</f>
        <v>0</v>
      </c>
      <c r="AM43" s="39">
        <f>COUNTIFS($B$11:$B$30,AL$40,$C$11:$C$30,"D",$E$11:$E$30,"*")</f>
        <v>0</v>
      </c>
      <c r="AN43" s="4"/>
    </row>
    <row r="44" spans="1:40" ht="24.9" customHeight="1">
      <c r="A44" s="4"/>
      <c r="B44" s="22" t="s">
        <v>74</v>
      </c>
      <c r="C44" s="69" t="e">
        <f>IF($AK$3="４週",SUMIFS($AK$11:$AK$30,$B$11:$B$30,C40)/4/$AH$5,IF($AK$3="歴月",SUMIFS($AK$11:$AK$30,$B$11:$B$30,C40)/$AL$5,"記載する期間を選択してください"))</f>
        <v>#DIV/0!</v>
      </c>
      <c r="D44" s="71"/>
      <c r="E44" s="69" t="e">
        <f>IF($AK$3="４週",SUMIFS($AK$11:$AK$30,$B$11:$B$30,E40)/4/$AH$5,IF($AK$3="歴月",SUMIFS($AK$11:$AK$30,$B$11:$B$30,E40)/$AL$5,"記載する期間を選択してください"))</f>
        <v>#DIV/0!</v>
      </c>
      <c r="F44" s="70"/>
      <c r="G44" s="70"/>
      <c r="H44" s="71"/>
      <c r="I44" s="69" t="e">
        <f>IF($AK$3="４週",SUMIFS($AK$11:$AK$30,$B$11:$B$30,I40)/4/$AH$5,IF($AK$3="歴月",SUMIFS($AK$11:$AK$30,$B$11:$B$30,I40)/$AL$5,"記載する期間を選択してください"))</f>
        <v>#DIV/0!</v>
      </c>
      <c r="J44" s="70"/>
      <c r="K44" s="70"/>
      <c r="L44" s="70"/>
      <c r="M44" s="70"/>
      <c r="N44" s="71"/>
      <c r="O44" s="69" t="e">
        <f>IF($AK$3="４週",SUMIFS($AK$11:$AK$30,$B$11:$B$30,O40)/4/$AH$5,IF($AK$3="歴月",SUMIFS($AK$11:$AK$30,$B$11:$B$30,O40)/$AL$5,"記載する期間を選択してください"))</f>
        <v>#DIV/0!</v>
      </c>
      <c r="P44" s="70"/>
      <c r="Q44" s="70"/>
      <c r="R44" s="70"/>
      <c r="S44" s="70"/>
      <c r="T44" s="71"/>
      <c r="U44" s="69" t="e">
        <f>IF($AK$3="４週",SUMIFS($AK$11:$AK$30,$B$11:$B$30,U40)/4/$AH$5,IF($AK$3="歴月",SUMIFS($AK$11:$AK$30,$B$11:$B$30,U40)/$AL$5,"記載する期間を選択してください"))</f>
        <v>#DIV/0!</v>
      </c>
      <c r="V44" s="70"/>
      <c r="W44" s="70"/>
      <c r="X44" s="70"/>
      <c r="Y44" s="70"/>
      <c r="Z44" s="71"/>
      <c r="AA44" s="69" t="e">
        <f>IF($AK$3="４週",SUMIFS($AK$11:$AK$30,$B$11:$B$30,AA40)/4/$AH$5,IF($AK$3="歴月",SUMIFS($AK$11:$AK$30,$B$11:$B$30,AA40)/$AL$5,"記載する期間を選択してください"))</f>
        <v>#DIV/0!</v>
      </c>
      <c r="AB44" s="70"/>
      <c r="AC44" s="70"/>
      <c r="AD44" s="70"/>
      <c r="AE44" s="70"/>
      <c r="AF44" s="71"/>
      <c r="AG44" s="69" t="e">
        <f>IF($AK$3="４週",SUMIFS($AK$11:$AK$30,$B$11:$B$30,AG40)/4/$AH$5,IF($AK$3="歴月",SUMIFS($AK$11:$AK$30,$B$11:$B$30,AG40)/$AL$5,"記載する期間を選択してください"))</f>
        <v>#DIV/0!</v>
      </c>
      <c r="AH44" s="70"/>
      <c r="AI44" s="70"/>
      <c r="AJ44" s="70"/>
      <c r="AK44" s="71"/>
      <c r="AL44" s="69" t="e">
        <f>IF($AK$3="４週",SUMIFS($AK$11:$AK$30,$B$11:$B$30,AL40)/4/$AH$5,IF($AK$3="歴月",SUMIFS($AK$11:$AK$30,$B$11:$B$30,AL40)/$AL$5,"記載する期間を選択してください"))</f>
        <v>#DIV/0!</v>
      </c>
      <c r="AM44" s="71"/>
      <c r="AN44" s="4"/>
    </row>
    <row r="45" spans="1:40" ht="5.0999999999999996" customHeight="1">
      <c r="A45" s="4"/>
      <c r="B45" s="1"/>
      <c r="C45" s="18">
        <v>2</v>
      </c>
      <c r="D45" s="18"/>
      <c r="E45" s="18">
        <v>3</v>
      </c>
      <c r="F45" s="18"/>
      <c r="G45" s="18"/>
      <c r="H45" s="18"/>
      <c r="I45" s="18">
        <v>4</v>
      </c>
      <c r="J45" s="18"/>
      <c r="K45" s="18"/>
      <c r="L45" s="18"/>
      <c r="M45" s="18"/>
      <c r="N45" s="18"/>
      <c r="O45" s="18">
        <v>5</v>
      </c>
      <c r="P45" s="18"/>
      <c r="Q45" s="18"/>
      <c r="R45" s="18"/>
      <c r="S45" s="18"/>
      <c r="T45" s="18"/>
      <c r="U45" s="18">
        <v>6</v>
      </c>
      <c r="V45" s="18"/>
      <c r="W45" s="18"/>
      <c r="X45" s="18"/>
      <c r="Y45" s="18"/>
      <c r="Z45" s="18"/>
      <c r="AA45" s="18">
        <v>7</v>
      </c>
      <c r="AB45" s="18"/>
      <c r="AC45" s="18"/>
      <c r="AD45" s="18"/>
      <c r="AE45" s="18"/>
      <c r="AF45" s="18"/>
      <c r="AG45" s="18">
        <v>8</v>
      </c>
      <c r="AH45" s="18"/>
      <c r="AI45" s="18"/>
      <c r="AJ45" s="18"/>
      <c r="AK45" s="18"/>
      <c r="AL45" s="18">
        <v>9</v>
      </c>
      <c r="AM45" s="38"/>
      <c r="AN45" s="4"/>
    </row>
    <row r="46" spans="1:40" ht="15" customHeight="1">
      <c r="A46" s="2" t="s">
        <v>28</v>
      </c>
      <c r="B46" s="29"/>
      <c r="C46" s="30"/>
      <c r="D46" s="30"/>
      <c r="E46" s="30"/>
      <c r="F46" s="31"/>
      <c r="G46" s="30"/>
      <c r="H46" s="18"/>
      <c r="I46" s="18"/>
      <c r="J46" s="18"/>
      <c r="K46" s="18"/>
      <c r="L46" s="18"/>
      <c r="M46" s="18"/>
      <c r="N46" s="18"/>
      <c r="O46" s="18"/>
      <c r="P46" s="18"/>
      <c r="Q46" s="18"/>
      <c r="R46" s="18">
        <v>6</v>
      </c>
      <c r="S46" s="18"/>
      <c r="T46" s="18"/>
      <c r="U46" s="18"/>
      <c r="V46" s="18"/>
      <c r="W46" s="18"/>
      <c r="X46" s="18">
        <v>7</v>
      </c>
      <c r="Y46" s="18"/>
      <c r="Z46" s="18"/>
      <c r="AA46" s="18"/>
      <c r="AB46" s="18"/>
      <c r="AC46" s="18"/>
      <c r="AD46" s="18">
        <v>8</v>
      </c>
      <c r="AE46" s="18"/>
      <c r="AF46" s="18"/>
      <c r="AG46" s="19"/>
      <c r="AH46" s="19"/>
      <c r="AI46" s="19"/>
      <c r="AJ46" s="19">
        <v>9</v>
      </c>
      <c r="AK46" s="17"/>
      <c r="AL46" s="17"/>
      <c r="AM46" s="4"/>
    </row>
    <row r="47" spans="1:40" s="2" customFormat="1" ht="15" customHeight="1">
      <c r="A47" s="2" t="s">
        <v>29</v>
      </c>
      <c r="B47" s="25"/>
      <c r="C47" s="25"/>
      <c r="D47" s="25"/>
      <c r="E47" s="25"/>
      <c r="F47" s="25"/>
      <c r="G47" s="25"/>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row>
    <row r="48" spans="1:40" s="2" customFormat="1" ht="15" customHeight="1">
      <c r="A48" s="2" t="s">
        <v>30</v>
      </c>
      <c r="B48" s="25"/>
      <c r="C48" s="25"/>
      <c r="D48" s="25"/>
      <c r="E48" s="25"/>
      <c r="F48" s="25"/>
      <c r="G48" s="25"/>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row>
    <row r="49" spans="1:39" s="2" customFormat="1" ht="15" customHeight="1">
      <c r="A49" s="2" t="s">
        <v>31</v>
      </c>
      <c r="B49" s="25"/>
      <c r="C49" s="25"/>
      <c r="D49" s="25"/>
      <c r="E49" s="25"/>
      <c r="F49" s="25"/>
      <c r="G49" s="25"/>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row>
    <row r="50" spans="1:39" s="2" customFormat="1" ht="15" customHeight="1">
      <c r="A50" s="2" t="s">
        <v>32</v>
      </c>
      <c r="B50" s="25"/>
      <c r="C50" s="25"/>
      <c r="D50" s="25"/>
      <c r="E50" s="25"/>
      <c r="F50" s="25"/>
      <c r="G50" s="25"/>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row>
    <row r="51" spans="1:39" ht="15" customHeight="1">
      <c r="A51" s="2" t="s">
        <v>33</v>
      </c>
      <c r="B51" s="32"/>
      <c r="C51" s="2"/>
      <c r="D51" s="2"/>
      <c r="E51" s="2"/>
      <c r="F51" s="2"/>
      <c r="G51" s="2"/>
    </row>
    <row r="52" spans="1:39" ht="15" customHeight="1">
      <c r="A52" s="2" t="s">
        <v>34</v>
      </c>
      <c r="B52" s="32"/>
      <c r="C52" s="2"/>
      <c r="D52" s="2"/>
      <c r="E52" s="2"/>
      <c r="F52" s="2"/>
      <c r="G52" s="2"/>
    </row>
    <row r="53" spans="1:39" ht="15" customHeight="1">
      <c r="A53" s="2"/>
      <c r="B53" s="16" t="s">
        <v>35</v>
      </c>
      <c r="C53" s="46" t="s">
        <v>36</v>
      </c>
      <c r="D53" s="46"/>
      <c r="E53" s="46"/>
      <c r="F53" s="2"/>
      <c r="G53" s="2"/>
    </row>
    <row r="54" spans="1:39" ht="15" customHeight="1">
      <c r="A54" s="2"/>
      <c r="B54" s="35" t="s">
        <v>37</v>
      </c>
      <c r="C54" s="72" t="s">
        <v>38</v>
      </c>
      <c r="D54" s="72"/>
      <c r="E54" s="72"/>
      <c r="F54" s="2"/>
      <c r="G54" s="2"/>
    </row>
    <row r="55" spans="1:39" ht="15" customHeight="1">
      <c r="A55" s="2"/>
      <c r="B55" s="35" t="s">
        <v>39</v>
      </c>
      <c r="C55" s="72" t="s">
        <v>40</v>
      </c>
      <c r="D55" s="72"/>
      <c r="E55" s="72"/>
      <c r="F55" s="2"/>
      <c r="G55" s="2"/>
    </row>
    <row r="56" spans="1:39" ht="15" customHeight="1">
      <c r="A56" s="2"/>
      <c r="B56" s="35" t="s">
        <v>41</v>
      </c>
      <c r="C56" s="72" t="s">
        <v>42</v>
      </c>
      <c r="D56" s="72"/>
      <c r="E56" s="72"/>
      <c r="F56" s="2"/>
      <c r="G56" s="2"/>
    </row>
    <row r="57" spans="1:39" ht="15" customHeight="1">
      <c r="A57" s="2"/>
      <c r="B57" s="35" t="s">
        <v>43</v>
      </c>
      <c r="C57" s="72" t="s">
        <v>44</v>
      </c>
      <c r="D57" s="72"/>
      <c r="E57" s="72"/>
      <c r="F57" s="2"/>
      <c r="G57" s="2"/>
    </row>
    <row r="58" spans="1:39" ht="15" customHeight="1">
      <c r="A58" s="2"/>
      <c r="B58" s="2" t="s">
        <v>45</v>
      </c>
      <c r="C58" s="2"/>
      <c r="D58" s="2"/>
      <c r="E58" s="2"/>
      <c r="F58" s="2"/>
      <c r="G58" s="2"/>
    </row>
    <row r="59" spans="1:39" ht="15" customHeight="1">
      <c r="A59" s="2"/>
      <c r="B59" s="2" t="s">
        <v>46</v>
      </c>
      <c r="C59" s="2"/>
      <c r="D59" s="2"/>
      <c r="E59" s="2"/>
      <c r="F59" s="2"/>
      <c r="G59" s="2"/>
    </row>
    <row r="60" spans="1:39" ht="15" customHeight="1">
      <c r="A60" s="2"/>
      <c r="B60" s="2" t="s">
        <v>47</v>
      </c>
      <c r="C60" s="2"/>
      <c r="D60" s="2"/>
      <c r="E60" s="2"/>
      <c r="F60" s="2"/>
      <c r="G60" s="2"/>
    </row>
    <row r="61" spans="1:39" ht="15" customHeight="1">
      <c r="A61" s="2" t="s">
        <v>48</v>
      </c>
      <c r="B61" s="32"/>
      <c r="C61" s="2"/>
      <c r="D61" s="2"/>
      <c r="E61" s="2"/>
      <c r="F61" s="2"/>
      <c r="G61" s="2"/>
    </row>
    <row r="62" spans="1:39" ht="15" customHeight="1">
      <c r="A62" s="2" t="s">
        <v>49</v>
      </c>
      <c r="B62" s="32"/>
      <c r="C62" s="2"/>
      <c r="D62" s="2"/>
      <c r="E62" s="2"/>
      <c r="F62" s="2"/>
      <c r="G62" s="2"/>
    </row>
    <row r="63" spans="1:39" ht="15" customHeight="1">
      <c r="A63" s="2" t="s">
        <v>50</v>
      </c>
      <c r="B63" s="32"/>
      <c r="C63" s="2"/>
      <c r="D63" s="2"/>
      <c r="E63" s="2"/>
      <c r="F63" s="2"/>
      <c r="G63" s="2"/>
    </row>
    <row r="64" spans="1:39" ht="15" customHeight="1">
      <c r="A64" s="2" t="s">
        <v>51</v>
      </c>
      <c r="B64" s="32"/>
      <c r="C64" s="2"/>
      <c r="D64" s="2"/>
      <c r="E64" s="2"/>
      <c r="F64" s="2"/>
      <c r="G64" s="2"/>
    </row>
    <row r="65" spans="1:7" ht="15" customHeight="1">
      <c r="A65" s="2" t="s">
        <v>52</v>
      </c>
      <c r="B65" s="32"/>
      <c r="C65" s="2"/>
      <c r="D65" s="2"/>
      <c r="E65" s="2"/>
      <c r="F65" s="2"/>
      <c r="G65" s="2"/>
    </row>
    <row r="66" spans="1:7" ht="15" customHeight="1">
      <c r="A66" s="2" t="s">
        <v>53</v>
      </c>
      <c r="B66" s="32"/>
      <c r="C66" s="2"/>
      <c r="D66" s="2"/>
      <c r="E66" s="2"/>
      <c r="F66" s="2"/>
      <c r="G66" s="2"/>
    </row>
    <row r="67" spans="1:7" ht="15" customHeight="1">
      <c r="A67" s="2"/>
      <c r="B67" s="2" t="s">
        <v>54</v>
      </c>
      <c r="C67" s="2"/>
      <c r="D67" s="2"/>
      <c r="E67" s="2"/>
      <c r="F67" s="2"/>
      <c r="G67" s="2"/>
    </row>
    <row r="68" spans="1:7" ht="15" customHeight="1">
      <c r="A68" s="2"/>
      <c r="B68" s="2" t="s">
        <v>55</v>
      </c>
      <c r="C68" s="2"/>
      <c r="D68" s="2"/>
      <c r="E68" s="2"/>
      <c r="F68" s="2"/>
      <c r="G68" s="2"/>
    </row>
    <row r="69" spans="1:7" ht="15" customHeight="1">
      <c r="A69" s="2" t="s">
        <v>56</v>
      </c>
      <c r="B69" s="32"/>
      <c r="C69" s="2"/>
      <c r="D69" s="2"/>
      <c r="E69" s="2"/>
      <c r="F69" s="2"/>
      <c r="G69" s="2"/>
    </row>
    <row r="70" spans="1:7" ht="15" customHeight="1">
      <c r="A70" s="2" t="s">
        <v>57</v>
      </c>
      <c r="B70" s="32"/>
      <c r="C70" s="2"/>
      <c r="D70" s="2"/>
      <c r="E70" s="2"/>
      <c r="F70" s="2"/>
      <c r="G70" s="2"/>
    </row>
    <row r="71" spans="1:7" ht="15" customHeight="1">
      <c r="A71" s="2" t="s">
        <v>58</v>
      </c>
      <c r="B71" s="32"/>
      <c r="C71" s="2"/>
      <c r="D71" s="2"/>
      <c r="E71" s="2"/>
      <c r="F71" s="2"/>
      <c r="G71" s="2"/>
    </row>
    <row r="72" spans="1:7" ht="15" customHeight="1">
      <c r="A72" s="2" t="s">
        <v>59</v>
      </c>
      <c r="B72" s="32"/>
      <c r="C72" s="2"/>
      <c r="D72" s="2"/>
      <c r="E72" s="2"/>
      <c r="F72" s="2"/>
      <c r="G72" s="2"/>
    </row>
    <row r="73" spans="1:7" ht="15" customHeight="1">
      <c r="A73" s="2" t="s">
        <v>60</v>
      </c>
      <c r="B73" s="32"/>
      <c r="C73" s="2"/>
      <c r="D73" s="2"/>
      <c r="E73" s="2"/>
      <c r="F73" s="2"/>
      <c r="G73" s="2"/>
    </row>
    <row r="74" spans="1:7" ht="15" customHeight="1">
      <c r="A74" s="2" t="s">
        <v>61</v>
      </c>
      <c r="B74" s="32"/>
      <c r="C74" s="2"/>
      <c r="D74" s="2"/>
      <c r="E74" s="2"/>
      <c r="F74" s="2"/>
      <c r="G74" s="2"/>
    </row>
    <row r="75" spans="1:7" ht="15" customHeight="1">
      <c r="A75" s="2" t="s">
        <v>62</v>
      </c>
      <c r="B75" s="32"/>
      <c r="C75" s="2"/>
      <c r="D75" s="2"/>
      <c r="E75" s="2"/>
      <c r="F75" s="2"/>
      <c r="G75" s="2"/>
    </row>
    <row r="76" spans="1:7" ht="15" customHeight="1">
      <c r="A76" s="2" t="s">
        <v>63</v>
      </c>
      <c r="B76" s="32"/>
      <c r="C76" s="2"/>
      <c r="D76" s="2"/>
      <c r="E76" s="2"/>
      <c r="F76" s="2"/>
      <c r="G76" s="2"/>
    </row>
  </sheetData>
  <mergeCells count="12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AM17:AN17"/>
    <mergeCell ref="AM18:AN18"/>
    <mergeCell ref="AM19:AN19"/>
    <mergeCell ref="AM20:AN20"/>
    <mergeCell ref="AM21:AN21"/>
    <mergeCell ref="AM22:AN22"/>
    <mergeCell ref="AM23:AN23"/>
    <mergeCell ref="AM24:AN24"/>
    <mergeCell ref="AM25:AN25"/>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4:AN14"/>
    <mergeCell ref="AM15:AN15"/>
    <mergeCell ref="AH8:AJ8"/>
    <mergeCell ref="AM11:AN11"/>
    <mergeCell ref="AM12:AN12"/>
    <mergeCell ref="AK1:AN1"/>
    <mergeCell ref="M2:P2"/>
    <mergeCell ref="Q2:R2"/>
    <mergeCell ref="S2:T2"/>
    <mergeCell ref="U2:V2"/>
    <mergeCell ref="AK2:AN2"/>
  </mergeCells>
  <phoneticPr fontId="3"/>
  <conditionalFormatting sqref="AH8:AJ32">
    <cfRule type="expression" dxfId="0" priority="1">
      <formula>$AK$3="４週"</formula>
    </cfRule>
  </conditionalFormatting>
  <dataValidations count="6">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1:B30" xr:uid="{00000000-0002-0000-16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9" fitToWidth="0" fitToHeight="0" orientation="landscape" r:id="rId1"/>
  <headerFooter alignWithMargins="0">
    <oddHeader>&amp;L&amp;"ＭＳ ゴシック,標準"&amp;10（参考様式）</oddHeader>
  </headerFooter>
  <rowBreaks count="1" manualBreakCount="1">
    <brk id="34"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4805910-07A7-4AC7-A6E6-1769CE8A1B87}">
          <x14:formula1>
            <xm:f>選択肢!$A$25:$A$27</xm:f>
          </x14:formula1>
          <xm:sqref>AK1:AN1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4"/>
  <sheetViews>
    <sheetView topLeftCell="A13" workbookViewId="0">
      <selection activeCell="D15" sqref="D15"/>
    </sheetView>
  </sheetViews>
  <sheetFormatPr defaultRowHeight="18"/>
  <cols>
    <col min="1" max="1" width="26.3984375" customWidth="1"/>
    <col min="2" max="2" width="9" customWidth="1"/>
    <col min="3" max="3" width="22" customWidth="1"/>
  </cols>
  <sheetData>
    <row r="1" spans="1:12">
      <c r="A1" t="s">
        <v>3</v>
      </c>
      <c r="B1" t="s">
        <v>129</v>
      </c>
      <c r="C1" t="s">
        <v>130</v>
      </c>
      <c r="D1" t="s">
        <v>131</v>
      </c>
      <c r="E1" t="s">
        <v>132</v>
      </c>
      <c r="F1" t="s">
        <v>133</v>
      </c>
      <c r="G1" t="s">
        <v>134</v>
      </c>
      <c r="H1" t="s">
        <v>135</v>
      </c>
      <c r="I1" t="s">
        <v>136</v>
      </c>
      <c r="J1" t="s">
        <v>137</v>
      </c>
      <c r="K1" t="s">
        <v>138</v>
      </c>
    </row>
    <row r="2" spans="1:12">
      <c r="A2" t="s">
        <v>139</v>
      </c>
      <c r="B2" t="s">
        <v>66</v>
      </c>
      <c r="C2" t="s">
        <v>67</v>
      </c>
      <c r="D2" t="s">
        <v>68</v>
      </c>
    </row>
    <row r="3" spans="1:12">
      <c r="A3" t="s">
        <v>75</v>
      </c>
      <c r="B3" t="s">
        <v>66</v>
      </c>
      <c r="C3" t="s">
        <v>67</v>
      </c>
      <c r="D3" t="s">
        <v>68</v>
      </c>
    </row>
    <row r="4" spans="1:12">
      <c r="A4" t="s">
        <v>76</v>
      </c>
      <c r="B4" t="s">
        <v>66</v>
      </c>
      <c r="C4" t="s">
        <v>67</v>
      </c>
      <c r="D4" t="s">
        <v>68</v>
      </c>
    </row>
    <row r="5" spans="1:12">
      <c r="A5" t="s">
        <v>77</v>
      </c>
      <c r="B5" t="s">
        <v>66</v>
      </c>
      <c r="C5" t="s">
        <v>67</v>
      </c>
      <c r="D5" t="s">
        <v>68</v>
      </c>
    </row>
    <row r="6" spans="1:12">
      <c r="A6" s="44" t="s">
        <v>78</v>
      </c>
      <c r="B6" s="44" t="s">
        <v>66</v>
      </c>
      <c r="C6" s="44" t="s">
        <v>79</v>
      </c>
      <c r="D6" s="44" t="s">
        <v>80</v>
      </c>
      <c r="E6" s="44" t="s">
        <v>81</v>
      </c>
      <c r="F6" s="44" t="s">
        <v>84</v>
      </c>
      <c r="G6" s="44"/>
      <c r="H6" s="44"/>
      <c r="I6" s="44"/>
      <c r="J6" s="44"/>
    </row>
    <row r="7" spans="1:12">
      <c r="A7" s="44" t="s">
        <v>86</v>
      </c>
      <c r="B7" s="44" t="s">
        <v>66</v>
      </c>
      <c r="C7" s="44" t="s">
        <v>79</v>
      </c>
      <c r="D7" s="44" t="s">
        <v>80</v>
      </c>
      <c r="E7" s="44" t="s">
        <v>81</v>
      </c>
      <c r="F7" s="44" t="s">
        <v>88</v>
      </c>
      <c r="G7" s="44" t="s">
        <v>140</v>
      </c>
      <c r="H7" s="44" t="s">
        <v>141</v>
      </c>
      <c r="I7" s="44" t="s">
        <v>84</v>
      </c>
      <c r="J7" s="44"/>
    </row>
    <row r="8" spans="1:12">
      <c r="A8" s="44" t="s">
        <v>142</v>
      </c>
      <c r="B8" s="44" t="s">
        <v>66</v>
      </c>
      <c r="C8" s="44" t="s">
        <v>84</v>
      </c>
      <c r="D8" s="44"/>
      <c r="E8" s="44"/>
      <c r="F8" s="44"/>
      <c r="G8" s="44"/>
      <c r="H8" s="44"/>
      <c r="I8" s="44"/>
      <c r="J8" s="44"/>
    </row>
    <row r="9" spans="1:12">
      <c r="A9" s="44" t="s">
        <v>143</v>
      </c>
      <c r="B9" s="44" t="s">
        <v>66</v>
      </c>
      <c r="C9" s="44" t="s">
        <v>84</v>
      </c>
      <c r="D9" s="44"/>
      <c r="E9" s="44"/>
      <c r="F9" s="44"/>
      <c r="G9" s="44"/>
      <c r="H9" s="44"/>
      <c r="I9" s="44"/>
      <c r="J9" s="44"/>
    </row>
    <row r="10" spans="1:12">
      <c r="A10" s="44" t="s">
        <v>144</v>
      </c>
      <c r="B10" s="44" t="s">
        <v>66</v>
      </c>
      <c r="C10" s="44" t="s">
        <v>84</v>
      </c>
      <c r="D10" s="44"/>
      <c r="E10" s="44"/>
      <c r="F10" s="44"/>
      <c r="G10" s="44"/>
      <c r="H10" s="44"/>
      <c r="I10" s="44"/>
      <c r="J10" s="44"/>
    </row>
    <row r="11" spans="1:12">
      <c r="A11" s="44" t="s">
        <v>145</v>
      </c>
      <c r="B11" s="44" t="s">
        <v>66</v>
      </c>
      <c r="C11" s="44" t="s">
        <v>67</v>
      </c>
      <c r="D11" s="44" t="s">
        <v>68</v>
      </c>
      <c r="E11" s="44"/>
      <c r="F11" s="44"/>
      <c r="G11" s="44"/>
      <c r="H11" s="44"/>
      <c r="I11" s="44"/>
      <c r="J11" s="44"/>
    </row>
    <row r="12" spans="1:12">
      <c r="A12" s="44" t="s">
        <v>102</v>
      </c>
      <c r="B12" s="44" t="s">
        <v>66</v>
      </c>
      <c r="C12" s="44" t="s">
        <v>79</v>
      </c>
      <c r="D12" s="44" t="s">
        <v>103</v>
      </c>
      <c r="E12" s="44" t="s">
        <v>84</v>
      </c>
      <c r="F12" s="44"/>
      <c r="G12" s="44"/>
      <c r="H12" s="44"/>
      <c r="I12" s="44"/>
      <c r="J12" s="44"/>
    </row>
    <row r="13" spans="1:12">
      <c r="A13" s="44" t="s">
        <v>104</v>
      </c>
      <c r="B13" s="44" t="s">
        <v>66</v>
      </c>
      <c r="C13" s="44" t="s">
        <v>79</v>
      </c>
      <c r="D13" s="44" t="s">
        <v>103</v>
      </c>
      <c r="E13" s="44"/>
      <c r="F13" s="44"/>
      <c r="G13" s="44"/>
      <c r="H13" s="44"/>
      <c r="I13" s="44"/>
      <c r="J13" s="44"/>
    </row>
    <row r="14" spans="1:12">
      <c r="A14" s="44" t="s">
        <v>105</v>
      </c>
      <c r="B14" s="44" t="s">
        <v>66</v>
      </c>
      <c r="C14" s="44" t="s">
        <v>79</v>
      </c>
      <c r="D14" s="44" t="s">
        <v>103</v>
      </c>
      <c r="E14" s="44" t="s">
        <v>84</v>
      </c>
      <c r="F14" s="44" t="s">
        <v>146</v>
      </c>
      <c r="G14" s="44"/>
      <c r="H14" s="44"/>
      <c r="I14" s="44"/>
      <c r="J14" s="44"/>
    </row>
    <row r="15" spans="1:12">
      <c r="A15" s="44" t="s">
        <v>106</v>
      </c>
      <c r="B15" s="44" t="s">
        <v>66</v>
      </c>
      <c r="C15" s="44" t="s">
        <v>79</v>
      </c>
      <c r="D15" s="44" t="s">
        <v>80</v>
      </c>
      <c r="E15" s="44" t="s">
        <v>81</v>
      </c>
      <c r="F15" s="44" t="s">
        <v>88</v>
      </c>
      <c r="G15" s="44" t="s">
        <v>140</v>
      </c>
      <c r="H15" s="44" t="s">
        <v>141</v>
      </c>
      <c r="I15" s="44" t="s">
        <v>147</v>
      </c>
      <c r="J15" s="44" t="s">
        <v>148</v>
      </c>
      <c r="K15" t="s">
        <v>84</v>
      </c>
      <c r="L15" s="44"/>
    </row>
    <row r="16" spans="1:12">
      <c r="A16" s="44" t="s">
        <v>87</v>
      </c>
      <c r="B16" s="44" t="s">
        <v>66</v>
      </c>
      <c r="C16" s="44" t="s">
        <v>79</v>
      </c>
      <c r="D16" s="44" t="s">
        <v>81</v>
      </c>
      <c r="E16" s="44" t="s">
        <v>88</v>
      </c>
      <c r="F16" s="44" t="s">
        <v>140</v>
      </c>
      <c r="G16" s="44" t="s">
        <v>141</v>
      </c>
      <c r="H16" s="44" t="s">
        <v>84</v>
      </c>
      <c r="I16" s="44"/>
      <c r="J16" s="44"/>
    </row>
    <row r="17" spans="1:11">
      <c r="A17" s="44" t="s">
        <v>89</v>
      </c>
      <c r="B17" s="44" t="s">
        <v>66</v>
      </c>
      <c r="C17" s="44" t="s">
        <v>79</v>
      </c>
      <c r="D17" s="44" t="s">
        <v>90</v>
      </c>
      <c r="E17" s="44" t="s">
        <v>84</v>
      </c>
      <c r="F17" s="44"/>
      <c r="G17" s="44"/>
      <c r="H17" s="44"/>
      <c r="I17" s="44"/>
      <c r="J17" s="44"/>
    </row>
    <row r="18" spans="1:11">
      <c r="A18" s="44" t="s">
        <v>149</v>
      </c>
      <c r="B18" s="44" t="s">
        <v>66</v>
      </c>
      <c r="C18" s="44" t="s">
        <v>91</v>
      </c>
      <c r="D18" s="44"/>
      <c r="E18" s="44"/>
      <c r="F18" s="44"/>
      <c r="G18" s="44"/>
      <c r="H18" s="44"/>
      <c r="I18" s="44"/>
      <c r="J18" s="44"/>
    </row>
    <row r="19" spans="1:11">
      <c r="A19" s="44" t="s">
        <v>92</v>
      </c>
      <c r="B19" s="44" t="s">
        <v>66</v>
      </c>
      <c r="C19" s="44" t="s">
        <v>79</v>
      </c>
      <c r="D19" s="44" t="s">
        <v>93</v>
      </c>
      <c r="E19" s="44" t="s">
        <v>94</v>
      </c>
      <c r="F19" s="44" t="s">
        <v>96</v>
      </c>
      <c r="G19" s="44"/>
      <c r="H19" s="44"/>
      <c r="I19" s="44"/>
      <c r="J19" s="44"/>
    </row>
    <row r="20" spans="1:11">
      <c r="A20" s="44" t="s">
        <v>95</v>
      </c>
      <c r="B20" s="44" t="s">
        <v>66</v>
      </c>
      <c r="C20" s="44" t="s">
        <v>79</v>
      </c>
      <c r="D20" s="44" t="s">
        <v>94</v>
      </c>
      <c r="E20" s="44" t="s">
        <v>96</v>
      </c>
      <c r="F20" s="44"/>
      <c r="G20" s="44"/>
      <c r="H20" s="44"/>
      <c r="I20" s="44"/>
      <c r="J20" s="44"/>
    </row>
    <row r="21" spans="1:11">
      <c r="A21" s="44" t="s">
        <v>97</v>
      </c>
      <c r="B21" s="44" t="s">
        <v>66</v>
      </c>
      <c r="C21" s="44" t="s">
        <v>79</v>
      </c>
      <c r="D21" s="44" t="s">
        <v>94</v>
      </c>
      <c r="E21" s="44" t="s">
        <v>96</v>
      </c>
      <c r="F21" s="44"/>
      <c r="G21" s="44"/>
      <c r="H21" s="44"/>
      <c r="I21" s="44"/>
      <c r="J21" s="44"/>
    </row>
    <row r="22" spans="1:11">
      <c r="A22" s="44" t="s">
        <v>107</v>
      </c>
      <c r="B22" s="44" t="s">
        <v>66</v>
      </c>
      <c r="C22" s="44" t="s">
        <v>68</v>
      </c>
      <c r="D22" s="44"/>
      <c r="E22" s="44"/>
      <c r="F22" s="44"/>
      <c r="G22" s="44"/>
      <c r="H22" s="44"/>
      <c r="I22" s="44"/>
      <c r="J22" s="44"/>
    </row>
    <row r="23" spans="1:11">
      <c r="A23" s="44" t="s">
        <v>98</v>
      </c>
      <c r="B23" s="44" t="s">
        <v>66</v>
      </c>
      <c r="C23" s="44" t="s">
        <v>79</v>
      </c>
      <c r="D23" s="44" t="s">
        <v>99</v>
      </c>
      <c r="E23" s="44"/>
      <c r="F23" s="44"/>
      <c r="G23" s="44"/>
      <c r="H23" s="44"/>
      <c r="I23" s="44"/>
      <c r="J23" s="44"/>
    </row>
    <row r="24" spans="1:11">
      <c r="A24" s="44" t="s">
        <v>100</v>
      </c>
      <c r="B24" s="44" t="s">
        <v>66</v>
      </c>
      <c r="C24" s="44" t="s">
        <v>79</v>
      </c>
      <c r="D24" s="44" t="s">
        <v>101</v>
      </c>
      <c r="E24" s="44"/>
      <c r="F24" s="44"/>
      <c r="G24" s="44"/>
      <c r="H24" s="44"/>
      <c r="I24" s="44"/>
      <c r="J24" s="44"/>
    </row>
    <row r="25" spans="1:11">
      <c r="A25" s="44" t="s">
        <v>108</v>
      </c>
      <c r="B25" s="44" t="s">
        <v>66</v>
      </c>
      <c r="C25" s="44" t="s">
        <v>109</v>
      </c>
      <c r="D25" s="44" t="s">
        <v>110</v>
      </c>
      <c r="E25" s="44"/>
      <c r="F25" s="44"/>
      <c r="G25" s="44"/>
      <c r="H25" s="44"/>
      <c r="I25" s="44"/>
      <c r="J25" s="44"/>
    </row>
    <row r="26" spans="1:11">
      <c r="A26" s="44" t="s">
        <v>156</v>
      </c>
      <c r="B26" s="44" t="s">
        <v>66</v>
      </c>
      <c r="C26" s="44" t="s">
        <v>109</v>
      </c>
      <c r="D26" s="44" t="s">
        <v>110</v>
      </c>
      <c r="E26" s="44"/>
      <c r="F26" s="44"/>
      <c r="G26" s="44"/>
      <c r="H26" s="44"/>
      <c r="I26" s="44"/>
      <c r="J26" s="44"/>
    </row>
    <row r="27" spans="1:11">
      <c r="A27" s="44" t="s">
        <v>157</v>
      </c>
      <c r="B27" s="44" t="s">
        <v>66</v>
      </c>
      <c r="C27" s="44" t="s">
        <v>109</v>
      </c>
      <c r="D27" s="44" t="s">
        <v>110</v>
      </c>
      <c r="E27" s="44"/>
      <c r="F27" s="44"/>
      <c r="G27" s="44"/>
      <c r="H27" s="44"/>
      <c r="I27" s="44"/>
      <c r="J27" s="44"/>
    </row>
    <row r="28" spans="1:11">
      <c r="A28" s="44" t="s">
        <v>115</v>
      </c>
      <c r="B28" s="44" t="s">
        <v>66</v>
      </c>
      <c r="C28" s="44" t="s">
        <v>123</v>
      </c>
      <c r="D28" s="44" t="s">
        <v>116</v>
      </c>
      <c r="E28" s="44" t="s">
        <v>117</v>
      </c>
      <c r="F28" s="44" t="s">
        <v>150</v>
      </c>
      <c r="G28" s="44" t="s">
        <v>81</v>
      </c>
      <c r="H28" s="44" t="s">
        <v>118</v>
      </c>
      <c r="I28" s="44"/>
      <c r="J28" s="44"/>
    </row>
    <row r="29" spans="1:11">
      <c r="A29" s="44" t="s">
        <v>119</v>
      </c>
      <c r="B29" s="44" t="s">
        <v>66</v>
      </c>
      <c r="C29" s="44" t="s">
        <v>123</v>
      </c>
      <c r="D29" s="44" t="s">
        <v>120</v>
      </c>
      <c r="E29" s="44" t="s">
        <v>81</v>
      </c>
      <c r="F29" s="44" t="s">
        <v>116</v>
      </c>
      <c r="G29" s="44" t="s">
        <v>117</v>
      </c>
      <c r="H29" s="44" t="s">
        <v>150</v>
      </c>
      <c r="I29" s="44" t="s">
        <v>118</v>
      </c>
      <c r="J29" s="44"/>
    </row>
    <row r="30" spans="1:11">
      <c r="A30" s="44" t="s">
        <v>121</v>
      </c>
      <c r="B30" s="44" t="s">
        <v>66</v>
      </c>
      <c r="C30" s="44" t="s">
        <v>123</v>
      </c>
      <c r="D30" s="44" t="s">
        <v>120</v>
      </c>
      <c r="E30" s="44" t="s">
        <v>116</v>
      </c>
      <c r="F30" s="44" t="s">
        <v>117</v>
      </c>
      <c r="G30" s="44" t="s">
        <v>151</v>
      </c>
      <c r="H30" s="44" t="s">
        <v>152</v>
      </c>
      <c r="I30" s="44" t="s">
        <v>150</v>
      </c>
      <c r="J30" s="44" t="s">
        <v>81</v>
      </c>
      <c r="K30" s="44" t="s">
        <v>118</v>
      </c>
    </row>
    <row r="31" spans="1:11">
      <c r="A31" s="44" t="s">
        <v>125</v>
      </c>
      <c r="B31" s="44" t="s">
        <v>66</v>
      </c>
      <c r="C31" s="44" t="s">
        <v>123</v>
      </c>
      <c r="D31" s="44" t="s">
        <v>124</v>
      </c>
      <c r="E31" s="44"/>
      <c r="F31" s="44"/>
      <c r="G31" s="44"/>
      <c r="H31" s="44"/>
      <c r="I31" s="44"/>
      <c r="J31" s="44"/>
      <c r="K31" s="44"/>
    </row>
    <row r="32" spans="1:11">
      <c r="A32" s="44" t="s">
        <v>122</v>
      </c>
      <c r="B32" s="44" t="s">
        <v>66</v>
      </c>
      <c r="C32" s="44" t="s">
        <v>123</v>
      </c>
      <c r="D32" s="44" t="s">
        <v>124</v>
      </c>
      <c r="E32" s="44"/>
      <c r="F32" s="44"/>
      <c r="G32" s="44"/>
      <c r="H32" s="44"/>
      <c r="I32" s="44"/>
      <c r="J32" s="44"/>
      <c r="K32" s="44"/>
    </row>
    <row r="33" spans="1:11">
      <c r="A33" s="44" t="s">
        <v>126</v>
      </c>
      <c r="B33" s="44" t="s">
        <v>66</v>
      </c>
      <c r="C33" s="44" t="s">
        <v>123</v>
      </c>
      <c r="D33" s="44" t="s">
        <v>80</v>
      </c>
      <c r="E33" s="44" t="s">
        <v>81</v>
      </c>
      <c r="F33" s="44" t="s">
        <v>116</v>
      </c>
      <c r="G33" s="44" t="s">
        <v>117</v>
      </c>
      <c r="H33" s="44" t="s">
        <v>151</v>
      </c>
      <c r="I33" s="44" t="s">
        <v>152</v>
      </c>
      <c r="J33" s="44" t="s">
        <v>127</v>
      </c>
      <c r="K33" s="44"/>
    </row>
    <row r="34" spans="1:11">
      <c r="A34" s="44" t="s">
        <v>128</v>
      </c>
      <c r="B34" s="44" t="s">
        <v>123</v>
      </c>
      <c r="C34" s="44" t="s">
        <v>80</v>
      </c>
      <c r="D34" s="44" t="s">
        <v>81</v>
      </c>
      <c r="E34" s="44" t="s">
        <v>116</v>
      </c>
      <c r="F34" s="44" t="s">
        <v>117</v>
      </c>
      <c r="G34" s="44" t="s">
        <v>127</v>
      </c>
      <c r="H34" s="44" t="s">
        <v>153</v>
      </c>
      <c r="I34" s="44" t="s">
        <v>154</v>
      </c>
      <c r="J34" s="4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勤務形態一覧（特定相談支援・障害児相談支援）</vt:lpstr>
      <vt:lpstr>選択肢</vt:lpstr>
      <vt:lpstr>'勤務形態一覧（特定相談支援・障害児相談支援）'!Print_Area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障害児相談支援</vt:lpstr>
      <vt:lpstr>障害者支援施設</vt:lpstr>
      <vt:lpstr>生活介護</vt:lpstr>
      <vt:lpstr>生活訓練</vt:lpstr>
      <vt:lpstr>短期入所・空床利用型</vt:lpstr>
      <vt:lpstr>短期入所・単独型</vt:lpstr>
      <vt:lpstr>短期入所・併設型</vt:lpstr>
      <vt:lpstr>同行援護</vt:lpstr>
      <vt:lpstr>特定相談支援</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2026-04-16T09:49:21Z</dcterms:modified>
</cp:coreProperties>
</file>