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h-p00n-fls01\F17405000_保健福祉局高齢障害部障害福祉サービス課\012 地域支援班\02 班員共通業務\12_福祉・介護職員処遇改善（特別）加算\01_申請\R6\04_事業者通知\0604XX_通知\"/>
    </mc:Choice>
  </mc:AlternateContent>
  <xr:revisionPtr revIDLastSave="0" documentId="13_ncr:1_{E80B1195-ADE2-4FE8-96B1-44895E8943B8}" xr6:coauthVersionLast="36" xr6:coauthVersionMax="47" xr10:uidLastSave="{00000000-0000-0000-0000-000000000000}"/>
  <bookViews>
    <workbookView xWindow="-120" yWindow="-120" windowWidth="29040" windowHeight="15840" activeTab="1"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<sst xmlns="http://schemas.openxmlformats.org/spreadsheetml/2006/main" count="6470" uniqueCount="2378">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</sst>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xmlns:a14="http://schemas.microsoft.com/office/drawing/2010/main"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0" name="Check Box 1" hidden="1">
              <a:extLst>
                <a:ext uri="{63B3BB69-23CF-44E3-9099-C40C66FF867C}">
                  <a14:compatExt spid="_x0000_s35841"/>
                </a:ext>
                <a:ext uri="{FF2B5EF4-FFF2-40B4-BE49-F238E27FC236}">
                  <a16:creationId xmlns:a16="http://schemas.microsoft.com/office/drawing/2014/main" id="{93CA94B3-FD98-4D40-8460-FE8F3E26C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02" name="Check Box 2" hidden="1">
              <a:extLst>
                <a:ext uri="{63B3BB69-23CF-44E3-9099-C40C66FF867C}">
                  <a14:compatExt spid="_x0000_s35842"/>
                </a:ext>
                <a:ext uri="{FF2B5EF4-FFF2-40B4-BE49-F238E27FC236}">
                  <a16:creationId xmlns:a16="http://schemas.microsoft.com/office/drawing/2014/main" id="{11178A3B-3D69-46BA-81BB-0C1070083E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03" name="Check Box 3" hidden="1">
              <a:extLst>
                <a:ext uri="{63B3BB69-23CF-44E3-9099-C40C66FF867C}">
                  <a14:compatExt spid="_x0000_s35843"/>
                </a:ext>
                <a:ext uri="{FF2B5EF4-FFF2-40B4-BE49-F238E27FC236}">
                  <a16:creationId xmlns:a16="http://schemas.microsoft.com/office/drawing/2014/main" id="{93476163-FB9F-402A-80B0-30DE8BE6B9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8" name="Check Box 4" hidden="1">
              <a:extLst>
                <a:ext uri="{63B3BB69-23CF-44E3-9099-C40C66FF867C}">
                  <a14:compatExt spid="_x0000_s35844"/>
                </a:ext>
                <a:ext uri="{FF2B5EF4-FFF2-40B4-BE49-F238E27FC236}">
                  <a16:creationId xmlns:a16="http://schemas.microsoft.com/office/drawing/2014/main" id="{2CE88C8D-D5E6-4C6A-9272-6ABA33C1EBA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 hidden="1">
              <a:extLst>
                <a:ext uri="{63B3BB69-23CF-44E3-9099-C40C66FF867C}">
                  <a14:compatExt spid="_x0000_s35845"/>
                </a:ext>
                <a:ext uri="{FF2B5EF4-FFF2-40B4-BE49-F238E27FC236}">
                  <a16:creationId xmlns:a16="http://schemas.microsoft.com/office/drawing/2014/main" id="{661A4615-C499-422B-8220-CC8F11C63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6" hidden="1">
              <a:extLst>
                <a:ext uri="{63B3BB69-23CF-44E3-9099-C40C66FF867C}">
                  <a14:compatExt spid="_x0000_s35846"/>
                </a:ext>
                <a:ext uri="{FF2B5EF4-FFF2-40B4-BE49-F238E27FC236}">
                  <a16:creationId xmlns:a16="http://schemas.microsoft.com/office/drawing/2014/main" id="{F36C4421-4BC7-426A-920A-CA1C7D92E51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7" hidden="1">
              <a:extLst>
                <a:ext uri="{63B3BB69-23CF-44E3-9099-C40C66FF867C}">
                  <a14:compatExt spid="_x0000_s35847"/>
                </a:ext>
                <a:ext uri="{FF2B5EF4-FFF2-40B4-BE49-F238E27FC236}">
                  <a16:creationId xmlns:a16="http://schemas.microsoft.com/office/drawing/2014/main" id="{C0D30040-7E0C-4C88-83A1-1A0A85D2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8" hidden="1">
              <a:extLst>
                <a:ext uri="{63B3BB69-23CF-44E3-9099-C40C66FF867C}">
                  <a14:compatExt spid="_x0000_s35848"/>
                </a:ext>
                <a:ext uri="{FF2B5EF4-FFF2-40B4-BE49-F238E27FC236}">
                  <a16:creationId xmlns:a16="http://schemas.microsoft.com/office/drawing/2014/main" id="{B254ACE8-D773-4996-A1E6-2C51E7E712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9" hidden="1">
              <a:extLst>
                <a:ext uri="{63B3BB69-23CF-44E3-9099-C40C66FF867C}">
                  <a14:compatExt spid="_x0000_s35849"/>
                </a:ext>
                <a:ext uri="{FF2B5EF4-FFF2-40B4-BE49-F238E27FC236}">
                  <a16:creationId xmlns:a16="http://schemas.microsoft.com/office/drawing/2014/main" id="{DE6B3C67-D56B-4213-B9CC-CC6EAF8CEC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10" hidden="1">
              <a:extLst>
                <a:ext uri="{63B3BB69-23CF-44E3-9099-C40C66FF867C}">
                  <a14:compatExt spid="_x0000_s35850"/>
                </a:ext>
                <a:ext uri="{FF2B5EF4-FFF2-40B4-BE49-F238E27FC236}">
                  <a16:creationId xmlns:a16="http://schemas.microsoft.com/office/drawing/2014/main" id="{D23FFE63-6409-4AC5-BD10-F7F2D44E8C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11" hidden="1">
              <a:extLst>
                <a:ext uri="{63B3BB69-23CF-44E3-9099-C40C66FF867C}">
                  <a14:compatExt spid="_x0000_s35851"/>
                </a:ext>
                <a:ext uri="{FF2B5EF4-FFF2-40B4-BE49-F238E27FC236}">
                  <a16:creationId xmlns:a16="http://schemas.microsoft.com/office/drawing/2014/main" id="{5C4B27EC-A535-42C7-BDF0-1399FB9328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12" hidden="1">
              <a:extLst>
                <a:ext uri="{63B3BB69-23CF-44E3-9099-C40C66FF867C}">
                  <a14:compatExt spid="_x0000_s35852"/>
                </a:ext>
                <a:ext uri="{FF2B5EF4-FFF2-40B4-BE49-F238E27FC236}">
                  <a16:creationId xmlns:a16="http://schemas.microsoft.com/office/drawing/2014/main" id="{87C25A5A-FFB1-454E-808F-E3615BC09F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13" hidden="1">
              <a:extLst>
                <a:ext uri="{63B3BB69-23CF-44E3-9099-C40C66FF867C}">
                  <a14:compatExt spid="_x0000_s35853"/>
                </a:ext>
                <a:ext uri="{FF2B5EF4-FFF2-40B4-BE49-F238E27FC236}">
                  <a16:creationId xmlns:a16="http://schemas.microsoft.com/office/drawing/2014/main" id="{11FB4897-585E-40CE-AC57-1ECB0D4DE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14" hidden="1">
              <a:extLst>
                <a:ext uri="{63B3BB69-23CF-44E3-9099-C40C66FF867C}">
                  <a14:compatExt spid="_x0000_s35854"/>
                </a:ext>
                <a:ext uri="{FF2B5EF4-FFF2-40B4-BE49-F238E27FC236}">
                  <a16:creationId xmlns:a16="http://schemas.microsoft.com/office/drawing/2014/main" id="{A9C0EB23-5387-4F4D-9AB6-79A000F53D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15" hidden="1">
              <a:extLst>
                <a:ext uri="{63B3BB69-23CF-44E3-9099-C40C66FF867C}">
                  <a14:compatExt spid="_x0000_s35855"/>
                </a:ext>
                <a:ext uri="{FF2B5EF4-FFF2-40B4-BE49-F238E27FC236}">
                  <a16:creationId xmlns:a16="http://schemas.microsoft.com/office/drawing/2014/main" id="{E9DFE6B3-4772-4622-8579-324624F600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16" hidden="1">
              <a:extLst>
                <a:ext uri="{63B3BB69-23CF-44E3-9099-C40C66FF867C}">
                  <a14:compatExt spid="_x0000_s35856"/>
                </a:ext>
                <a:ext uri="{FF2B5EF4-FFF2-40B4-BE49-F238E27FC236}">
                  <a16:creationId xmlns:a16="http://schemas.microsoft.com/office/drawing/2014/main" id="{71483A9C-C33B-482D-9B26-0730CADE91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17" hidden="1">
              <a:extLst>
                <a:ext uri="{63B3BB69-23CF-44E3-9099-C40C66FF867C}">
                  <a14:compatExt spid="_x0000_s35857"/>
                </a:ext>
                <a:ext uri="{FF2B5EF4-FFF2-40B4-BE49-F238E27FC236}">
                  <a16:creationId xmlns:a16="http://schemas.microsoft.com/office/drawing/2014/main" id="{E7260192-BBB5-4C5E-A681-5D9B5EEC09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18" hidden="1">
              <a:extLst>
                <a:ext uri="{63B3BB69-23CF-44E3-9099-C40C66FF867C}">
                  <a14:compatExt spid="_x0000_s35858"/>
                </a:ext>
                <a:ext uri="{FF2B5EF4-FFF2-40B4-BE49-F238E27FC236}">
                  <a16:creationId xmlns:a16="http://schemas.microsoft.com/office/drawing/2014/main" id="{64C9EDF0-3D76-4F9B-9613-211A7898FC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19" hidden="1">
              <a:extLst>
                <a:ext uri="{63B3BB69-23CF-44E3-9099-C40C66FF867C}">
                  <a14:compatExt spid="_x0000_s35859"/>
                </a:ext>
                <a:ext uri="{FF2B5EF4-FFF2-40B4-BE49-F238E27FC236}">
                  <a16:creationId xmlns:a16="http://schemas.microsoft.com/office/drawing/2014/main" id="{D22CB4F7-882E-4B7D-B274-ECBE7EC7B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9FE64A16-63A9-4787-8D15-A21F3447E5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A7307A32-8BE6-4105-9440-E90FED3DA09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49126891-159E-4522-8A03-28C36039E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CA706642-0FB8-4B9A-90EF-032282D170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42ED7866-C6C1-4047-A952-DF8F52F247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FD5C4261-1382-40A6-9FC4-C6601CF7AD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8C9C3EC3-6636-4050-8317-021DC18169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930D38E9-2185-49F8-85F5-205089C0FC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F2975AB2-36A8-4841-9D4F-679E19B41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437DFE3E-9829-4A4A-B720-C758F05DC0C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D1D331A8-1E63-4664-A0A9-9C0253B3FE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DF1DB8AE-1C9F-4C1E-B647-A6A1EB5FF6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7" name="Check Box 32" hidden="1">
              <a:extLst>
                <a:ext uri="{63B3BB69-23CF-44E3-9099-C40C66FF867C}">
                  <a14:compatExt spid="_x0000_s35872"/>
                </a:ext>
                <a:ext uri="{FF2B5EF4-FFF2-40B4-BE49-F238E27FC236}">
                  <a16:creationId xmlns:a16="http://schemas.microsoft.com/office/drawing/2014/main" id="{60C1C84D-1CD0-49E8-8232-838DD51317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8" name="Check Box 33" hidden="1">
              <a:extLst>
                <a:ext uri="{63B3BB69-23CF-44E3-9099-C40C66FF867C}">
                  <a14:compatExt spid="_x0000_s35873"/>
                </a:ext>
                <a:ext uri="{FF2B5EF4-FFF2-40B4-BE49-F238E27FC236}">
                  <a16:creationId xmlns:a16="http://schemas.microsoft.com/office/drawing/2014/main" id="{32ACEE4B-FF36-4157-B83E-3596428363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9" name="Check Box 34" hidden="1">
              <a:extLst>
                <a:ext uri="{63B3BB69-23CF-44E3-9099-C40C66FF867C}">
                  <a14:compatExt spid="_x0000_s35874"/>
                </a:ext>
                <a:ext uri="{FF2B5EF4-FFF2-40B4-BE49-F238E27FC236}">
                  <a16:creationId xmlns:a16="http://schemas.microsoft.com/office/drawing/2014/main" id="{899CD122-8F11-4034-AF71-E126305525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20" name="Check Box 35" hidden="1">
              <a:extLst>
                <a:ext uri="{63B3BB69-23CF-44E3-9099-C40C66FF867C}">
                  <a14:compatExt spid="_x0000_s35875"/>
                </a:ext>
                <a:ext uri="{FF2B5EF4-FFF2-40B4-BE49-F238E27FC236}">
                  <a16:creationId xmlns:a16="http://schemas.microsoft.com/office/drawing/2014/main" id="{859F9160-B2FA-4ED5-A0F5-298E430AE6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921" name="Check Box 36" hidden="1">
              <a:extLst>
                <a:ext uri="{63B3BB69-23CF-44E3-9099-C40C66FF867C}">
                  <a14:compatExt spid="_x0000_s35876"/>
                </a:ext>
                <a:ext uri="{FF2B5EF4-FFF2-40B4-BE49-F238E27FC236}">
                  <a16:creationId xmlns:a16="http://schemas.microsoft.com/office/drawing/2014/main" id="{34E0EF20-E359-4189-9BCA-8F490264C8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922" name="Check Box 37" hidden="1">
              <a:extLst>
                <a:ext uri="{63B3BB69-23CF-44E3-9099-C40C66FF867C}">
                  <a14:compatExt spid="_x0000_s35877"/>
                </a:ext>
                <a:ext uri="{FF2B5EF4-FFF2-40B4-BE49-F238E27FC236}">
                  <a16:creationId xmlns:a16="http://schemas.microsoft.com/office/drawing/2014/main" id="{134EFAB7-2D93-4632-811B-EAD44F12D8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8" hidden="1">
              <a:extLst>
                <a:ext uri="{63B3BB69-23CF-44E3-9099-C40C66FF867C}">
                  <a14:compatExt spid="_x0000_s35878"/>
                </a:ext>
                <a:ext uri="{FF2B5EF4-FFF2-40B4-BE49-F238E27FC236}">
                  <a16:creationId xmlns:a16="http://schemas.microsoft.com/office/drawing/2014/main" id="{B6116191-3A44-462E-9B50-47B28B1297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39" hidden="1">
              <a:extLst>
                <a:ext uri="{63B3BB69-23CF-44E3-9099-C40C66FF867C}">
                  <a14:compatExt spid="_x0000_s35879"/>
                </a:ext>
                <a:ext uri="{FF2B5EF4-FFF2-40B4-BE49-F238E27FC236}">
                  <a16:creationId xmlns:a16="http://schemas.microsoft.com/office/drawing/2014/main" id="{8BA6C326-22E6-48B5-A8D8-76C38760DF1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925" name="Check Box 40" hidden="1">
              <a:extLst>
                <a:ext uri="{63B3BB69-23CF-44E3-9099-C40C66FF867C}">
                  <a14:compatExt spid="_x0000_s35880"/>
                </a:ext>
                <a:ext uri="{FF2B5EF4-FFF2-40B4-BE49-F238E27FC236}">
                  <a16:creationId xmlns:a16="http://schemas.microsoft.com/office/drawing/2014/main" id="{7B050213-E696-4955-94C4-05400544911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926" name="Check Box 41" hidden="1">
              <a:extLst>
                <a:ext uri="{63B3BB69-23CF-44E3-9099-C40C66FF867C}">
                  <a14:compatExt spid="_x0000_s35881"/>
                </a:ext>
                <a:ext uri="{FF2B5EF4-FFF2-40B4-BE49-F238E27FC236}">
                  <a16:creationId xmlns:a16="http://schemas.microsoft.com/office/drawing/2014/main" id="{C99E3103-FAFC-4BA4-9EA4-EAB2378551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927" name="Check Box 42" hidden="1">
              <a:extLst>
                <a:ext uri="{63B3BB69-23CF-44E3-9099-C40C66FF867C}">
                  <a14:compatExt spid="_x0000_s35882"/>
                </a:ext>
                <a:ext uri="{FF2B5EF4-FFF2-40B4-BE49-F238E27FC236}">
                  <a16:creationId xmlns:a16="http://schemas.microsoft.com/office/drawing/2014/main" id="{65C578A3-3EAB-40F8-A545-5DBA943580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3" hidden="1">
              <a:extLst>
                <a:ext uri="{63B3BB69-23CF-44E3-9099-C40C66FF867C}">
                  <a14:compatExt spid="_x0000_s35883"/>
                </a:ext>
                <a:ext uri="{FF2B5EF4-FFF2-40B4-BE49-F238E27FC236}">
                  <a16:creationId xmlns:a16="http://schemas.microsoft.com/office/drawing/2014/main" id="{A594C967-465B-4414-82CE-CA839DC37D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29" name="Check Box 44" hidden="1">
              <a:extLst>
                <a:ext uri="{63B3BB69-23CF-44E3-9099-C40C66FF867C}">
                  <a14:compatExt spid="_x0000_s35884"/>
                </a:ext>
                <a:ext uri="{FF2B5EF4-FFF2-40B4-BE49-F238E27FC236}">
                  <a16:creationId xmlns:a16="http://schemas.microsoft.com/office/drawing/2014/main" id="{5D117BF6-EA7B-4FA4-B2B3-D51FFA3070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5" hidden="1">
              <a:extLst>
                <a:ext uri="{63B3BB69-23CF-44E3-9099-C40C66FF867C}">
                  <a14:compatExt spid="_x0000_s35885"/>
                </a:ext>
                <a:ext uri="{FF2B5EF4-FFF2-40B4-BE49-F238E27FC236}">
                  <a16:creationId xmlns:a16="http://schemas.microsoft.com/office/drawing/2014/main" id="{3C06030C-6FAD-4F8B-86A4-E3FB5101DAF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6" hidden="1">
              <a:extLst>
                <a:ext uri="{63B3BB69-23CF-44E3-9099-C40C66FF867C}">
                  <a14:compatExt spid="_x0000_s35886"/>
                </a:ext>
                <a:ext uri="{FF2B5EF4-FFF2-40B4-BE49-F238E27FC236}">
                  <a16:creationId xmlns:a16="http://schemas.microsoft.com/office/drawing/2014/main" id="{1C7AFF71-4840-4A50-B074-652DC0C07CA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7" hidden="1">
              <a:extLst>
                <a:ext uri="{63B3BB69-23CF-44E3-9099-C40C66FF867C}">
                  <a14:compatExt spid="_x0000_s35887"/>
                </a:ext>
                <a:ext uri="{FF2B5EF4-FFF2-40B4-BE49-F238E27FC236}">
                  <a16:creationId xmlns:a16="http://schemas.microsoft.com/office/drawing/2014/main" id="{59C785CF-547E-49FF-B214-09F2A59930A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933" name="Check Box 48" hidden="1">
              <a:extLst>
                <a:ext uri="{63B3BB69-23CF-44E3-9099-C40C66FF867C}">
                  <a14:compatExt spid="_x0000_s35888"/>
                </a:ext>
                <a:ext uri="{FF2B5EF4-FFF2-40B4-BE49-F238E27FC236}">
                  <a16:creationId xmlns:a16="http://schemas.microsoft.com/office/drawing/2014/main" id="{88EC0B71-9DC6-4F57-8E75-89D625ED63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934" name="Check Box 49" hidden="1">
              <a:extLst>
                <a:ext uri="{63B3BB69-23CF-44E3-9099-C40C66FF867C}">
                  <a14:compatExt spid="_x0000_s35889"/>
                </a:ext>
                <a:ext uri="{FF2B5EF4-FFF2-40B4-BE49-F238E27FC236}">
                  <a16:creationId xmlns:a16="http://schemas.microsoft.com/office/drawing/2014/main" id="{D5684EB6-6769-4D7C-AF77-140A49053B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935" name="Check Box 50" hidden="1">
              <a:extLst>
                <a:ext uri="{63B3BB69-23CF-44E3-9099-C40C66FF867C}">
                  <a14:compatExt spid="_x0000_s35890"/>
                </a:ext>
                <a:ext uri="{FF2B5EF4-FFF2-40B4-BE49-F238E27FC236}">
                  <a16:creationId xmlns:a16="http://schemas.microsoft.com/office/drawing/2014/main" id="{81670EB6-F335-4395-A0E4-DCEB4BE50CC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936" name="Check Box 51" hidden="1">
              <a:extLst>
                <a:ext uri="{63B3BB69-23CF-44E3-9099-C40C66FF867C}">
                  <a14:compatExt spid="_x0000_s35891"/>
                </a:ext>
                <a:ext uri="{FF2B5EF4-FFF2-40B4-BE49-F238E27FC236}">
                  <a16:creationId xmlns:a16="http://schemas.microsoft.com/office/drawing/2014/main" id="{56875BC5-6975-4818-A62D-D0443B2204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937" name="Check Box 52" hidden="1">
              <a:extLst>
                <a:ext uri="{63B3BB69-23CF-44E3-9099-C40C66FF867C}">
                  <a14:compatExt spid="_x0000_s35892"/>
                </a:ext>
                <a:ext uri="{FF2B5EF4-FFF2-40B4-BE49-F238E27FC236}">
                  <a16:creationId xmlns:a16="http://schemas.microsoft.com/office/drawing/2014/main" id="{59A4F996-E48D-4BEE-BCBC-6EB911B237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938" name="Check Box 53" hidden="1">
              <a:extLst>
                <a:ext uri="{63B3BB69-23CF-44E3-9099-C40C66FF867C}">
                  <a14:compatExt spid="_x0000_s35893"/>
                </a:ext>
                <a:ext uri="{FF2B5EF4-FFF2-40B4-BE49-F238E27FC236}">
                  <a16:creationId xmlns:a16="http://schemas.microsoft.com/office/drawing/2014/main" id="{047C8C3E-87B4-4F0B-AE96-CD1552CAF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4" hidden="1">
              <a:extLst>
                <a:ext uri="{63B3BB69-23CF-44E3-9099-C40C66FF867C}">
                  <a14:compatExt spid="_x0000_s35894"/>
                </a:ext>
                <a:ext uri="{FF2B5EF4-FFF2-40B4-BE49-F238E27FC236}">
                  <a16:creationId xmlns:a16="http://schemas.microsoft.com/office/drawing/2014/main" id="{7702D724-E4AA-4B7C-B826-BE1783E64ED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940" name="Check Box 55" hidden="1">
              <a:extLst>
                <a:ext uri="{63B3BB69-23CF-44E3-9099-C40C66FF867C}">
                  <a14:compatExt spid="_x0000_s35895"/>
                </a:ext>
                <a:ext uri="{FF2B5EF4-FFF2-40B4-BE49-F238E27FC236}">
                  <a16:creationId xmlns:a16="http://schemas.microsoft.com/office/drawing/2014/main" id="{CCFFE868-186D-4EE2-84B7-202634B0A1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941" name="Check Box 56" hidden="1">
              <a:extLst>
                <a:ext uri="{63B3BB69-23CF-44E3-9099-C40C66FF867C}">
                  <a14:compatExt spid="_x0000_s35896"/>
                </a:ext>
                <a:ext uri="{FF2B5EF4-FFF2-40B4-BE49-F238E27FC236}">
                  <a16:creationId xmlns:a16="http://schemas.microsoft.com/office/drawing/2014/main" id="{DBF4FB50-DD32-4C14-9B1E-C282725A3B8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2" name="Check Box 57" hidden="1">
              <a:extLst>
                <a:ext uri="{63B3BB69-23CF-44E3-9099-C40C66FF867C}">
                  <a14:compatExt spid="_x0000_s35897"/>
                </a:ext>
                <a:ext uri="{FF2B5EF4-FFF2-40B4-BE49-F238E27FC236}">
                  <a16:creationId xmlns:a16="http://schemas.microsoft.com/office/drawing/2014/main" id="{C2808D62-15BD-4E39-AD1A-B424D7FD35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3" name="Check Box 58" hidden="1">
              <a:extLst>
                <a:ext uri="{63B3BB69-23CF-44E3-9099-C40C66FF867C}">
                  <a14:compatExt spid="_x0000_s35898"/>
                </a:ext>
                <a:ext uri="{FF2B5EF4-FFF2-40B4-BE49-F238E27FC236}">
                  <a16:creationId xmlns:a16="http://schemas.microsoft.com/office/drawing/2014/main" id="{C257FD87-F869-45FA-ADE3-A831C8259A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4" name="Check Box 59" hidden="1">
              <a:extLst>
                <a:ext uri="{63B3BB69-23CF-44E3-9099-C40C66FF867C}">
                  <a14:compatExt spid="_x0000_s35899"/>
                </a:ext>
                <a:ext uri="{FF2B5EF4-FFF2-40B4-BE49-F238E27FC236}">
                  <a16:creationId xmlns:a16="http://schemas.microsoft.com/office/drawing/2014/main" id="{12DF6746-7B30-49A0-B68E-DF599CAFE6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5" name="Check Box 60" hidden="1">
              <a:extLst>
                <a:ext uri="{63B3BB69-23CF-44E3-9099-C40C66FF867C}">
                  <a14:compatExt spid="_x0000_s35900"/>
                </a:ext>
                <a:ext uri="{FF2B5EF4-FFF2-40B4-BE49-F238E27FC236}">
                  <a16:creationId xmlns:a16="http://schemas.microsoft.com/office/drawing/2014/main" id="{DFD6C068-9D77-48F2-BD94-B8BEC87343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6" name="Check Box 61" hidden="1">
              <a:extLst>
                <a:ext uri="{63B3BB69-23CF-44E3-9099-C40C66FF867C}">
                  <a14:compatExt spid="_x0000_s35901"/>
                </a:ext>
                <a:ext uri="{FF2B5EF4-FFF2-40B4-BE49-F238E27FC236}">
                  <a16:creationId xmlns:a16="http://schemas.microsoft.com/office/drawing/2014/main" id="{F710F2C8-5A19-409B-A8C8-9FEED3F0A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47" name="Check Box 76" hidden="1">
              <a:extLst>
                <a:ext uri="{63B3BB69-23CF-44E3-9099-C40C66FF867C}">
                  <a14:compatExt spid="_x0000_s35916"/>
                </a:ext>
                <a:ext uri="{FF2B5EF4-FFF2-40B4-BE49-F238E27FC236}">
                  <a16:creationId xmlns:a16="http://schemas.microsoft.com/office/drawing/2014/main" id="{E8BDD379-CDDC-4CB9-8575-B2F668AF21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7"/>
          <a:chExt cx="303832" cy="486924"/>
        </a:xfrm>
      </xdr:grpSpPr>
      <xdr:sp macro="" textlink="">
        <xdr:nvSpPr>
          <xdr:cNvPr id="58369" name="Option Button 1" hidden="1">
            <a:extLst>
              <a:ext uri="{63B3BB69-23CF-44E3-9099-C40C66FF867C}">
                <a14:compatExt xmlns:a14="http://schemas.microsoft.com/office/drawing/2010/main"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xmlns:a14="http://schemas.microsoft.com/office/drawing/2010/main"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1"/>
          <a:chExt cx="301792" cy="780111"/>
        </a:xfrm>
      </xdr:grpSpPr>
      <xdr:sp macro="" textlink="">
        <xdr:nvSpPr>
          <xdr:cNvPr id="58371" name="Option Button 3" hidden="1">
            <a:extLst>
              <a:ext uri="{63B3BB69-23CF-44E3-9099-C40C66FF867C}">
                <a14:compatExt xmlns:a14="http://schemas.microsoft.com/office/drawing/2010/main"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xmlns:a14="http://schemas.microsoft.com/office/drawing/2010/main"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xmlns:a14="http://schemas.microsoft.com/office/drawing/2010/main"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3"/>
          <a:chExt cx="308371" cy="762858"/>
        </a:xfrm>
      </xdr:grpSpPr>
      <xdr:sp macro="" textlink="">
        <xdr:nvSpPr>
          <xdr:cNvPr id="58374" name="Option Button 6" hidden="1">
            <a:extLst>
              <a:ext uri="{63B3BB69-23CF-44E3-9099-C40C66FF867C}">
                <a14:compatExt xmlns:a14="http://schemas.microsoft.com/office/drawing/2010/main"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xmlns:a14="http://schemas.microsoft.com/office/drawing/2010/main"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xmlns:a14="http://schemas.microsoft.com/office/drawing/2010/main"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xmlns:a14="http://schemas.microsoft.com/office/drawing/2010/main"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xmlns:a14="http://schemas.microsoft.com/office/drawing/2010/main"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5"/>
          <a:chExt cx="301792" cy="494787"/>
        </a:xfrm>
      </xdr:grpSpPr>
      <xdr:sp macro="" textlink="">
        <xdr:nvSpPr>
          <xdr:cNvPr id="58379" name="Option Button 11" hidden="1">
            <a:extLst>
              <a:ext uri="{63B3BB69-23CF-44E3-9099-C40C66FF867C}">
                <a14:compatExt xmlns:a14="http://schemas.microsoft.com/office/drawing/2010/main"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xmlns:a14="http://schemas.microsoft.com/office/drawing/2010/main"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xmlns:a14="http://schemas.microsoft.com/office/drawing/2010/main"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xmlns:a14="http://schemas.microsoft.com/office/drawing/2010/main"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xmlns:a14="http://schemas.microsoft.com/office/drawing/2010/main"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xmlns:a14="http://schemas.microsoft.com/office/drawing/2010/main"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xmlns:a14="http://schemas.microsoft.com/office/drawing/2010/main"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xmlns:a14="http://schemas.microsoft.com/office/drawing/2010/main"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xmlns:a14="http://schemas.microsoft.com/office/drawing/2010/main"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xmlns:a14="http://schemas.microsoft.com/office/drawing/2010/main"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xmlns:a14="http://schemas.microsoft.com/office/drawing/2010/main"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xmlns:a14="http://schemas.microsoft.com/office/drawing/2010/main"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xmlns:a14="http://schemas.microsoft.com/office/drawing/2010/main"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xmlns:a14="http://schemas.microsoft.com/office/drawing/2010/main"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xmlns:a14="http://schemas.microsoft.com/office/drawing/2010/main"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xmlns:a14="http://schemas.microsoft.com/office/drawing/2010/main"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xmlns:a14="http://schemas.microsoft.com/office/drawing/2010/main"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xmlns:a14="http://schemas.microsoft.com/office/drawing/2010/main"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xmlns:a14="http://schemas.microsoft.com/office/drawing/2010/main"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86" y="8168737"/>
          <a:chExt cx="217616" cy="792441"/>
        </a:xfrm>
      </xdr:grpSpPr>
      <xdr:sp macro="" textlink="">
        <xdr:nvSpPr>
          <xdr:cNvPr id="58398" name="Option Button 30" hidden="1">
            <a:extLst>
              <a:ext uri="{63B3BB69-23CF-44E3-9099-C40C66FF867C}">
                <a14:compatExt xmlns:a14="http://schemas.microsoft.com/office/drawing/2010/main"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xmlns:a14="http://schemas.microsoft.com/office/drawing/2010/main"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xmlns:a14="http://schemas.microsoft.com/office/drawing/2010/main"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xmlns:a14="http://schemas.microsoft.com/office/drawing/2010/main"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xmlns:a14="http://schemas.microsoft.com/office/drawing/2010/main"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xmlns:a14="http://schemas.microsoft.com/office/drawing/2010/main"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xmlns:a14="http://schemas.microsoft.com/office/drawing/2010/main"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xmlns:a14="http://schemas.microsoft.com/office/drawing/2010/main"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xmlns:a14="http://schemas.microsoft.com/office/drawing/2010/main"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1" y="8166027"/>
          <a:chExt cx="208649" cy="749790"/>
        </a:xfrm>
      </xdr:grpSpPr>
      <xdr:sp macro="" textlink="">
        <xdr:nvSpPr>
          <xdr:cNvPr id="58407" name="Option Button 39" hidden="1">
            <a:extLst>
              <a:ext uri="{63B3BB69-23CF-44E3-9099-C40C66FF867C}">
                <a14:compatExt xmlns:a14="http://schemas.microsoft.com/office/drawing/2010/main"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xmlns:a14="http://schemas.microsoft.com/office/drawing/2010/main"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xmlns:a14="http://schemas.microsoft.com/office/drawing/2010/main"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6"/>
          <a:chExt cx="301595" cy="707491"/>
        </a:xfrm>
      </xdr:grpSpPr>
      <xdr:sp macro="" textlink="">
        <xdr:nvSpPr>
          <xdr:cNvPr id="58410" name="Option Button 42" hidden="1">
            <a:extLst>
              <a:ext uri="{63B3BB69-23CF-44E3-9099-C40C66FF867C}">
                <a14:compatExt xmlns:a14="http://schemas.microsoft.com/office/drawing/2010/main"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xmlns:a14="http://schemas.microsoft.com/office/drawing/2010/main"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xmlns:a14="http://schemas.microsoft.com/office/drawing/2010/main"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xmlns:a14="http://schemas.microsoft.com/office/drawing/2010/main"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xmlns:a14="http://schemas.microsoft.com/office/drawing/2010/main"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xmlns:a14="http://schemas.microsoft.com/office/drawing/2010/main"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xmlns:a14="http://schemas.microsoft.com/office/drawing/2010/main"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xmlns:a14="http://schemas.microsoft.com/office/drawing/2010/main"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8369"/>
                </a:ext>
                <a:ext uri="{FF2B5EF4-FFF2-40B4-BE49-F238E27FC236}">
                  <a16:creationId xmlns:a16="http://schemas.microsoft.com/office/drawing/2014/main" id="{826D9E1C-218E-4350-B8E9-8A8F385FCA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8370"/>
                </a:ext>
                <a:ext uri="{FF2B5EF4-FFF2-40B4-BE49-F238E27FC236}">
                  <a16:creationId xmlns:a16="http://schemas.microsoft.com/office/drawing/2014/main" id="{0473D881-4512-44E0-A0A6-223334B462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62" name="Option Button 3" hidden="1">
              <a:extLst>
                <a:ext uri="{63B3BB69-23CF-44E3-9099-C40C66FF867C}">
                  <a14:compatExt spid="_x0000_s58371"/>
                </a:ext>
                <a:ext uri="{FF2B5EF4-FFF2-40B4-BE49-F238E27FC236}">
                  <a16:creationId xmlns:a16="http://schemas.microsoft.com/office/drawing/2014/main" id="{C8335C61-F1B5-45EA-A2F6-8A62EDDF8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8372"/>
                </a:ext>
                <a:ext uri="{FF2B5EF4-FFF2-40B4-BE49-F238E27FC236}">
                  <a16:creationId xmlns:a16="http://schemas.microsoft.com/office/drawing/2014/main" id="{3DD0CBD3-6167-49A4-8996-FF75DE990A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8368" name="Option Button 5" hidden="1">
              <a:extLst>
                <a:ext uri="{63B3BB69-23CF-44E3-9099-C40C66FF867C}">
                  <a14:compatExt spid="_x0000_s58373"/>
                </a:ext>
                <a:ext uri="{FF2B5EF4-FFF2-40B4-BE49-F238E27FC236}">
                  <a16:creationId xmlns:a16="http://schemas.microsoft.com/office/drawing/2014/main" id="{D103F1AE-9EFF-49CF-A117-B3B5754378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418" name="Option Button 6" hidden="1">
              <a:extLst>
                <a:ext uri="{63B3BB69-23CF-44E3-9099-C40C66FF867C}">
                  <a14:compatExt spid="_x0000_s58374"/>
                </a:ext>
                <a:ext uri="{FF2B5EF4-FFF2-40B4-BE49-F238E27FC236}">
                  <a16:creationId xmlns:a16="http://schemas.microsoft.com/office/drawing/2014/main" id="{72150F95-EEEE-426F-9831-9FBB263B9F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419" name="Option Button 7" hidden="1">
              <a:extLst>
                <a:ext uri="{63B3BB69-23CF-44E3-9099-C40C66FF867C}">
                  <a14:compatExt spid="_x0000_s58375"/>
                </a:ext>
                <a:ext uri="{FF2B5EF4-FFF2-40B4-BE49-F238E27FC236}">
                  <a16:creationId xmlns:a16="http://schemas.microsoft.com/office/drawing/2014/main" id="{4555E4D0-2D77-4EB3-9088-46519A5AE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8420" name="Option Button 8" hidden="1">
              <a:extLst>
                <a:ext uri="{63B3BB69-23CF-44E3-9099-C40C66FF867C}">
                  <a14:compatExt spid="_x0000_s58376"/>
                </a:ext>
                <a:ext uri="{FF2B5EF4-FFF2-40B4-BE49-F238E27FC236}">
                  <a16:creationId xmlns:a16="http://schemas.microsoft.com/office/drawing/2014/main" id="{C7199328-B337-495D-A873-0ECF03089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421" name="Option Button 9" hidden="1">
              <a:extLst>
                <a:ext uri="{63B3BB69-23CF-44E3-9099-C40C66FF867C}">
                  <a14:compatExt spid="_x0000_s58377"/>
                </a:ext>
                <a:ext uri="{FF2B5EF4-FFF2-40B4-BE49-F238E27FC236}">
                  <a16:creationId xmlns:a16="http://schemas.microsoft.com/office/drawing/2014/main" id="{E967C95C-0191-4E0F-882C-CFB57BDB6E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422" name="Option Button 10" hidden="1">
              <a:extLst>
                <a:ext uri="{63B3BB69-23CF-44E3-9099-C40C66FF867C}">
                  <a14:compatExt spid="_x0000_s58378"/>
                </a:ext>
                <a:ext uri="{FF2B5EF4-FFF2-40B4-BE49-F238E27FC236}">
                  <a16:creationId xmlns:a16="http://schemas.microsoft.com/office/drawing/2014/main" id="{5AF95BB8-99FE-405D-B2FB-A0C7C42FD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8423" name="Option Button 11" hidden="1">
              <a:extLst>
                <a:ext uri="{63B3BB69-23CF-44E3-9099-C40C66FF867C}">
                  <a14:compatExt spid="_x0000_s58379"/>
                </a:ext>
                <a:ext uri="{FF2B5EF4-FFF2-40B4-BE49-F238E27FC236}">
                  <a16:creationId xmlns:a16="http://schemas.microsoft.com/office/drawing/2014/main" id="{5B38F88E-0B74-4CDD-A8F7-55EDCB5CF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8424" name="Option Button 12" hidden="1">
              <a:extLst>
                <a:ext uri="{63B3BB69-23CF-44E3-9099-C40C66FF867C}">
                  <a14:compatExt spid="_x0000_s58380"/>
                </a:ext>
                <a:ext uri="{FF2B5EF4-FFF2-40B4-BE49-F238E27FC236}">
                  <a16:creationId xmlns:a16="http://schemas.microsoft.com/office/drawing/2014/main" id="{0DA5AE0E-E7ED-4F8A-891A-FEE75D779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425" name="Group Box 13" hidden="1">
              <a:extLst>
                <a:ext uri="{63B3BB69-23CF-44E3-9099-C40C66FF867C}">
                  <a14:compatExt spid="_x0000_s58381"/>
                </a:ext>
                <a:ext uri="{FF2B5EF4-FFF2-40B4-BE49-F238E27FC236}">
                  <a16:creationId xmlns:a16="http://schemas.microsoft.com/office/drawing/2014/main" id="{3F404E67-7E28-4A0F-8B5A-288CBFF4A4E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426" name="Group Box 14" hidden="1">
              <a:extLst>
                <a:ext uri="{63B3BB69-23CF-44E3-9099-C40C66FF867C}">
                  <a14:compatExt spid="_x0000_s58382"/>
                </a:ext>
                <a:ext uri="{FF2B5EF4-FFF2-40B4-BE49-F238E27FC236}">
                  <a16:creationId xmlns:a16="http://schemas.microsoft.com/office/drawing/2014/main" id="{1A120DDD-5B5F-48FC-A6F5-15CF0A932A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427" name="Group Box 15" hidden="1">
              <a:extLst>
                <a:ext uri="{63B3BB69-23CF-44E3-9099-C40C66FF867C}">
                  <a14:compatExt spid="_x0000_s58383"/>
                </a:ext>
                <a:ext uri="{FF2B5EF4-FFF2-40B4-BE49-F238E27FC236}">
                  <a16:creationId xmlns:a16="http://schemas.microsoft.com/office/drawing/2014/main" id="{3C1362C2-6192-40D0-BE90-08603A9B9B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428" name="Group Box 16" hidden="1">
              <a:extLst>
                <a:ext uri="{63B3BB69-23CF-44E3-9099-C40C66FF867C}">
                  <a14:compatExt spid="_x0000_s58384"/>
                </a:ext>
                <a:ext uri="{FF2B5EF4-FFF2-40B4-BE49-F238E27FC236}">
                  <a16:creationId xmlns:a16="http://schemas.microsoft.com/office/drawing/2014/main" id="{8F97F329-236E-4B0B-8717-179740BFFA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8429" name="Option Button 17" hidden="1">
              <a:extLst>
                <a:ext uri="{63B3BB69-23CF-44E3-9099-C40C66FF867C}">
                  <a14:compatExt spid="_x0000_s58385"/>
                </a:ext>
                <a:ext uri="{FF2B5EF4-FFF2-40B4-BE49-F238E27FC236}">
                  <a16:creationId xmlns:a16="http://schemas.microsoft.com/office/drawing/2014/main" id="{2D3FAFD9-FEA8-464B-8FFE-8227CA0CC4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8430" name="Option Button 18" hidden="1">
              <a:extLst>
                <a:ext uri="{63B3BB69-23CF-44E3-9099-C40C66FF867C}">
                  <a14:compatExt spid="_x0000_s58386"/>
                </a:ext>
                <a:ext uri="{FF2B5EF4-FFF2-40B4-BE49-F238E27FC236}">
                  <a16:creationId xmlns:a16="http://schemas.microsoft.com/office/drawing/2014/main" id="{7C1E10B2-EAAE-44A7-85B5-65D8F72E0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8431" name="Option Button 19" hidden="1">
              <a:extLst>
                <a:ext uri="{63B3BB69-23CF-44E3-9099-C40C66FF867C}">
                  <a14:compatExt spid="_x0000_s58387"/>
                </a:ext>
                <a:ext uri="{FF2B5EF4-FFF2-40B4-BE49-F238E27FC236}">
                  <a16:creationId xmlns:a16="http://schemas.microsoft.com/office/drawing/2014/main" id="{5D3F5169-A0A3-4B5D-848D-780B4678BA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432" name="Group Box 20" hidden="1">
              <a:extLst>
                <a:ext uri="{63B3BB69-23CF-44E3-9099-C40C66FF867C}">
                  <a14:compatExt spid="_x0000_s58388"/>
                </a:ext>
                <a:ext uri="{FF2B5EF4-FFF2-40B4-BE49-F238E27FC236}">
                  <a16:creationId xmlns:a16="http://schemas.microsoft.com/office/drawing/2014/main" id="{59521431-58BA-40EB-95F6-B4992F5E2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433" name="Group Box 21" hidden="1">
              <a:extLst>
                <a:ext uri="{63B3BB69-23CF-44E3-9099-C40C66FF867C}">
                  <a14:compatExt spid="_x0000_s58389"/>
                </a:ext>
                <a:ext uri="{FF2B5EF4-FFF2-40B4-BE49-F238E27FC236}">
                  <a16:creationId xmlns:a16="http://schemas.microsoft.com/office/drawing/2014/main" id="{645B78C1-E468-4433-BEE7-5AA902BEDA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434" name="Group Box 22" hidden="1">
              <a:extLst>
                <a:ext uri="{63B3BB69-23CF-44E3-9099-C40C66FF867C}">
                  <a14:compatExt spid="_x0000_s58390"/>
                </a:ext>
                <a:ext uri="{FF2B5EF4-FFF2-40B4-BE49-F238E27FC236}">
                  <a16:creationId xmlns:a16="http://schemas.microsoft.com/office/drawing/2014/main" id="{4B974026-4880-4C94-B1B1-468458F839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435" name="Group Box 23" hidden="1">
              <a:extLst>
                <a:ext uri="{63B3BB69-23CF-44E3-9099-C40C66FF867C}">
                  <a14:compatExt spid="_x0000_s58391"/>
                </a:ext>
                <a:ext uri="{FF2B5EF4-FFF2-40B4-BE49-F238E27FC236}">
                  <a16:creationId xmlns:a16="http://schemas.microsoft.com/office/drawing/2014/main" id="{8B77EEE0-B8B6-4EB8-944F-345033CA67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436" name="Group Box 24" hidden="1">
              <a:extLst>
                <a:ext uri="{63B3BB69-23CF-44E3-9099-C40C66FF867C}">
                  <a14:compatExt spid="_x0000_s58392"/>
                </a:ext>
                <a:ext uri="{FF2B5EF4-FFF2-40B4-BE49-F238E27FC236}">
                  <a16:creationId xmlns:a16="http://schemas.microsoft.com/office/drawing/2014/main" id="{B67B0AB4-F162-4C4D-89B4-45583845D0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437" name="Group Box 25" hidden="1">
              <a:extLst>
                <a:ext uri="{63B3BB69-23CF-44E3-9099-C40C66FF867C}">
                  <a14:compatExt spid="_x0000_s58393"/>
                </a:ext>
                <a:ext uri="{FF2B5EF4-FFF2-40B4-BE49-F238E27FC236}">
                  <a16:creationId xmlns:a16="http://schemas.microsoft.com/office/drawing/2014/main" id="{2FAA86C9-118A-4485-ADF8-1470504030E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438" name="Group Box 26" hidden="1">
              <a:extLst>
                <a:ext uri="{63B3BB69-23CF-44E3-9099-C40C66FF867C}">
                  <a14:compatExt spid="_x0000_s58394"/>
                </a:ext>
                <a:ext uri="{FF2B5EF4-FFF2-40B4-BE49-F238E27FC236}">
                  <a16:creationId xmlns:a16="http://schemas.microsoft.com/office/drawing/2014/main" id="{74F25084-C9C3-4ADE-BC0B-F5535D34DC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439" name="Group Box 27" hidden="1">
              <a:extLst>
                <a:ext uri="{63B3BB69-23CF-44E3-9099-C40C66FF867C}">
                  <a14:compatExt spid="_x0000_s58395"/>
                </a:ext>
                <a:ext uri="{FF2B5EF4-FFF2-40B4-BE49-F238E27FC236}">
                  <a16:creationId xmlns:a16="http://schemas.microsoft.com/office/drawing/2014/main" id="{4DC62CF1-B338-4C0B-A3A6-8DA6A4E61B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440" name="Group Box 28" hidden="1">
              <a:extLst>
                <a:ext uri="{63B3BB69-23CF-44E3-9099-C40C66FF867C}">
                  <a14:compatExt spid="_x0000_s58396"/>
                </a:ext>
                <a:ext uri="{FF2B5EF4-FFF2-40B4-BE49-F238E27FC236}">
                  <a16:creationId xmlns:a16="http://schemas.microsoft.com/office/drawing/2014/main" id="{206B9F9C-24F9-4D7F-8C13-A003022EFA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441" name="Group Box 29" hidden="1">
              <a:extLst>
                <a:ext uri="{63B3BB69-23CF-44E3-9099-C40C66FF867C}">
                  <a14:compatExt spid="_x0000_s58397"/>
                </a:ext>
                <a:ext uri="{FF2B5EF4-FFF2-40B4-BE49-F238E27FC236}">
                  <a16:creationId xmlns:a16="http://schemas.microsoft.com/office/drawing/2014/main" id="{B8231A52-A321-48FC-B35C-EE7F9BFF7B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58442" name="Option Button 30" hidden="1">
              <a:extLst>
                <a:ext uri="{63B3BB69-23CF-44E3-9099-C40C66FF867C}">
                  <a14:compatExt spid="_x0000_s58398"/>
                </a:ext>
                <a:ext uri="{FF2B5EF4-FFF2-40B4-BE49-F238E27FC236}">
                  <a16:creationId xmlns:a16="http://schemas.microsoft.com/office/drawing/2014/main" id="{81FF5128-8606-4148-88BE-CB1121E8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8443" name="Option Button 31" hidden="1">
              <a:extLst>
                <a:ext uri="{63B3BB69-23CF-44E3-9099-C40C66FF867C}">
                  <a14:compatExt spid="_x0000_s58399"/>
                </a:ext>
                <a:ext uri="{FF2B5EF4-FFF2-40B4-BE49-F238E27FC236}">
                  <a16:creationId xmlns:a16="http://schemas.microsoft.com/office/drawing/2014/main" id="{EC816351-4471-4247-BEE6-AA7F34AC23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8444" name="Option Button 32" hidden="1">
              <a:extLst>
                <a:ext uri="{63B3BB69-23CF-44E3-9099-C40C66FF867C}">
                  <a14:compatExt spid="_x0000_s58400"/>
                </a:ext>
                <a:ext uri="{FF2B5EF4-FFF2-40B4-BE49-F238E27FC236}">
                  <a16:creationId xmlns:a16="http://schemas.microsoft.com/office/drawing/2014/main" id="{52332CAB-6AAE-4DF4-A8FF-FF0876102B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8445" name="Option Button 33" hidden="1">
              <a:extLst>
                <a:ext uri="{63B3BB69-23CF-44E3-9099-C40C66FF867C}">
                  <a14:compatExt spid="_x0000_s58401"/>
                </a:ext>
                <a:ext uri="{FF2B5EF4-FFF2-40B4-BE49-F238E27FC236}">
                  <a16:creationId xmlns:a16="http://schemas.microsoft.com/office/drawing/2014/main" id="{630037D0-374E-4BE0-B0C2-641FDA37DA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8446" name="Option Button 34" hidden="1">
              <a:extLst>
                <a:ext uri="{63B3BB69-23CF-44E3-9099-C40C66FF867C}">
                  <a14:compatExt spid="_x0000_s58402"/>
                </a:ext>
                <a:ext uri="{FF2B5EF4-FFF2-40B4-BE49-F238E27FC236}">
                  <a16:creationId xmlns:a16="http://schemas.microsoft.com/office/drawing/2014/main" id="{BEF6C4A9-660B-4960-85CB-329181ECB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8447" name="Option Button 35" hidden="1">
              <a:extLst>
                <a:ext uri="{63B3BB69-23CF-44E3-9099-C40C66FF867C}">
                  <a14:compatExt spid="_x0000_s58403"/>
                </a:ext>
                <a:ext uri="{FF2B5EF4-FFF2-40B4-BE49-F238E27FC236}">
                  <a16:creationId xmlns:a16="http://schemas.microsoft.com/office/drawing/2014/main" id="{E1F7EEA0-8212-4BD1-8B0A-F99C75F6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8448" name="Option Button 36" hidden="1">
              <a:extLst>
                <a:ext uri="{63B3BB69-23CF-44E3-9099-C40C66FF867C}">
                  <a14:compatExt spid="_x0000_s58404"/>
                </a:ext>
                <a:ext uri="{FF2B5EF4-FFF2-40B4-BE49-F238E27FC236}">
                  <a16:creationId xmlns:a16="http://schemas.microsoft.com/office/drawing/2014/main" id="{9FD177C8-9C83-442D-B936-C149CB926A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8449" name="Option Button 37" hidden="1">
              <a:extLst>
                <a:ext uri="{63B3BB69-23CF-44E3-9099-C40C66FF867C}">
                  <a14:compatExt spid="_x0000_s58405"/>
                </a:ext>
                <a:ext uri="{FF2B5EF4-FFF2-40B4-BE49-F238E27FC236}">
                  <a16:creationId xmlns:a16="http://schemas.microsoft.com/office/drawing/2014/main" id="{6A81D462-58B6-4194-A27F-8466ADF003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8450" name="Option Button 38" hidden="1">
              <a:extLst>
                <a:ext uri="{63B3BB69-23CF-44E3-9099-C40C66FF867C}">
                  <a14:compatExt spid="_x0000_s58406"/>
                </a:ext>
                <a:ext uri="{FF2B5EF4-FFF2-40B4-BE49-F238E27FC236}">
                  <a16:creationId xmlns:a16="http://schemas.microsoft.com/office/drawing/2014/main" id="{5AA99E19-D28C-4841-94F8-B46D7CD4D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8451" name="Option Button 39" hidden="1">
              <a:extLst>
                <a:ext uri="{63B3BB69-23CF-44E3-9099-C40C66FF867C}">
                  <a14:compatExt spid="_x0000_s58407"/>
                </a:ext>
                <a:ext uri="{FF2B5EF4-FFF2-40B4-BE49-F238E27FC236}">
                  <a16:creationId xmlns:a16="http://schemas.microsoft.com/office/drawing/2014/main" id="{EF804DA5-EA87-40B1-921E-29D0F4CC9E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58452" name="Option Button 40" hidden="1">
              <a:extLst>
                <a:ext uri="{63B3BB69-23CF-44E3-9099-C40C66FF867C}">
                  <a14:compatExt spid="_x0000_s58408"/>
                </a:ext>
                <a:ext uri="{FF2B5EF4-FFF2-40B4-BE49-F238E27FC236}">
                  <a16:creationId xmlns:a16="http://schemas.microsoft.com/office/drawing/2014/main" id="{AF504DD4-C122-4B94-BF36-BB9DC2F747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53" name="Group Box 41" hidden="1">
              <a:extLst>
                <a:ext uri="{63B3BB69-23CF-44E3-9099-C40C66FF867C}">
                  <a14:compatExt spid="_x0000_s58409"/>
                </a:ext>
                <a:ext uri="{FF2B5EF4-FFF2-40B4-BE49-F238E27FC236}">
                  <a16:creationId xmlns:a16="http://schemas.microsoft.com/office/drawing/2014/main" id="{0F83E992-1CF7-4062-AD43-C9CCB99ED3E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8454" name="Option Button 42" hidden="1">
              <a:extLst>
                <a:ext uri="{63B3BB69-23CF-44E3-9099-C40C66FF867C}">
                  <a14:compatExt spid="_x0000_s58410"/>
                </a:ext>
                <a:ext uri="{FF2B5EF4-FFF2-40B4-BE49-F238E27FC236}">
                  <a16:creationId xmlns:a16="http://schemas.microsoft.com/office/drawing/2014/main" id="{53A7653A-CA15-44C0-8CAE-DD4F652B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8455" name="Option Button 43" hidden="1">
              <a:extLst>
                <a:ext uri="{63B3BB69-23CF-44E3-9099-C40C66FF867C}">
                  <a14:compatExt spid="_x0000_s58411"/>
                </a:ext>
                <a:ext uri="{FF2B5EF4-FFF2-40B4-BE49-F238E27FC236}">
                  <a16:creationId xmlns:a16="http://schemas.microsoft.com/office/drawing/2014/main" id="{A0886BFE-D8AA-46F2-956D-7B9E8705B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8456" name="Option Button 44" hidden="1">
              <a:extLst>
                <a:ext uri="{63B3BB69-23CF-44E3-9099-C40C66FF867C}">
                  <a14:compatExt spid="_x0000_s58412"/>
                </a:ext>
                <a:ext uri="{FF2B5EF4-FFF2-40B4-BE49-F238E27FC236}">
                  <a16:creationId xmlns:a16="http://schemas.microsoft.com/office/drawing/2014/main" id="{CEE4BF24-C3C5-4840-9AC8-705014257B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8457" name="Option Button 45" hidden="1">
              <a:extLst>
                <a:ext uri="{63B3BB69-23CF-44E3-9099-C40C66FF867C}">
                  <a14:compatExt spid="_x0000_s58413"/>
                </a:ext>
                <a:ext uri="{FF2B5EF4-FFF2-40B4-BE49-F238E27FC236}">
                  <a16:creationId xmlns:a16="http://schemas.microsoft.com/office/drawing/2014/main" id="{FED6209F-91C6-4C21-B0F3-52C4980150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8458" name="Option Button 46" hidden="1">
              <a:extLst>
                <a:ext uri="{63B3BB69-23CF-44E3-9099-C40C66FF867C}">
                  <a14:compatExt spid="_x0000_s58414"/>
                </a:ext>
                <a:ext uri="{FF2B5EF4-FFF2-40B4-BE49-F238E27FC236}">
                  <a16:creationId xmlns:a16="http://schemas.microsoft.com/office/drawing/2014/main" id="{AD3A7A4E-35E9-493C-A27F-F58957E3BF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8459" name="Option Button 47" hidden="1">
              <a:extLst>
                <a:ext uri="{63B3BB69-23CF-44E3-9099-C40C66FF867C}">
                  <a14:compatExt spid="_x0000_s58415"/>
                </a:ext>
                <a:ext uri="{FF2B5EF4-FFF2-40B4-BE49-F238E27FC236}">
                  <a16:creationId xmlns:a16="http://schemas.microsoft.com/office/drawing/2014/main" id="{55ED52E0-479D-4C47-9060-5846ED1CF0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8460" name="Option Button 48" hidden="1">
              <a:extLst>
                <a:ext uri="{63B3BB69-23CF-44E3-9099-C40C66FF867C}">
                  <a14:compatExt spid="_x0000_s58416"/>
                </a:ext>
                <a:ext uri="{FF2B5EF4-FFF2-40B4-BE49-F238E27FC236}">
                  <a16:creationId xmlns:a16="http://schemas.microsoft.com/office/drawing/2014/main" id="{9AA61FBA-B992-4C92-BBCE-7CE7C5F3B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8461" name="Option Button 49" hidden="1">
              <a:extLst>
                <a:ext uri="{63B3BB69-23CF-44E3-9099-C40C66FF867C}">
                  <a14:compatExt spid="_x0000_s58417"/>
                </a:ext>
                <a:ext uri="{FF2B5EF4-FFF2-40B4-BE49-F238E27FC236}">
                  <a16:creationId xmlns:a16="http://schemas.microsoft.com/office/drawing/2014/main" id="{73FA8B98-8107-45A0-9A50-8FB03682E2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7"/>
          <a:chExt cx="303832" cy="486924"/>
        </a:xfrm>
      </xdr:grpSpPr>
      <xdr:sp macro="" textlink="">
        <xdr:nvSpPr>
          <xdr:cNvPr id="49153" name="Option Button 1" hidden="1">
            <a:extLst>
              <a:ext uri="{63B3BB69-23CF-44E3-9099-C40C66FF867C}">
                <a14:compatExt xmlns:a14="http://schemas.microsoft.com/office/drawing/2010/main"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xmlns:a14="http://schemas.microsoft.com/office/drawing/2010/main"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1"/>
          <a:chExt cx="301792" cy="780111"/>
        </a:xfrm>
      </xdr:grpSpPr>
      <xdr:sp macro="" textlink="">
        <xdr:nvSpPr>
          <xdr:cNvPr id="49155" name="Option Button 3" hidden="1">
            <a:extLst>
              <a:ext uri="{63B3BB69-23CF-44E3-9099-C40C66FF867C}">
                <a14:compatExt xmlns:a14="http://schemas.microsoft.com/office/drawing/2010/main"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xmlns:a14="http://schemas.microsoft.com/office/drawing/2010/main"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xmlns:a14="http://schemas.microsoft.com/office/drawing/2010/main"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3"/>
          <a:chExt cx="308371" cy="762858"/>
        </a:xfrm>
      </xdr:grpSpPr>
      <xdr:sp macro="" textlink="">
        <xdr:nvSpPr>
          <xdr:cNvPr id="49158" name="Option Button 6" hidden="1">
            <a:extLst>
              <a:ext uri="{63B3BB69-23CF-44E3-9099-C40C66FF867C}">
                <a14:compatExt xmlns:a14="http://schemas.microsoft.com/office/drawing/2010/main"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xmlns:a14="http://schemas.microsoft.com/office/drawing/2010/main"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xmlns:a14="http://schemas.microsoft.com/office/drawing/2010/main"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xmlns:a14="http://schemas.microsoft.com/office/drawing/2010/main"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xmlns:a14="http://schemas.microsoft.com/office/drawing/2010/main"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5"/>
          <a:chExt cx="301792" cy="494787"/>
        </a:xfrm>
      </xdr:grpSpPr>
      <xdr:sp macro="" textlink="">
        <xdr:nvSpPr>
          <xdr:cNvPr id="49163" name="Option Button 11" hidden="1">
            <a:extLst>
              <a:ext uri="{63B3BB69-23CF-44E3-9099-C40C66FF867C}">
                <a14:compatExt xmlns:a14="http://schemas.microsoft.com/office/drawing/2010/main"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xmlns:a14="http://schemas.microsoft.com/office/drawing/2010/main"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xmlns:a14="http://schemas.microsoft.com/office/drawing/2010/main"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xmlns:a14="http://schemas.microsoft.com/office/drawing/2010/main"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xmlns:a14="http://schemas.microsoft.com/office/drawing/2010/main"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xmlns:a14="http://schemas.microsoft.com/office/drawing/2010/main"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xmlns:a14="http://schemas.microsoft.com/office/drawing/2010/main"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xmlns:a14="http://schemas.microsoft.com/office/drawing/2010/main"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xmlns:a14="http://schemas.microsoft.com/office/drawing/2010/main"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xmlns:a14="http://schemas.microsoft.com/office/drawing/2010/main"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xmlns:a14="http://schemas.microsoft.com/office/drawing/2010/main"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xmlns:a14="http://schemas.microsoft.com/office/drawing/2010/main"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xmlns:a14="http://schemas.microsoft.com/office/drawing/2010/main"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xmlns:a14="http://schemas.microsoft.com/office/drawing/2010/main"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xmlns:a14="http://schemas.microsoft.com/office/drawing/2010/main"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xmlns:a14="http://schemas.microsoft.com/office/drawing/2010/main"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xmlns:a14="http://schemas.microsoft.com/office/drawing/2010/main"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xmlns:a14="http://schemas.microsoft.com/office/drawing/2010/main"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xmlns:a14="http://schemas.microsoft.com/office/drawing/2010/main"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86" y="8168737"/>
          <a:chExt cx="217616" cy="792441"/>
        </a:xfrm>
      </xdr:grpSpPr>
      <xdr:sp macro="" textlink="">
        <xdr:nvSpPr>
          <xdr:cNvPr id="49182" name="Option Button 30" hidden="1">
            <a:extLst>
              <a:ext uri="{63B3BB69-23CF-44E3-9099-C40C66FF867C}">
                <a14:compatExt xmlns:a14="http://schemas.microsoft.com/office/drawing/2010/main"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xmlns:a14="http://schemas.microsoft.com/office/drawing/2010/main"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xmlns:a14="http://schemas.microsoft.com/office/drawing/2010/main"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xmlns:a14="http://schemas.microsoft.com/office/drawing/2010/main"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xmlns:a14="http://schemas.microsoft.com/office/drawing/2010/main"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xmlns:a14="http://schemas.microsoft.com/office/drawing/2010/main"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xmlns:a14="http://schemas.microsoft.com/office/drawing/2010/main"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xmlns:a14="http://schemas.microsoft.com/office/drawing/2010/main"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xmlns:a14="http://schemas.microsoft.com/office/drawing/2010/main"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1" y="8166027"/>
          <a:chExt cx="208649" cy="749790"/>
        </a:xfrm>
      </xdr:grpSpPr>
      <xdr:sp macro="" textlink="">
        <xdr:nvSpPr>
          <xdr:cNvPr id="49191" name="Option Button 39" hidden="1">
            <a:extLst>
              <a:ext uri="{63B3BB69-23CF-44E3-9099-C40C66FF867C}">
                <a14:compatExt xmlns:a14="http://schemas.microsoft.com/office/drawing/2010/main"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xmlns:a14="http://schemas.microsoft.com/office/drawing/2010/main"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xmlns:a14="http://schemas.microsoft.com/office/drawing/2010/main"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6"/>
          <a:chExt cx="301595" cy="707491"/>
        </a:xfrm>
      </xdr:grpSpPr>
      <xdr:sp macro="" textlink="">
        <xdr:nvSpPr>
          <xdr:cNvPr id="49194" name="Option Button 42" hidden="1">
            <a:extLst>
              <a:ext uri="{63B3BB69-23CF-44E3-9099-C40C66FF867C}">
                <a14:compatExt xmlns:a14="http://schemas.microsoft.com/office/drawing/2010/main"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xmlns:a14="http://schemas.microsoft.com/office/drawing/2010/main"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xmlns:a14="http://schemas.microsoft.com/office/drawing/2010/main"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xmlns:a14="http://schemas.microsoft.com/office/drawing/2010/main"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xmlns:a14="http://schemas.microsoft.com/office/drawing/2010/main"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xmlns:a14="http://schemas.microsoft.com/office/drawing/2010/main"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xmlns:a14="http://schemas.microsoft.com/office/drawing/2010/main"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xmlns:a14="http://schemas.microsoft.com/office/drawing/2010/main"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49153"/>
                </a:ext>
                <a:ext uri="{FF2B5EF4-FFF2-40B4-BE49-F238E27FC236}">
                  <a16:creationId xmlns:a16="http://schemas.microsoft.com/office/drawing/2014/main" id="{4967595C-BA76-4110-AD93-0FA31E0D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49154"/>
                </a:ext>
                <a:ext uri="{FF2B5EF4-FFF2-40B4-BE49-F238E27FC236}">
                  <a16:creationId xmlns:a16="http://schemas.microsoft.com/office/drawing/2014/main" id="{87A0669D-E16D-4051-9377-D12F645B45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62" name="Option Button 3" hidden="1">
              <a:extLst>
                <a:ext uri="{63B3BB69-23CF-44E3-9099-C40C66FF867C}">
                  <a14:compatExt spid="_x0000_s49155"/>
                </a:ext>
                <a:ext uri="{FF2B5EF4-FFF2-40B4-BE49-F238E27FC236}">
                  <a16:creationId xmlns:a16="http://schemas.microsoft.com/office/drawing/2014/main" id="{DC020504-5834-43E0-A9D1-ECD45861BF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49156"/>
                </a:ext>
                <a:ext uri="{FF2B5EF4-FFF2-40B4-BE49-F238E27FC236}">
                  <a16:creationId xmlns:a16="http://schemas.microsoft.com/office/drawing/2014/main" id="{731BEC59-96F3-4DF6-AB6A-3C8845E8A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9152" name="Option Button 5" hidden="1">
              <a:extLst>
                <a:ext uri="{63B3BB69-23CF-44E3-9099-C40C66FF867C}">
                  <a14:compatExt spid="_x0000_s49157"/>
                </a:ext>
                <a:ext uri="{FF2B5EF4-FFF2-40B4-BE49-F238E27FC236}">
                  <a16:creationId xmlns:a16="http://schemas.microsoft.com/office/drawing/2014/main" id="{6A5BF81D-8133-4686-B321-7C18BEEFDD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49202" name="Option Button 6" hidden="1">
              <a:extLst>
                <a:ext uri="{63B3BB69-23CF-44E3-9099-C40C66FF867C}">
                  <a14:compatExt spid="_x0000_s49158"/>
                </a:ext>
                <a:ext uri="{FF2B5EF4-FFF2-40B4-BE49-F238E27FC236}">
                  <a16:creationId xmlns:a16="http://schemas.microsoft.com/office/drawing/2014/main" id="{DC8B1F5D-4165-4D5E-A40A-399A89206C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9203" name="Option Button 7" hidden="1">
              <a:extLst>
                <a:ext uri="{63B3BB69-23CF-44E3-9099-C40C66FF867C}">
                  <a14:compatExt spid="_x0000_s49159"/>
                </a:ext>
                <a:ext uri="{FF2B5EF4-FFF2-40B4-BE49-F238E27FC236}">
                  <a16:creationId xmlns:a16="http://schemas.microsoft.com/office/drawing/2014/main" id="{D6CA8085-9F10-47BC-95EE-15DA5B327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9204" name="Option Button 8" hidden="1">
              <a:extLst>
                <a:ext uri="{63B3BB69-23CF-44E3-9099-C40C66FF867C}">
                  <a14:compatExt spid="_x0000_s49160"/>
                </a:ext>
                <a:ext uri="{FF2B5EF4-FFF2-40B4-BE49-F238E27FC236}">
                  <a16:creationId xmlns:a16="http://schemas.microsoft.com/office/drawing/2014/main" id="{7E31FF20-E615-4069-AFE9-0B61A72AAD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205" name="Option Button 9" hidden="1">
              <a:extLst>
                <a:ext uri="{63B3BB69-23CF-44E3-9099-C40C66FF867C}">
                  <a14:compatExt spid="_x0000_s49161"/>
                </a:ext>
                <a:ext uri="{FF2B5EF4-FFF2-40B4-BE49-F238E27FC236}">
                  <a16:creationId xmlns:a16="http://schemas.microsoft.com/office/drawing/2014/main" id="{2C49DFC4-A4E2-4067-BAC1-65ECB9C4FC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206" name="Option Button 10" hidden="1">
              <a:extLst>
                <a:ext uri="{63B3BB69-23CF-44E3-9099-C40C66FF867C}">
                  <a14:compatExt spid="_x0000_s49162"/>
                </a:ext>
                <a:ext uri="{FF2B5EF4-FFF2-40B4-BE49-F238E27FC236}">
                  <a16:creationId xmlns:a16="http://schemas.microsoft.com/office/drawing/2014/main" id="{AAFF3754-DAC9-4051-ABC9-C19BA33142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49207" name="Option Button 11" hidden="1">
              <a:extLst>
                <a:ext uri="{63B3BB69-23CF-44E3-9099-C40C66FF867C}">
                  <a14:compatExt spid="_x0000_s49163"/>
                </a:ext>
                <a:ext uri="{FF2B5EF4-FFF2-40B4-BE49-F238E27FC236}">
                  <a16:creationId xmlns:a16="http://schemas.microsoft.com/office/drawing/2014/main" id="{ED2C6FA2-0066-443C-8CDB-3297AA74EF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49208" name="Option Button 12" hidden="1">
              <a:extLst>
                <a:ext uri="{63B3BB69-23CF-44E3-9099-C40C66FF867C}">
                  <a14:compatExt spid="_x0000_s49164"/>
                </a:ext>
                <a:ext uri="{FF2B5EF4-FFF2-40B4-BE49-F238E27FC236}">
                  <a16:creationId xmlns:a16="http://schemas.microsoft.com/office/drawing/2014/main" id="{CB9F7555-8D1C-470A-ABAE-B08FB2D9ED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209" name="Group Box 13" hidden="1">
              <a:extLst>
                <a:ext uri="{63B3BB69-23CF-44E3-9099-C40C66FF867C}">
                  <a14:compatExt spid="_x0000_s49165"/>
                </a:ext>
                <a:ext uri="{FF2B5EF4-FFF2-40B4-BE49-F238E27FC236}">
                  <a16:creationId xmlns:a16="http://schemas.microsoft.com/office/drawing/2014/main" id="{DB06F9C1-F336-4972-81F3-544D51BB3A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210" name="Group Box 14" hidden="1">
              <a:extLst>
                <a:ext uri="{63B3BB69-23CF-44E3-9099-C40C66FF867C}">
                  <a14:compatExt spid="_x0000_s49166"/>
                </a:ext>
                <a:ext uri="{FF2B5EF4-FFF2-40B4-BE49-F238E27FC236}">
                  <a16:creationId xmlns:a16="http://schemas.microsoft.com/office/drawing/2014/main" id="{C0C294E0-5B0A-48B3-B582-203BAEA7C5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211" name="Group Box 15" hidden="1">
              <a:extLst>
                <a:ext uri="{63B3BB69-23CF-44E3-9099-C40C66FF867C}">
                  <a14:compatExt spid="_x0000_s49167"/>
                </a:ext>
                <a:ext uri="{FF2B5EF4-FFF2-40B4-BE49-F238E27FC236}">
                  <a16:creationId xmlns:a16="http://schemas.microsoft.com/office/drawing/2014/main" id="{A6DDF6AE-B006-42B7-98B0-AAE6E204F0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212" name="Group Box 16" hidden="1">
              <a:extLst>
                <a:ext uri="{63B3BB69-23CF-44E3-9099-C40C66FF867C}">
                  <a14:compatExt spid="_x0000_s49168"/>
                </a:ext>
                <a:ext uri="{FF2B5EF4-FFF2-40B4-BE49-F238E27FC236}">
                  <a16:creationId xmlns:a16="http://schemas.microsoft.com/office/drawing/2014/main" id="{AA28AA7B-F288-445C-BAF8-D71293F20E1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49213" name="Option Button 17" hidden="1">
              <a:extLst>
                <a:ext uri="{63B3BB69-23CF-44E3-9099-C40C66FF867C}">
                  <a14:compatExt spid="_x0000_s49169"/>
                </a:ext>
                <a:ext uri="{FF2B5EF4-FFF2-40B4-BE49-F238E27FC236}">
                  <a16:creationId xmlns:a16="http://schemas.microsoft.com/office/drawing/2014/main" id="{33F7EC02-8896-4437-B70E-21A9F62E58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49214" name="Option Button 18" hidden="1">
              <a:extLst>
                <a:ext uri="{63B3BB69-23CF-44E3-9099-C40C66FF867C}">
                  <a14:compatExt spid="_x0000_s49170"/>
                </a:ext>
                <a:ext uri="{FF2B5EF4-FFF2-40B4-BE49-F238E27FC236}">
                  <a16:creationId xmlns:a16="http://schemas.microsoft.com/office/drawing/2014/main" id="{0E06A926-CD35-4D68-8496-2D09101113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49215" name="Option Button 19" hidden="1">
              <a:extLst>
                <a:ext uri="{63B3BB69-23CF-44E3-9099-C40C66FF867C}">
                  <a14:compatExt spid="_x0000_s49171"/>
                </a:ext>
                <a:ext uri="{FF2B5EF4-FFF2-40B4-BE49-F238E27FC236}">
                  <a16:creationId xmlns:a16="http://schemas.microsoft.com/office/drawing/2014/main" id="{DD408EE6-4415-4056-B047-0A850D66BC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216" name="Group Box 20" hidden="1">
              <a:extLst>
                <a:ext uri="{63B3BB69-23CF-44E3-9099-C40C66FF867C}">
                  <a14:compatExt spid="_x0000_s49172"/>
                </a:ext>
                <a:ext uri="{FF2B5EF4-FFF2-40B4-BE49-F238E27FC236}">
                  <a16:creationId xmlns:a16="http://schemas.microsoft.com/office/drawing/2014/main" id="{9DB57FF3-AC95-4D37-9182-3DC09DDF3A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217" name="Group Box 21" hidden="1">
              <a:extLst>
                <a:ext uri="{63B3BB69-23CF-44E3-9099-C40C66FF867C}">
                  <a14:compatExt spid="_x0000_s49173"/>
                </a:ext>
                <a:ext uri="{FF2B5EF4-FFF2-40B4-BE49-F238E27FC236}">
                  <a16:creationId xmlns:a16="http://schemas.microsoft.com/office/drawing/2014/main" id="{916767C3-0F54-47B1-8960-5F0A2D549F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218" name="Group Box 22" hidden="1">
              <a:extLst>
                <a:ext uri="{63B3BB69-23CF-44E3-9099-C40C66FF867C}">
                  <a14:compatExt spid="_x0000_s49174"/>
                </a:ext>
                <a:ext uri="{FF2B5EF4-FFF2-40B4-BE49-F238E27FC236}">
                  <a16:creationId xmlns:a16="http://schemas.microsoft.com/office/drawing/2014/main" id="{73856CFF-D82A-4D80-A801-C01C874E66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219" name="Group Box 23" hidden="1">
              <a:extLst>
                <a:ext uri="{63B3BB69-23CF-44E3-9099-C40C66FF867C}">
                  <a14:compatExt spid="_x0000_s49175"/>
                </a:ext>
                <a:ext uri="{FF2B5EF4-FFF2-40B4-BE49-F238E27FC236}">
                  <a16:creationId xmlns:a16="http://schemas.microsoft.com/office/drawing/2014/main" id="{64238672-5FB5-4591-A7F8-514A333FC9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220" name="Group Box 24" hidden="1">
              <a:extLst>
                <a:ext uri="{63B3BB69-23CF-44E3-9099-C40C66FF867C}">
                  <a14:compatExt spid="_x0000_s49176"/>
                </a:ext>
                <a:ext uri="{FF2B5EF4-FFF2-40B4-BE49-F238E27FC236}">
                  <a16:creationId xmlns:a16="http://schemas.microsoft.com/office/drawing/2014/main" id="{5D638ABE-7AAF-4AE7-86A0-DF09783B7B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221" name="Group Box 25" hidden="1">
              <a:extLst>
                <a:ext uri="{63B3BB69-23CF-44E3-9099-C40C66FF867C}">
                  <a14:compatExt spid="_x0000_s49177"/>
                </a:ext>
                <a:ext uri="{FF2B5EF4-FFF2-40B4-BE49-F238E27FC236}">
                  <a16:creationId xmlns:a16="http://schemas.microsoft.com/office/drawing/2014/main" id="{0F5366FF-36D8-433B-93C1-E9E868F787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222" name="Group Box 26" hidden="1">
              <a:extLst>
                <a:ext uri="{63B3BB69-23CF-44E3-9099-C40C66FF867C}">
                  <a14:compatExt spid="_x0000_s49178"/>
                </a:ext>
                <a:ext uri="{FF2B5EF4-FFF2-40B4-BE49-F238E27FC236}">
                  <a16:creationId xmlns:a16="http://schemas.microsoft.com/office/drawing/2014/main" id="{00C1E15B-B28B-412D-88EA-9C101DE109E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223" name="Group Box 27" hidden="1">
              <a:extLst>
                <a:ext uri="{63B3BB69-23CF-44E3-9099-C40C66FF867C}">
                  <a14:compatExt spid="_x0000_s49179"/>
                </a:ext>
                <a:ext uri="{FF2B5EF4-FFF2-40B4-BE49-F238E27FC236}">
                  <a16:creationId xmlns:a16="http://schemas.microsoft.com/office/drawing/2014/main" id="{E23A34BB-014C-456F-BDCB-55C26AFFBE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224" name="Group Box 28" hidden="1">
              <a:extLst>
                <a:ext uri="{63B3BB69-23CF-44E3-9099-C40C66FF867C}">
                  <a14:compatExt spid="_x0000_s49180"/>
                </a:ext>
                <a:ext uri="{FF2B5EF4-FFF2-40B4-BE49-F238E27FC236}">
                  <a16:creationId xmlns:a16="http://schemas.microsoft.com/office/drawing/2014/main" id="{32F3E9D0-6980-425A-83BE-96BC8421E9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225" name="Group Box 29" hidden="1">
              <a:extLst>
                <a:ext uri="{63B3BB69-23CF-44E3-9099-C40C66FF867C}">
                  <a14:compatExt spid="_x0000_s49181"/>
                </a:ext>
                <a:ext uri="{FF2B5EF4-FFF2-40B4-BE49-F238E27FC236}">
                  <a16:creationId xmlns:a16="http://schemas.microsoft.com/office/drawing/2014/main" id="{082821D1-9E9A-41AC-B23B-E974D0A4D7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49226" name="Option Button 30" hidden="1">
              <a:extLst>
                <a:ext uri="{63B3BB69-23CF-44E3-9099-C40C66FF867C}">
                  <a14:compatExt spid="_x0000_s49182"/>
                </a:ext>
                <a:ext uri="{FF2B5EF4-FFF2-40B4-BE49-F238E27FC236}">
                  <a16:creationId xmlns:a16="http://schemas.microsoft.com/office/drawing/2014/main" id="{43445DC3-93BE-4D7B-A5E7-271064BE09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49227" name="Option Button 31" hidden="1">
              <a:extLst>
                <a:ext uri="{63B3BB69-23CF-44E3-9099-C40C66FF867C}">
                  <a14:compatExt spid="_x0000_s49183"/>
                </a:ext>
                <a:ext uri="{FF2B5EF4-FFF2-40B4-BE49-F238E27FC236}">
                  <a16:creationId xmlns:a16="http://schemas.microsoft.com/office/drawing/2014/main" id="{58DF0BEB-800F-47EA-824B-A6EB07D312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49228" name="Option Button 32" hidden="1">
              <a:extLst>
                <a:ext uri="{63B3BB69-23CF-44E3-9099-C40C66FF867C}">
                  <a14:compatExt spid="_x0000_s49184"/>
                </a:ext>
                <a:ext uri="{FF2B5EF4-FFF2-40B4-BE49-F238E27FC236}">
                  <a16:creationId xmlns:a16="http://schemas.microsoft.com/office/drawing/2014/main" id="{4CEEA99F-4372-41DA-86C6-FBCD2A51AC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49229" name="Option Button 33" hidden="1">
              <a:extLst>
                <a:ext uri="{63B3BB69-23CF-44E3-9099-C40C66FF867C}">
                  <a14:compatExt spid="_x0000_s49185"/>
                </a:ext>
                <a:ext uri="{FF2B5EF4-FFF2-40B4-BE49-F238E27FC236}">
                  <a16:creationId xmlns:a16="http://schemas.microsoft.com/office/drawing/2014/main" id="{2EBC070D-1E6A-408C-900A-A60C0FFB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49230" name="Option Button 34" hidden="1">
              <a:extLst>
                <a:ext uri="{63B3BB69-23CF-44E3-9099-C40C66FF867C}">
                  <a14:compatExt spid="_x0000_s49186"/>
                </a:ext>
                <a:ext uri="{FF2B5EF4-FFF2-40B4-BE49-F238E27FC236}">
                  <a16:creationId xmlns:a16="http://schemas.microsoft.com/office/drawing/2014/main" id="{F5833A7F-5C77-4EE9-A454-2482A1301E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49231" name="Option Button 35" hidden="1">
              <a:extLst>
                <a:ext uri="{63B3BB69-23CF-44E3-9099-C40C66FF867C}">
                  <a14:compatExt spid="_x0000_s49187"/>
                </a:ext>
                <a:ext uri="{FF2B5EF4-FFF2-40B4-BE49-F238E27FC236}">
                  <a16:creationId xmlns:a16="http://schemas.microsoft.com/office/drawing/2014/main" id="{56779A4B-8AC6-4583-A1E0-8D00B8F91E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49232" name="Option Button 36" hidden="1">
              <a:extLst>
                <a:ext uri="{63B3BB69-23CF-44E3-9099-C40C66FF867C}">
                  <a14:compatExt spid="_x0000_s49188"/>
                </a:ext>
                <a:ext uri="{FF2B5EF4-FFF2-40B4-BE49-F238E27FC236}">
                  <a16:creationId xmlns:a16="http://schemas.microsoft.com/office/drawing/2014/main" id="{B29BEF7E-DB4A-495D-AB1B-C34EC02DD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49233" name="Option Button 37" hidden="1">
              <a:extLst>
                <a:ext uri="{63B3BB69-23CF-44E3-9099-C40C66FF867C}">
                  <a14:compatExt spid="_x0000_s49189"/>
                </a:ext>
                <a:ext uri="{FF2B5EF4-FFF2-40B4-BE49-F238E27FC236}">
                  <a16:creationId xmlns:a16="http://schemas.microsoft.com/office/drawing/2014/main" id="{C039A80F-B8CB-4076-812A-61A24CBD2D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49234" name="Option Button 38" hidden="1">
              <a:extLst>
                <a:ext uri="{63B3BB69-23CF-44E3-9099-C40C66FF867C}">
                  <a14:compatExt spid="_x0000_s49190"/>
                </a:ext>
                <a:ext uri="{FF2B5EF4-FFF2-40B4-BE49-F238E27FC236}">
                  <a16:creationId xmlns:a16="http://schemas.microsoft.com/office/drawing/2014/main" id="{8164AC6E-9525-4CDE-BEF8-E72ADC3DB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49235" name="Option Button 39" hidden="1">
              <a:extLst>
                <a:ext uri="{63B3BB69-23CF-44E3-9099-C40C66FF867C}">
                  <a14:compatExt spid="_x0000_s49191"/>
                </a:ext>
                <a:ext uri="{FF2B5EF4-FFF2-40B4-BE49-F238E27FC236}">
                  <a16:creationId xmlns:a16="http://schemas.microsoft.com/office/drawing/2014/main" id="{02C4B7B9-60DB-4A6B-A4FB-E4EDE401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49236" name="Option Button 40" hidden="1">
              <a:extLst>
                <a:ext uri="{63B3BB69-23CF-44E3-9099-C40C66FF867C}">
                  <a14:compatExt spid="_x0000_s49192"/>
                </a:ext>
                <a:ext uri="{FF2B5EF4-FFF2-40B4-BE49-F238E27FC236}">
                  <a16:creationId xmlns:a16="http://schemas.microsoft.com/office/drawing/2014/main" id="{27C8FEF9-E214-4111-9BCA-CCEDDE903F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237" name="Group Box 41" hidden="1">
              <a:extLst>
                <a:ext uri="{63B3BB69-23CF-44E3-9099-C40C66FF867C}">
                  <a14:compatExt spid="_x0000_s49193"/>
                </a:ext>
                <a:ext uri="{FF2B5EF4-FFF2-40B4-BE49-F238E27FC236}">
                  <a16:creationId xmlns:a16="http://schemas.microsoft.com/office/drawing/2014/main" id="{91EB61B4-59A4-40C4-AC77-A752D4B004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49238" name="Option Button 42" hidden="1">
              <a:extLst>
                <a:ext uri="{63B3BB69-23CF-44E3-9099-C40C66FF867C}">
                  <a14:compatExt spid="_x0000_s49194"/>
                </a:ext>
                <a:ext uri="{FF2B5EF4-FFF2-40B4-BE49-F238E27FC236}">
                  <a16:creationId xmlns:a16="http://schemas.microsoft.com/office/drawing/2014/main" id="{D43A21C3-429B-43DF-BF63-EA88183641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49239" name="Option Button 43" hidden="1">
              <a:extLst>
                <a:ext uri="{63B3BB69-23CF-44E3-9099-C40C66FF867C}">
                  <a14:compatExt spid="_x0000_s49195"/>
                </a:ext>
                <a:ext uri="{FF2B5EF4-FFF2-40B4-BE49-F238E27FC236}">
                  <a16:creationId xmlns:a16="http://schemas.microsoft.com/office/drawing/2014/main" id="{D84E29A4-D4C0-496D-A395-55C1AEDC5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49240" name="Option Button 44" hidden="1">
              <a:extLst>
                <a:ext uri="{63B3BB69-23CF-44E3-9099-C40C66FF867C}">
                  <a14:compatExt spid="_x0000_s49196"/>
                </a:ext>
                <a:ext uri="{FF2B5EF4-FFF2-40B4-BE49-F238E27FC236}">
                  <a16:creationId xmlns:a16="http://schemas.microsoft.com/office/drawing/2014/main" id="{EC51E51E-CE63-46DE-8329-42B3975A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49241" name="Option Button 45" hidden="1">
              <a:extLst>
                <a:ext uri="{63B3BB69-23CF-44E3-9099-C40C66FF867C}">
                  <a14:compatExt spid="_x0000_s49197"/>
                </a:ext>
                <a:ext uri="{FF2B5EF4-FFF2-40B4-BE49-F238E27FC236}">
                  <a16:creationId xmlns:a16="http://schemas.microsoft.com/office/drawing/2014/main" id="{0E9FB469-B6C2-4058-8771-65F8C22BA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49242" name="Option Button 46" hidden="1">
              <a:extLst>
                <a:ext uri="{63B3BB69-23CF-44E3-9099-C40C66FF867C}">
                  <a14:compatExt spid="_x0000_s49198"/>
                </a:ext>
                <a:ext uri="{FF2B5EF4-FFF2-40B4-BE49-F238E27FC236}">
                  <a16:creationId xmlns:a16="http://schemas.microsoft.com/office/drawing/2014/main" id="{67FE7167-3F78-49C3-AD80-E8C67FDD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49243" name="Option Button 47" hidden="1">
              <a:extLst>
                <a:ext uri="{63B3BB69-23CF-44E3-9099-C40C66FF867C}">
                  <a14:compatExt spid="_x0000_s49199"/>
                </a:ext>
                <a:ext uri="{FF2B5EF4-FFF2-40B4-BE49-F238E27FC236}">
                  <a16:creationId xmlns:a16="http://schemas.microsoft.com/office/drawing/2014/main" id="{D6E1D8A7-5F93-4F0B-81E8-6905568619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49244" name="Option Button 48" hidden="1">
              <a:extLst>
                <a:ext uri="{63B3BB69-23CF-44E3-9099-C40C66FF867C}">
                  <a14:compatExt spid="_x0000_s49200"/>
                </a:ext>
                <a:ext uri="{FF2B5EF4-FFF2-40B4-BE49-F238E27FC236}">
                  <a16:creationId xmlns:a16="http://schemas.microsoft.com/office/drawing/2014/main" id="{B71CF77A-58DD-42C5-B56E-ADC43AA3D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49245" name="Option Button 49" hidden="1">
              <a:extLst>
                <a:ext uri="{63B3BB69-23CF-44E3-9099-C40C66FF867C}">
                  <a14:compatExt spid="_x0000_s49201"/>
                </a:ext>
                <a:ext uri="{FF2B5EF4-FFF2-40B4-BE49-F238E27FC236}">
                  <a16:creationId xmlns:a16="http://schemas.microsoft.com/office/drawing/2014/main" id="{55D59FB0-80EF-48DE-81AC-58BE33EDDC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12" name="Option Button 1" hidden="1">
              <a:extLst>
                <a:ext uri="{63B3BB69-23CF-44E3-9099-C40C66FF867C}">
                  <a14:compatExt spid="_x0000_s19464"/>
                </a:ext>
                <a:ext uri="{FF2B5EF4-FFF2-40B4-BE49-F238E27FC236}">
                  <a16:creationId xmlns:a16="http://schemas.microsoft.com/office/drawing/2014/main" id="{06DF0066-4703-450E-855B-5FAA152D82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13" name="Option Button 2" hidden="1">
              <a:extLst>
                <a:ext uri="{63B3BB69-23CF-44E3-9099-C40C66FF867C}">
                  <a14:compatExt spid="_x0000_s19465"/>
                </a:ext>
                <a:ext uri="{FF2B5EF4-FFF2-40B4-BE49-F238E27FC236}">
                  <a16:creationId xmlns:a16="http://schemas.microsoft.com/office/drawing/2014/main" id="{5E79492C-D635-4863-8472-02123C7297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19714" name="Option Button 3" hidden="1">
              <a:extLst>
                <a:ext uri="{63B3BB69-23CF-44E3-9099-C40C66FF867C}">
                  <a14:compatExt spid="_x0000_s19467"/>
                </a:ext>
                <a:ext uri="{FF2B5EF4-FFF2-40B4-BE49-F238E27FC236}">
                  <a16:creationId xmlns:a16="http://schemas.microsoft.com/office/drawing/2014/main" id="{EC21E8B0-1DC6-4DDE-AEEE-B51C8595D0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15" name="Option Button 4" hidden="1">
              <a:extLst>
                <a:ext uri="{63B3BB69-23CF-44E3-9099-C40C66FF867C}">
                  <a14:compatExt spid="_x0000_s19468"/>
                </a:ext>
                <a:ext uri="{FF2B5EF4-FFF2-40B4-BE49-F238E27FC236}">
                  <a16:creationId xmlns:a16="http://schemas.microsoft.com/office/drawing/2014/main" id="{AD3F729B-D6B6-442F-8AA0-4FF2F3BAE7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16" name="Option Button 5" hidden="1">
              <a:extLst>
                <a:ext uri="{63B3BB69-23CF-44E3-9099-C40C66FF867C}">
                  <a14:compatExt spid="_x0000_s19470"/>
                </a:ext>
                <a:ext uri="{FF2B5EF4-FFF2-40B4-BE49-F238E27FC236}">
                  <a16:creationId xmlns:a16="http://schemas.microsoft.com/office/drawing/2014/main" id="{78C828C3-0C41-459E-8A15-C03AD8D0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19717" name="Option Button 6" hidden="1">
              <a:extLst>
                <a:ext uri="{63B3BB69-23CF-44E3-9099-C40C66FF867C}">
                  <a14:compatExt spid="_x0000_s19482"/>
                </a:ext>
                <a:ext uri="{FF2B5EF4-FFF2-40B4-BE49-F238E27FC236}">
                  <a16:creationId xmlns:a16="http://schemas.microsoft.com/office/drawing/2014/main" id="{A3FDE925-6BAF-4F5C-8F4D-875B274E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18" name="Option Button 7" hidden="1">
              <a:extLst>
                <a:ext uri="{63B3BB69-23CF-44E3-9099-C40C66FF867C}">
                  <a14:compatExt spid="_x0000_s19483"/>
                </a:ext>
                <a:ext uri="{FF2B5EF4-FFF2-40B4-BE49-F238E27FC236}">
                  <a16:creationId xmlns:a16="http://schemas.microsoft.com/office/drawing/2014/main" id="{F74E7A95-A6ED-4D2F-947C-12826E965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20" name="Option Button 8" hidden="1">
              <a:extLst>
                <a:ext uri="{63B3BB69-23CF-44E3-9099-C40C66FF867C}">
                  <a14:compatExt spid="_x0000_s19484"/>
                </a:ext>
                <a:ext uri="{FF2B5EF4-FFF2-40B4-BE49-F238E27FC236}">
                  <a16:creationId xmlns:a16="http://schemas.microsoft.com/office/drawing/2014/main" id="{26153E85-3427-4EE7-BBD0-EDDCBB8117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19721" name="Option Button 29" hidden="1">
              <a:extLst>
                <a:ext uri="{63B3BB69-23CF-44E3-9099-C40C66FF867C}">
                  <a14:compatExt spid="_x0000_s19485"/>
                </a:ext>
                <a:ext uri="{FF2B5EF4-FFF2-40B4-BE49-F238E27FC236}">
                  <a16:creationId xmlns:a16="http://schemas.microsoft.com/office/drawing/2014/main" id="{D265354A-31AF-4428-9289-481E73CDD4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19722" name="Option Button 30" hidden="1">
              <a:extLst>
                <a:ext uri="{63B3BB69-23CF-44E3-9099-C40C66FF867C}">
                  <a14:compatExt spid="_x0000_s19486"/>
                </a:ext>
                <a:ext uri="{FF2B5EF4-FFF2-40B4-BE49-F238E27FC236}">
                  <a16:creationId xmlns:a16="http://schemas.microsoft.com/office/drawing/2014/main" id="{F676B881-B90C-47CE-AA04-59B4383EC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19723" name="Option Button 31" hidden="1">
              <a:extLst>
                <a:ext uri="{63B3BB69-23CF-44E3-9099-C40C66FF867C}">
                  <a14:compatExt spid="_x0000_s19487"/>
                </a:ext>
                <a:ext uri="{FF2B5EF4-FFF2-40B4-BE49-F238E27FC236}">
                  <a16:creationId xmlns:a16="http://schemas.microsoft.com/office/drawing/2014/main" id="{AA193746-4E26-4EFC-ADEB-B577874565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24" name="Option Button 53" hidden="1">
              <a:extLst>
                <a:ext uri="{63B3BB69-23CF-44E3-9099-C40C66FF867C}">
                  <a14:compatExt spid="_x0000_s19509"/>
                </a:ext>
                <a:ext uri="{FF2B5EF4-FFF2-40B4-BE49-F238E27FC236}">
                  <a16:creationId xmlns:a16="http://schemas.microsoft.com/office/drawing/2014/main" id="{3F1BD8F2-A53D-40E6-8440-465345D9B2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25" name="Option Button 54" hidden="1">
              <a:extLst>
                <a:ext uri="{63B3BB69-23CF-44E3-9099-C40C66FF867C}">
                  <a14:compatExt spid="_x0000_s19510"/>
                </a:ext>
                <a:ext uri="{FF2B5EF4-FFF2-40B4-BE49-F238E27FC236}">
                  <a16:creationId xmlns:a16="http://schemas.microsoft.com/office/drawing/2014/main" id="{F93CFDCA-6D28-47BC-9BF5-C483A6F3F9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726" name="Group Box 68" hidden="1">
              <a:extLst>
                <a:ext uri="{63B3BB69-23CF-44E3-9099-C40C66FF867C}">
                  <a14:compatExt spid="_x0000_s19524"/>
                </a:ext>
                <a:ext uri="{FF2B5EF4-FFF2-40B4-BE49-F238E27FC236}">
                  <a16:creationId xmlns:a16="http://schemas.microsoft.com/office/drawing/2014/main" id="{10E844AC-786C-4D8D-9443-C037FEBF29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19727" name="Option Button 91" hidden="1">
              <a:extLst>
                <a:ext uri="{63B3BB69-23CF-44E3-9099-C40C66FF867C}">
                  <a14:compatExt spid="_x0000_s19547"/>
                </a:ext>
                <a:ext uri="{FF2B5EF4-FFF2-40B4-BE49-F238E27FC236}">
                  <a16:creationId xmlns:a16="http://schemas.microsoft.com/office/drawing/2014/main" id="{315575A7-5287-4864-B525-E6977C7EAC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28" name="Option Button 92" hidden="1">
              <a:extLst>
                <a:ext uri="{63B3BB69-23CF-44E3-9099-C40C66FF867C}">
                  <a14:compatExt spid="_x0000_s19548"/>
                </a:ext>
                <a:ext uri="{FF2B5EF4-FFF2-40B4-BE49-F238E27FC236}">
                  <a16:creationId xmlns:a16="http://schemas.microsoft.com/office/drawing/2014/main" id="{70F2DCA3-8ADB-4AAE-84DA-A49262F6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29" name="Option Button 36" hidden="1">
              <a:extLst>
                <a:ext uri="{63B3BB69-23CF-44E3-9099-C40C66FF867C}">
                  <a14:compatExt spid="_x0000_s19492"/>
                </a:ext>
                <a:ext uri="{FF2B5EF4-FFF2-40B4-BE49-F238E27FC236}">
                  <a16:creationId xmlns:a16="http://schemas.microsoft.com/office/drawing/2014/main" id="{7EF08CE0-53D5-4592-93B8-6A4959FC40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30" name="Option Button 37" hidden="1">
              <a:extLst>
                <a:ext uri="{63B3BB69-23CF-44E3-9099-C40C66FF867C}">
                  <a14:compatExt spid="_x0000_s19493"/>
                </a:ext>
                <a:ext uri="{FF2B5EF4-FFF2-40B4-BE49-F238E27FC236}">
                  <a16:creationId xmlns:a16="http://schemas.microsoft.com/office/drawing/2014/main" id="{4409FE5E-067B-48BB-9472-C8D590DB6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731" name="Group Box 61" hidden="1">
              <a:extLst>
                <a:ext uri="{63B3BB69-23CF-44E3-9099-C40C66FF867C}">
                  <a14:compatExt spid="_x0000_s19517"/>
                </a:ext>
                <a:ext uri="{FF2B5EF4-FFF2-40B4-BE49-F238E27FC236}">
                  <a16:creationId xmlns:a16="http://schemas.microsoft.com/office/drawing/2014/main" id="{4A9C44CB-04E9-4865-9CEB-5CB76BD1EC0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32" name="Group Box 55" hidden="1">
              <a:extLst>
                <a:ext uri="{63B3BB69-23CF-44E3-9099-C40C66FF867C}">
                  <a14:compatExt spid="_x0000_s19511"/>
                </a:ext>
                <a:ext uri="{FF2B5EF4-FFF2-40B4-BE49-F238E27FC236}">
                  <a16:creationId xmlns:a16="http://schemas.microsoft.com/office/drawing/2014/main" id="{B86C98AC-73EE-4D65-B301-94904B850E7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33" name="Group Box 69" hidden="1">
              <a:extLst>
                <a:ext uri="{63B3BB69-23CF-44E3-9099-C40C66FF867C}">
                  <a14:compatExt spid="_x0000_s19525"/>
                </a:ext>
                <a:ext uri="{FF2B5EF4-FFF2-40B4-BE49-F238E27FC236}">
                  <a16:creationId xmlns:a16="http://schemas.microsoft.com/office/drawing/2014/main" id="{743BE893-599D-4EF8-8E37-258EC8BF4D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34" name="Group Box 56" hidden="1">
              <a:extLst>
                <a:ext uri="{63B3BB69-23CF-44E3-9099-C40C66FF867C}">
                  <a14:compatExt spid="_x0000_s19512"/>
                </a:ext>
                <a:ext uri="{FF2B5EF4-FFF2-40B4-BE49-F238E27FC236}">
                  <a16:creationId xmlns:a16="http://schemas.microsoft.com/office/drawing/2014/main" id="{7B60A39E-F938-4128-956C-7EC583B19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35" name="Group Box 57" hidden="1">
              <a:extLst>
                <a:ext uri="{63B3BB69-23CF-44E3-9099-C40C66FF867C}">
                  <a14:compatExt spid="_x0000_s19513"/>
                </a:ext>
                <a:ext uri="{FF2B5EF4-FFF2-40B4-BE49-F238E27FC236}">
                  <a16:creationId xmlns:a16="http://schemas.microsoft.com/office/drawing/2014/main" id="{1D03506F-738A-4BD2-9A1B-062EDEAABA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736" name="Group Box 58" hidden="1">
              <a:extLst>
                <a:ext uri="{63B3BB69-23CF-44E3-9099-C40C66FF867C}">
                  <a14:compatExt spid="_x0000_s19514"/>
                </a:ext>
                <a:ext uri="{FF2B5EF4-FFF2-40B4-BE49-F238E27FC236}">
                  <a16:creationId xmlns:a16="http://schemas.microsoft.com/office/drawing/2014/main" id="{D815710F-68ED-4A88-9B0F-8CD3D8CE03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37" name="Group Box 67" hidden="1">
              <a:extLst>
                <a:ext uri="{63B3BB69-23CF-44E3-9099-C40C66FF867C}">
                  <a14:compatExt spid="_x0000_s19523"/>
                </a:ext>
                <a:ext uri="{FF2B5EF4-FFF2-40B4-BE49-F238E27FC236}">
                  <a16:creationId xmlns:a16="http://schemas.microsoft.com/office/drawing/2014/main" id="{064ECDB3-D99A-4C10-BBF7-E5F66648F5F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38" name="Option Button 76" hidden="1">
              <a:extLst>
                <a:ext uri="{63B3BB69-23CF-44E3-9099-C40C66FF867C}">
                  <a14:compatExt spid="_x0000_s19532"/>
                </a:ext>
                <a:ext uri="{FF2B5EF4-FFF2-40B4-BE49-F238E27FC236}">
                  <a16:creationId xmlns:a16="http://schemas.microsoft.com/office/drawing/2014/main" id="{2BC54D01-3C8B-437C-AA63-B65637A3DB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39" name="Option Button 77" hidden="1">
              <a:extLst>
                <a:ext uri="{63B3BB69-23CF-44E3-9099-C40C66FF867C}">
                  <a14:compatExt spid="_x0000_s19533"/>
                </a:ext>
                <a:ext uri="{FF2B5EF4-FFF2-40B4-BE49-F238E27FC236}">
                  <a16:creationId xmlns:a16="http://schemas.microsoft.com/office/drawing/2014/main" id="{54EA11F5-B264-4F58-B91E-DB46AFD7B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40" name="Option Button 43" hidden="1">
              <a:extLst>
                <a:ext uri="{63B3BB69-23CF-44E3-9099-C40C66FF867C}">
                  <a14:compatExt spid="_x0000_s19499"/>
                </a:ext>
                <a:ext uri="{FF2B5EF4-FFF2-40B4-BE49-F238E27FC236}">
                  <a16:creationId xmlns:a16="http://schemas.microsoft.com/office/drawing/2014/main" id="{03323232-4118-45E4-AFBB-59108080CD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41" name="Option Button 44" hidden="1">
              <a:extLst>
                <a:ext uri="{63B3BB69-23CF-44E3-9099-C40C66FF867C}">
                  <a14:compatExt spid="_x0000_s19500"/>
                </a:ext>
                <a:ext uri="{FF2B5EF4-FFF2-40B4-BE49-F238E27FC236}">
                  <a16:creationId xmlns:a16="http://schemas.microsoft.com/office/drawing/2014/main" id="{C7F6F3C6-1CE5-49A6-9846-0F69A8F4F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42" name="Option Button 45" hidden="1">
              <a:extLst>
                <a:ext uri="{63B3BB69-23CF-44E3-9099-C40C66FF867C}">
                  <a14:compatExt spid="_x0000_s19501"/>
                </a:ext>
                <a:ext uri="{FF2B5EF4-FFF2-40B4-BE49-F238E27FC236}">
                  <a16:creationId xmlns:a16="http://schemas.microsoft.com/office/drawing/2014/main" id="{F23F94EC-FB28-4CFF-8D2C-614ABBB2D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43" name="Group Box 59" hidden="1">
              <a:extLst>
                <a:ext uri="{63B3BB69-23CF-44E3-9099-C40C66FF867C}">
                  <a14:compatExt spid="_x0000_s19515"/>
                </a:ext>
                <a:ext uri="{FF2B5EF4-FFF2-40B4-BE49-F238E27FC236}">
                  <a16:creationId xmlns:a16="http://schemas.microsoft.com/office/drawing/2014/main" id="{ED90039C-6DF7-44F1-9509-E23B8C6F59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88" name="Option Button 70" hidden="1">
              <a:extLst>
                <a:ext uri="{63B3BB69-23CF-44E3-9099-C40C66FF867C}">
                  <a14:compatExt spid="_x0000_s19526"/>
                </a:ext>
                <a:ext uri="{FF2B5EF4-FFF2-40B4-BE49-F238E27FC236}">
                  <a16:creationId xmlns:a16="http://schemas.microsoft.com/office/drawing/2014/main" id="{B351DB67-0C8E-435E-AE47-EC2F1CC00D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89" name="Option Button 71" hidden="1">
              <a:extLst>
                <a:ext uri="{63B3BB69-23CF-44E3-9099-C40C66FF867C}">
                  <a14:compatExt spid="_x0000_s19527"/>
                </a:ext>
                <a:ext uri="{FF2B5EF4-FFF2-40B4-BE49-F238E27FC236}">
                  <a16:creationId xmlns:a16="http://schemas.microsoft.com/office/drawing/2014/main" id="{C3245F06-91C7-4AC2-B22B-A41707F0C1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90" name="Option Button 182" hidden="1">
              <a:extLst>
                <a:ext uri="{63B3BB69-23CF-44E3-9099-C40C66FF867C}">
                  <a14:compatExt spid="_x0000_s19638"/>
                </a:ext>
                <a:ext uri="{FF2B5EF4-FFF2-40B4-BE49-F238E27FC236}">
                  <a16:creationId xmlns:a16="http://schemas.microsoft.com/office/drawing/2014/main" id="{AB6EB973-7C67-409C-AEFF-77D7C598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491" name="Option Button 183" hidden="1">
              <a:extLst>
                <a:ext uri="{63B3BB69-23CF-44E3-9099-C40C66FF867C}">
                  <a14:compatExt spid="_x0000_s19639"/>
                </a:ext>
                <a:ext uri="{FF2B5EF4-FFF2-40B4-BE49-F238E27FC236}">
                  <a16:creationId xmlns:a16="http://schemas.microsoft.com/office/drawing/2014/main" id="{DA4851C8-D027-410F-8E30-EF93A6DAE4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94" name="Group Box 184" hidden="1">
              <a:extLst>
                <a:ext uri="{63B3BB69-23CF-44E3-9099-C40C66FF867C}">
                  <a14:compatExt spid="_x0000_s19640"/>
                </a:ext>
                <a:ext uri="{FF2B5EF4-FFF2-40B4-BE49-F238E27FC236}">
                  <a16:creationId xmlns:a16="http://schemas.microsoft.com/office/drawing/2014/main" id="{36140B1D-B2A0-45F7-A45D-915E958FEA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95" name="Option Button 233" hidden="1">
              <a:extLst>
                <a:ext uri="{63B3BB69-23CF-44E3-9099-C40C66FF867C}">
                  <a14:compatExt spid="_x0000_s19689"/>
                </a:ext>
                <a:ext uri="{FF2B5EF4-FFF2-40B4-BE49-F238E27FC236}">
                  <a16:creationId xmlns:a16="http://schemas.microsoft.com/office/drawing/2014/main" id="{99185A12-25DB-44F7-9B6A-B70DC502AF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96" name="Option Button 234" hidden="1">
              <a:extLst>
                <a:ext uri="{63B3BB69-23CF-44E3-9099-C40C66FF867C}">
                  <a14:compatExt spid="_x0000_s19690"/>
                </a:ext>
                <a:ext uri="{FF2B5EF4-FFF2-40B4-BE49-F238E27FC236}">
                  <a16:creationId xmlns:a16="http://schemas.microsoft.com/office/drawing/2014/main" id="{AD312DE3-0CD9-427A-A12A-18FF30ACC0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97" name="Group Box 64" hidden="1">
              <a:extLst>
                <a:ext uri="{63B3BB69-23CF-44E3-9099-C40C66FF867C}">
                  <a14:compatExt spid="_x0000_s19520"/>
                </a:ext>
                <a:ext uri="{FF2B5EF4-FFF2-40B4-BE49-F238E27FC236}">
                  <a16:creationId xmlns:a16="http://schemas.microsoft.com/office/drawing/2014/main" id="{D6FE1B33-9B34-4959-9BA7-09582F1AA8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498" name="Group Box 65" hidden="1">
              <a:extLst>
                <a:ext uri="{63B3BB69-23CF-44E3-9099-C40C66FF867C}">
                  <a14:compatExt spid="_x0000_s19521"/>
                </a:ext>
                <a:ext uri="{FF2B5EF4-FFF2-40B4-BE49-F238E27FC236}">
                  <a16:creationId xmlns:a16="http://schemas.microsoft.com/office/drawing/2014/main" id="{D59D85BD-E2EE-4358-8B52-54ADE7995F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02" name="Group Box 66" hidden="1">
              <a:extLst>
                <a:ext uri="{63B3BB69-23CF-44E3-9099-C40C66FF867C}">
                  <a14:compatExt spid="_x0000_s19522"/>
                </a:ext>
                <a:ext uri="{FF2B5EF4-FFF2-40B4-BE49-F238E27FC236}">
                  <a16:creationId xmlns:a16="http://schemas.microsoft.com/office/drawing/2014/main" id="{E4BA2CA6-9594-46C6-A414-B96C63F425E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03" name="Group Box 78" hidden="1">
              <a:extLst>
                <a:ext uri="{63B3BB69-23CF-44E3-9099-C40C66FF867C}">
                  <a14:compatExt spid="_x0000_s19534"/>
                </a:ext>
                <a:ext uri="{FF2B5EF4-FFF2-40B4-BE49-F238E27FC236}">
                  <a16:creationId xmlns:a16="http://schemas.microsoft.com/office/drawing/2014/main" id="{EC4FB73C-CAEC-4BCD-8E91-A13B61AD0BC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04" name="Group Box 83" hidden="1">
              <a:extLst>
                <a:ext uri="{63B3BB69-23CF-44E3-9099-C40C66FF867C}">
                  <a14:compatExt spid="_x0000_s19539"/>
                </a:ext>
                <a:ext uri="{FF2B5EF4-FFF2-40B4-BE49-F238E27FC236}">
                  <a16:creationId xmlns:a16="http://schemas.microsoft.com/office/drawing/2014/main" id="{D1C56645-244D-4BE8-AC51-FC09D4619E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505" name="Option Button 80" hidden="1">
              <a:extLst>
                <a:ext uri="{63B3BB69-23CF-44E3-9099-C40C66FF867C}">
                  <a14:compatExt spid="_x0000_s19536"/>
                </a:ext>
                <a:ext uri="{FF2B5EF4-FFF2-40B4-BE49-F238E27FC236}">
                  <a16:creationId xmlns:a16="http://schemas.microsoft.com/office/drawing/2014/main" id="{D508D9F2-EB4D-4983-A5BC-3C065ADC31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506" name="Option Button 81" hidden="1">
              <a:extLst>
                <a:ext uri="{63B3BB69-23CF-44E3-9099-C40C66FF867C}">
                  <a14:compatExt spid="_x0000_s19537"/>
                </a:ext>
                <a:ext uri="{FF2B5EF4-FFF2-40B4-BE49-F238E27FC236}">
                  <a16:creationId xmlns:a16="http://schemas.microsoft.com/office/drawing/2014/main" id="{F9F4FE79-5835-44FE-89F8-40BFE797EA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507" name="Option Button 82" hidden="1">
              <a:extLst>
                <a:ext uri="{63B3BB69-23CF-44E3-9099-C40C66FF867C}">
                  <a14:compatExt spid="_x0000_s19538"/>
                </a:ext>
                <a:ext uri="{FF2B5EF4-FFF2-40B4-BE49-F238E27FC236}">
                  <a16:creationId xmlns:a16="http://schemas.microsoft.com/office/drawing/2014/main" id="{838F6E68-ED46-4C1E-ABAB-912208D834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19508" name="Option Button 84" hidden="1">
              <a:extLst>
                <a:ext uri="{63B3BB69-23CF-44E3-9099-C40C66FF867C}">
                  <a14:compatExt spid="_x0000_s19540"/>
                </a:ext>
                <a:ext uri="{FF2B5EF4-FFF2-40B4-BE49-F238E27FC236}">
                  <a16:creationId xmlns:a16="http://schemas.microsoft.com/office/drawing/2014/main" id="{98B87DF3-CB62-4D8A-9F92-AEAF7D045F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19516" name="Option Button 85" hidden="1">
              <a:extLst>
                <a:ext uri="{63B3BB69-23CF-44E3-9099-C40C66FF867C}">
                  <a14:compatExt spid="_x0000_s19541"/>
                </a:ext>
                <a:ext uri="{FF2B5EF4-FFF2-40B4-BE49-F238E27FC236}">
                  <a16:creationId xmlns:a16="http://schemas.microsoft.com/office/drawing/2014/main" id="{D6A2BD64-F87E-4EB4-B52C-E3E8A4517A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19518" name="Option Button 86" hidden="1">
              <a:extLst>
                <a:ext uri="{63B3BB69-23CF-44E3-9099-C40C66FF867C}">
                  <a14:compatExt spid="_x0000_s19542"/>
                </a:ext>
                <a:ext uri="{FF2B5EF4-FFF2-40B4-BE49-F238E27FC236}">
                  <a16:creationId xmlns:a16="http://schemas.microsoft.com/office/drawing/2014/main" id="{50411D75-DDCD-41D6-AE97-D7AD25B8B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xmlns:a14="http://schemas.microsoft.com/office/drawing/2010/main"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xmlns:a14="http://schemas.microsoft.com/office/drawing/2010/main"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xmlns:a14="http://schemas.microsoft.com/office/drawing/2010/main"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xmlns:a14="http://schemas.microsoft.com/office/drawing/2010/main"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xmlns:a14="http://schemas.microsoft.com/office/drawing/2010/main"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xmlns:a14="http://schemas.microsoft.com/office/drawing/2010/main"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xmlns:a14="http://schemas.microsoft.com/office/drawing/2010/main"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xmlns:a14="http://schemas.microsoft.com/office/drawing/2010/main"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xmlns:a14="http://schemas.microsoft.com/office/drawing/2010/main"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xmlns:a14="http://schemas.microsoft.com/office/drawing/2010/main"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xmlns:a14="http://schemas.microsoft.com/office/drawing/2010/main"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xmlns:a14="http://schemas.microsoft.com/office/drawing/2010/main"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xmlns:a14="http://schemas.microsoft.com/office/drawing/2010/main"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xmlns:a14="http://schemas.microsoft.com/office/drawing/2010/main"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xmlns:a14="http://schemas.microsoft.com/office/drawing/2010/main"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xmlns:a14="http://schemas.microsoft.com/office/drawing/2010/main"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xmlns:a14="http://schemas.microsoft.com/office/drawing/2010/main"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xmlns:a14="http://schemas.microsoft.com/office/drawing/2010/main"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xmlns:a14="http://schemas.microsoft.com/office/drawing/2010/main"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xmlns:a14="http://schemas.microsoft.com/office/drawing/2010/main"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xmlns:a14="http://schemas.microsoft.com/office/drawing/2010/main"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xmlns:a14="http://schemas.microsoft.com/office/drawing/2010/main"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xmlns:a14="http://schemas.microsoft.com/office/drawing/2010/main"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xmlns:a14="http://schemas.microsoft.com/office/drawing/2010/main"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xmlns:a14="http://schemas.microsoft.com/office/drawing/2010/main"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xmlns:a14="http://schemas.microsoft.com/office/drawing/2010/main"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xmlns:a14="http://schemas.microsoft.com/office/drawing/2010/main"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xmlns:a14="http://schemas.microsoft.com/office/drawing/2010/main"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xmlns:a14="http://schemas.microsoft.com/office/drawing/2010/main"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xmlns:a14="http://schemas.microsoft.com/office/drawing/2010/main"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xmlns:a14="http://schemas.microsoft.com/office/drawing/2010/main"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xmlns:a14="http://schemas.microsoft.com/office/drawing/2010/main"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xmlns:a14="http://schemas.microsoft.com/office/drawing/2010/main"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xmlns:a14="http://schemas.microsoft.com/office/drawing/2010/main"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xmlns:a14="http://schemas.microsoft.com/office/drawing/2010/main"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xmlns:a14="http://schemas.microsoft.com/office/drawing/2010/main"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xmlns:a14="http://schemas.microsoft.com/office/drawing/2010/main"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xmlns:a14="http://schemas.microsoft.com/office/drawing/2010/main"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xmlns:a14="http://schemas.microsoft.com/office/drawing/2010/main"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xmlns:a14="http://schemas.microsoft.com/office/drawing/2010/main"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xmlns:a14="http://schemas.microsoft.com/office/drawing/2010/main"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xmlns:a14="http://schemas.microsoft.com/office/drawing/2010/main"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xmlns:a14="http://schemas.microsoft.com/office/drawing/2010/main"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xmlns:a14="http://schemas.microsoft.com/office/drawing/2010/main"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xmlns:a14="http://schemas.microsoft.com/office/drawing/2010/main"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xmlns:a14="http://schemas.microsoft.com/office/drawing/2010/main"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xmlns:a14="http://schemas.microsoft.com/office/drawing/2010/main"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xmlns:a14="http://schemas.microsoft.com/office/drawing/2010/main"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3249"/>
                </a:ext>
                <a:ext uri="{FF2B5EF4-FFF2-40B4-BE49-F238E27FC236}">
                  <a16:creationId xmlns:a16="http://schemas.microsoft.com/office/drawing/2014/main" id="{97F16738-009B-44CD-8D9A-017487C5E1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3250"/>
                </a:ext>
                <a:ext uri="{FF2B5EF4-FFF2-40B4-BE49-F238E27FC236}">
                  <a16:creationId xmlns:a16="http://schemas.microsoft.com/office/drawing/2014/main" id="{142C4766-7917-4A1C-83A5-BF47DA1F49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62" name="Option Button 3" hidden="1">
              <a:extLst>
                <a:ext uri="{63B3BB69-23CF-44E3-9099-C40C66FF867C}">
                  <a14:compatExt spid="_x0000_s53251"/>
                </a:ext>
                <a:ext uri="{FF2B5EF4-FFF2-40B4-BE49-F238E27FC236}">
                  <a16:creationId xmlns:a16="http://schemas.microsoft.com/office/drawing/2014/main" id="{B0AE5E81-4D64-453C-9BEC-47EF2C1C4A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3252"/>
                </a:ext>
                <a:ext uri="{FF2B5EF4-FFF2-40B4-BE49-F238E27FC236}">
                  <a16:creationId xmlns:a16="http://schemas.microsoft.com/office/drawing/2014/main" id="{15D804FD-C690-4341-BC15-2454641E2E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3248" name="Option Button 5" hidden="1">
              <a:extLst>
                <a:ext uri="{63B3BB69-23CF-44E3-9099-C40C66FF867C}">
                  <a14:compatExt spid="_x0000_s53253"/>
                </a:ext>
                <a:ext uri="{FF2B5EF4-FFF2-40B4-BE49-F238E27FC236}">
                  <a16:creationId xmlns:a16="http://schemas.microsoft.com/office/drawing/2014/main" id="{38337C7F-FFCD-45BA-B6D0-FEE2D5046E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3298" name="Option Button 6" hidden="1">
              <a:extLst>
                <a:ext uri="{63B3BB69-23CF-44E3-9099-C40C66FF867C}">
                  <a14:compatExt spid="_x0000_s53254"/>
                </a:ext>
                <a:ext uri="{FF2B5EF4-FFF2-40B4-BE49-F238E27FC236}">
                  <a16:creationId xmlns:a16="http://schemas.microsoft.com/office/drawing/2014/main" id="{6E6A8331-18D2-464D-B37E-112E1C97FB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3299" name="Option Button 7" hidden="1">
              <a:extLst>
                <a:ext uri="{63B3BB69-23CF-44E3-9099-C40C66FF867C}">
                  <a14:compatExt spid="_x0000_s53255"/>
                </a:ext>
                <a:ext uri="{FF2B5EF4-FFF2-40B4-BE49-F238E27FC236}">
                  <a16:creationId xmlns:a16="http://schemas.microsoft.com/office/drawing/2014/main" id="{6F807BBB-884C-4E6A-A209-1B881A076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3300" name="Option Button 8" hidden="1">
              <a:extLst>
                <a:ext uri="{63B3BB69-23CF-44E3-9099-C40C66FF867C}">
                  <a14:compatExt spid="_x0000_s53256"/>
                </a:ext>
                <a:ext uri="{FF2B5EF4-FFF2-40B4-BE49-F238E27FC236}">
                  <a16:creationId xmlns:a16="http://schemas.microsoft.com/office/drawing/2014/main" id="{D94BEB42-0EA0-4BF6-9D67-66219D2A01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301" name="Option Button 9" hidden="1">
              <a:extLst>
                <a:ext uri="{63B3BB69-23CF-44E3-9099-C40C66FF867C}">
                  <a14:compatExt spid="_x0000_s53257"/>
                </a:ext>
                <a:ext uri="{FF2B5EF4-FFF2-40B4-BE49-F238E27FC236}">
                  <a16:creationId xmlns:a16="http://schemas.microsoft.com/office/drawing/2014/main" id="{7E549602-C4ED-4313-A5A1-93B609E26B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302" name="Option Button 10" hidden="1">
              <a:extLst>
                <a:ext uri="{63B3BB69-23CF-44E3-9099-C40C66FF867C}">
                  <a14:compatExt spid="_x0000_s53258"/>
                </a:ext>
                <a:ext uri="{FF2B5EF4-FFF2-40B4-BE49-F238E27FC236}">
                  <a16:creationId xmlns:a16="http://schemas.microsoft.com/office/drawing/2014/main" id="{030F5A75-4B43-4DDB-A704-CBE165F7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3303" name="Option Button 11" hidden="1">
              <a:extLst>
                <a:ext uri="{63B3BB69-23CF-44E3-9099-C40C66FF867C}">
                  <a14:compatExt spid="_x0000_s53259"/>
                </a:ext>
                <a:ext uri="{FF2B5EF4-FFF2-40B4-BE49-F238E27FC236}">
                  <a16:creationId xmlns:a16="http://schemas.microsoft.com/office/drawing/2014/main" id="{294CA315-CB7E-431C-9CB9-8C7CF29AAB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3304" name="Option Button 12" hidden="1">
              <a:extLst>
                <a:ext uri="{63B3BB69-23CF-44E3-9099-C40C66FF867C}">
                  <a14:compatExt spid="_x0000_s53260"/>
                </a:ext>
                <a:ext uri="{FF2B5EF4-FFF2-40B4-BE49-F238E27FC236}">
                  <a16:creationId xmlns:a16="http://schemas.microsoft.com/office/drawing/2014/main" id="{AD464068-31F1-4CC0-851F-3CF7B4880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305" name="Group Box 13" hidden="1">
              <a:extLst>
                <a:ext uri="{63B3BB69-23CF-44E3-9099-C40C66FF867C}">
                  <a14:compatExt spid="_x0000_s53261"/>
                </a:ext>
                <a:ext uri="{FF2B5EF4-FFF2-40B4-BE49-F238E27FC236}">
                  <a16:creationId xmlns:a16="http://schemas.microsoft.com/office/drawing/2014/main" id="{4AD9BBFE-87A7-4F29-9C68-E455E2DBB8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306" name="Group Box 14" hidden="1">
              <a:extLst>
                <a:ext uri="{63B3BB69-23CF-44E3-9099-C40C66FF867C}">
                  <a14:compatExt spid="_x0000_s53262"/>
                </a:ext>
                <a:ext uri="{FF2B5EF4-FFF2-40B4-BE49-F238E27FC236}">
                  <a16:creationId xmlns:a16="http://schemas.microsoft.com/office/drawing/2014/main" id="{B57BB74A-B1FA-469E-98CF-D256938C16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307" name="Group Box 15" hidden="1">
              <a:extLst>
                <a:ext uri="{63B3BB69-23CF-44E3-9099-C40C66FF867C}">
                  <a14:compatExt spid="_x0000_s53263"/>
                </a:ext>
                <a:ext uri="{FF2B5EF4-FFF2-40B4-BE49-F238E27FC236}">
                  <a16:creationId xmlns:a16="http://schemas.microsoft.com/office/drawing/2014/main" id="{E0249A5C-31A2-4A43-B721-7FF3E2CD06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308" name="Group Box 16" hidden="1">
              <a:extLst>
                <a:ext uri="{63B3BB69-23CF-44E3-9099-C40C66FF867C}">
                  <a14:compatExt spid="_x0000_s53264"/>
                </a:ext>
                <a:ext uri="{FF2B5EF4-FFF2-40B4-BE49-F238E27FC236}">
                  <a16:creationId xmlns:a16="http://schemas.microsoft.com/office/drawing/2014/main" id="{FEE9B544-7C1E-47DB-85D4-8384D748BF6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3309" name="Option Button 17" hidden="1">
              <a:extLst>
                <a:ext uri="{63B3BB69-23CF-44E3-9099-C40C66FF867C}">
                  <a14:compatExt spid="_x0000_s53265"/>
                </a:ext>
                <a:ext uri="{FF2B5EF4-FFF2-40B4-BE49-F238E27FC236}">
                  <a16:creationId xmlns:a16="http://schemas.microsoft.com/office/drawing/2014/main" id="{58F716C4-4990-405C-82C0-591CBFCCE1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3310" name="Option Button 18" hidden="1">
              <a:extLst>
                <a:ext uri="{63B3BB69-23CF-44E3-9099-C40C66FF867C}">
                  <a14:compatExt spid="_x0000_s53266"/>
                </a:ext>
                <a:ext uri="{FF2B5EF4-FFF2-40B4-BE49-F238E27FC236}">
                  <a16:creationId xmlns:a16="http://schemas.microsoft.com/office/drawing/2014/main" id="{F462A63F-780B-423C-BD4A-B01519492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3311" name="Option Button 19" hidden="1">
              <a:extLst>
                <a:ext uri="{63B3BB69-23CF-44E3-9099-C40C66FF867C}">
                  <a14:compatExt spid="_x0000_s53267"/>
                </a:ext>
                <a:ext uri="{FF2B5EF4-FFF2-40B4-BE49-F238E27FC236}">
                  <a16:creationId xmlns:a16="http://schemas.microsoft.com/office/drawing/2014/main" id="{824AE9E9-7E90-42EF-B3C5-129FCE8D3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312" name="Group Box 20" hidden="1">
              <a:extLst>
                <a:ext uri="{63B3BB69-23CF-44E3-9099-C40C66FF867C}">
                  <a14:compatExt spid="_x0000_s53268"/>
                </a:ext>
                <a:ext uri="{FF2B5EF4-FFF2-40B4-BE49-F238E27FC236}">
                  <a16:creationId xmlns:a16="http://schemas.microsoft.com/office/drawing/2014/main" id="{81ACDE69-0961-43F1-87D2-89141555CA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313" name="Group Box 21" hidden="1">
              <a:extLst>
                <a:ext uri="{63B3BB69-23CF-44E3-9099-C40C66FF867C}">
                  <a14:compatExt spid="_x0000_s53269"/>
                </a:ext>
                <a:ext uri="{FF2B5EF4-FFF2-40B4-BE49-F238E27FC236}">
                  <a16:creationId xmlns:a16="http://schemas.microsoft.com/office/drawing/2014/main" id="{1D91018C-F0B4-4591-8AA3-0A9B3ECEE2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314" name="Group Box 22" hidden="1">
              <a:extLst>
                <a:ext uri="{63B3BB69-23CF-44E3-9099-C40C66FF867C}">
                  <a14:compatExt spid="_x0000_s53270"/>
                </a:ext>
                <a:ext uri="{FF2B5EF4-FFF2-40B4-BE49-F238E27FC236}">
                  <a16:creationId xmlns:a16="http://schemas.microsoft.com/office/drawing/2014/main" id="{08C8D4F9-23C7-4C38-B1CE-4BFFB4572B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315" name="Group Box 23" hidden="1">
              <a:extLst>
                <a:ext uri="{63B3BB69-23CF-44E3-9099-C40C66FF867C}">
                  <a14:compatExt spid="_x0000_s53271"/>
                </a:ext>
                <a:ext uri="{FF2B5EF4-FFF2-40B4-BE49-F238E27FC236}">
                  <a16:creationId xmlns:a16="http://schemas.microsoft.com/office/drawing/2014/main" id="{B278A545-888A-451F-8E4C-1A49D186FC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316" name="Group Box 24" hidden="1">
              <a:extLst>
                <a:ext uri="{63B3BB69-23CF-44E3-9099-C40C66FF867C}">
                  <a14:compatExt spid="_x0000_s53272"/>
                </a:ext>
                <a:ext uri="{FF2B5EF4-FFF2-40B4-BE49-F238E27FC236}">
                  <a16:creationId xmlns:a16="http://schemas.microsoft.com/office/drawing/2014/main" id="{54FA6B01-0453-4C29-BA43-A73799960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317" name="Group Box 25" hidden="1">
              <a:extLst>
                <a:ext uri="{63B3BB69-23CF-44E3-9099-C40C66FF867C}">
                  <a14:compatExt spid="_x0000_s53273"/>
                </a:ext>
                <a:ext uri="{FF2B5EF4-FFF2-40B4-BE49-F238E27FC236}">
                  <a16:creationId xmlns:a16="http://schemas.microsoft.com/office/drawing/2014/main" id="{0F4994C6-CFCB-478B-B65F-69DF65E902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318" name="Group Box 26" hidden="1">
              <a:extLst>
                <a:ext uri="{63B3BB69-23CF-44E3-9099-C40C66FF867C}">
                  <a14:compatExt spid="_x0000_s53274"/>
                </a:ext>
                <a:ext uri="{FF2B5EF4-FFF2-40B4-BE49-F238E27FC236}">
                  <a16:creationId xmlns:a16="http://schemas.microsoft.com/office/drawing/2014/main" id="{D42BA019-BEDF-4DE8-AC50-05C8DEE472E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319" name="Group Box 27" hidden="1">
              <a:extLst>
                <a:ext uri="{63B3BB69-23CF-44E3-9099-C40C66FF867C}">
                  <a14:compatExt spid="_x0000_s53275"/>
                </a:ext>
                <a:ext uri="{FF2B5EF4-FFF2-40B4-BE49-F238E27FC236}">
                  <a16:creationId xmlns:a16="http://schemas.microsoft.com/office/drawing/2014/main" id="{786BA22A-520F-4D77-9EAC-4C9AB4C9C46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320" name="Group Box 28" hidden="1">
              <a:extLst>
                <a:ext uri="{63B3BB69-23CF-44E3-9099-C40C66FF867C}">
                  <a14:compatExt spid="_x0000_s53276"/>
                </a:ext>
                <a:ext uri="{FF2B5EF4-FFF2-40B4-BE49-F238E27FC236}">
                  <a16:creationId xmlns:a16="http://schemas.microsoft.com/office/drawing/2014/main" id="{F346F8C8-1F3F-49BB-A21D-9A89EECF81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321" name="Group Box 29" hidden="1">
              <a:extLst>
                <a:ext uri="{63B3BB69-23CF-44E3-9099-C40C66FF867C}">
                  <a14:compatExt spid="_x0000_s53277"/>
                </a:ext>
                <a:ext uri="{FF2B5EF4-FFF2-40B4-BE49-F238E27FC236}">
                  <a16:creationId xmlns:a16="http://schemas.microsoft.com/office/drawing/2014/main" id="{E75371A0-6ABC-4B80-A6FD-798F72B4E17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53322" name="Option Button 30" hidden="1">
              <a:extLst>
                <a:ext uri="{63B3BB69-23CF-44E3-9099-C40C66FF867C}">
                  <a14:compatExt spid="_x0000_s53278"/>
                </a:ext>
                <a:ext uri="{FF2B5EF4-FFF2-40B4-BE49-F238E27FC236}">
                  <a16:creationId xmlns:a16="http://schemas.microsoft.com/office/drawing/2014/main" id="{9759B637-79FC-4C17-A89D-27B16D5F8F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3323" name="Option Button 31" hidden="1">
              <a:extLst>
                <a:ext uri="{63B3BB69-23CF-44E3-9099-C40C66FF867C}">
                  <a14:compatExt spid="_x0000_s53279"/>
                </a:ext>
                <a:ext uri="{FF2B5EF4-FFF2-40B4-BE49-F238E27FC236}">
                  <a16:creationId xmlns:a16="http://schemas.microsoft.com/office/drawing/2014/main" id="{F1363FBE-B3F5-464C-B567-801FC6D3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3324" name="Option Button 32" hidden="1">
              <a:extLst>
                <a:ext uri="{63B3BB69-23CF-44E3-9099-C40C66FF867C}">
                  <a14:compatExt spid="_x0000_s53280"/>
                </a:ext>
                <a:ext uri="{FF2B5EF4-FFF2-40B4-BE49-F238E27FC236}">
                  <a16:creationId xmlns:a16="http://schemas.microsoft.com/office/drawing/2014/main" id="{5A33A84A-1660-416C-8AFF-04C4BFF87C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3325" name="Option Button 33" hidden="1">
              <a:extLst>
                <a:ext uri="{63B3BB69-23CF-44E3-9099-C40C66FF867C}">
                  <a14:compatExt spid="_x0000_s53281"/>
                </a:ext>
                <a:ext uri="{FF2B5EF4-FFF2-40B4-BE49-F238E27FC236}">
                  <a16:creationId xmlns:a16="http://schemas.microsoft.com/office/drawing/2014/main" id="{E7C6F14C-337A-4482-90E4-87720CCAD6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3326" name="Option Button 34" hidden="1">
              <a:extLst>
                <a:ext uri="{63B3BB69-23CF-44E3-9099-C40C66FF867C}">
                  <a14:compatExt spid="_x0000_s53282"/>
                </a:ext>
                <a:ext uri="{FF2B5EF4-FFF2-40B4-BE49-F238E27FC236}">
                  <a16:creationId xmlns:a16="http://schemas.microsoft.com/office/drawing/2014/main" id="{79266014-0E5D-4E52-9D94-83D6AEEE7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3327" name="Option Button 35" hidden="1">
              <a:extLst>
                <a:ext uri="{63B3BB69-23CF-44E3-9099-C40C66FF867C}">
                  <a14:compatExt spid="_x0000_s53283"/>
                </a:ext>
                <a:ext uri="{FF2B5EF4-FFF2-40B4-BE49-F238E27FC236}">
                  <a16:creationId xmlns:a16="http://schemas.microsoft.com/office/drawing/2014/main" id="{80F61D54-AF84-4B9B-914F-3C1E13701D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3328" name="Option Button 36" hidden="1">
              <a:extLst>
                <a:ext uri="{63B3BB69-23CF-44E3-9099-C40C66FF867C}">
                  <a14:compatExt spid="_x0000_s53284"/>
                </a:ext>
                <a:ext uri="{FF2B5EF4-FFF2-40B4-BE49-F238E27FC236}">
                  <a16:creationId xmlns:a16="http://schemas.microsoft.com/office/drawing/2014/main" id="{8A31B979-87B6-46C9-AC2C-FADD3B0396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3329" name="Option Button 37" hidden="1">
              <a:extLst>
                <a:ext uri="{63B3BB69-23CF-44E3-9099-C40C66FF867C}">
                  <a14:compatExt spid="_x0000_s53285"/>
                </a:ext>
                <a:ext uri="{FF2B5EF4-FFF2-40B4-BE49-F238E27FC236}">
                  <a16:creationId xmlns:a16="http://schemas.microsoft.com/office/drawing/2014/main" id="{B6BA2E44-5596-4841-B1AF-4F1B164ED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3330" name="Option Button 38" hidden="1">
              <a:extLst>
                <a:ext uri="{63B3BB69-23CF-44E3-9099-C40C66FF867C}">
                  <a14:compatExt spid="_x0000_s53286"/>
                </a:ext>
                <a:ext uri="{FF2B5EF4-FFF2-40B4-BE49-F238E27FC236}">
                  <a16:creationId xmlns:a16="http://schemas.microsoft.com/office/drawing/2014/main" id="{124C4A22-9123-4A17-989A-5A06BDD4E9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3331" name="Option Button 39" hidden="1">
              <a:extLst>
                <a:ext uri="{63B3BB69-23CF-44E3-9099-C40C66FF867C}">
                  <a14:compatExt spid="_x0000_s53287"/>
                </a:ext>
                <a:ext uri="{FF2B5EF4-FFF2-40B4-BE49-F238E27FC236}">
                  <a16:creationId xmlns:a16="http://schemas.microsoft.com/office/drawing/2014/main" id="{785AE35D-B297-4B17-8D64-93992F406C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53332" name="Option Button 40" hidden="1">
              <a:extLst>
                <a:ext uri="{63B3BB69-23CF-44E3-9099-C40C66FF867C}">
                  <a14:compatExt spid="_x0000_s53288"/>
                </a:ext>
                <a:ext uri="{FF2B5EF4-FFF2-40B4-BE49-F238E27FC236}">
                  <a16:creationId xmlns:a16="http://schemas.microsoft.com/office/drawing/2014/main" id="{9B64830B-FCC7-4EEE-8D17-C6B0EF0BF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333" name="Group Box 41" hidden="1">
              <a:extLst>
                <a:ext uri="{63B3BB69-23CF-44E3-9099-C40C66FF867C}">
                  <a14:compatExt spid="_x0000_s53289"/>
                </a:ext>
                <a:ext uri="{FF2B5EF4-FFF2-40B4-BE49-F238E27FC236}">
                  <a16:creationId xmlns:a16="http://schemas.microsoft.com/office/drawing/2014/main" id="{C6D975AE-DF35-40AD-BB35-6520C6CA77F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3334" name="Option Button 42" hidden="1">
              <a:extLst>
                <a:ext uri="{63B3BB69-23CF-44E3-9099-C40C66FF867C}">
                  <a14:compatExt spid="_x0000_s53290"/>
                </a:ext>
                <a:ext uri="{FF2B5EF4-FFF2-40B4-BE49-F238E27FC236}">
                  <a16:creationId xmlns:a16="http://schemas.microsoft.com/office/drawing/2014/main" id="{A868002E-FA0A-43DF-8682-072532A5EB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3335" name="Option Button 43" hidden="1">
              <a:extLst>
                <a:ext uri="{63B3BB69-23CF-44E3-9099-C40C66FF867C}">
                  <a14:compatExt spid="_x0000_s53291"/>
                </a:ext>
                <a:ext uri="{FF2B5EF4-FFF2-40B4-BE49-F238E27FC236}">
                  <a16:creationId xmlns:a16="http://schemas.microsoft.com/office/drawing/2014/main" id="{62310197-B90B-4EBB-B35F-2881C22A4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3336" name="Option Button 44" hidden="1">
              <a:extLst>
                <a:ext uri="{63B3BB69-23CF-44E3-9099-C40C66FF867C}">
                  <a14:compatExt spid="_x0000_s53292"/>
                </a:ext>
                <a:ext uri="{FF2B5EF4-FFF2-40B4-BE49-F238E27FC236}">
                  <a16:creationId xmlns:a16="http://schemas.microsoft.com/office/drawing/2014/main" id="{3A43E524-9D69-4E02-A6B6-1DFB5BF70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3337" name="Option Button 45" hidden="1">
              <a:extLst>
                <a:ext uri="{63B3BB69-23CF-44E3-9099-C40C66FF867C}">
                  <a14:compatExt spid="_x0000_s53293"/>
                </a:ext>
                <a:ext uri="{FF2B5EF4-FFF2-40B4-BE49-F238E27FC236}">
                  <a16:creationId xmlns:a16="http://schemas.microsoft.com/office/drawing/2014/main" id="{8594A5E1-59C5-49E2-BB0A-76B7DF7573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3338" name="Option Button 46" hidden="1">
              <a:extLst>
                <a:ext uri="{63B3BB69-23CF-44E3-9099-C40C66FF867C}">
                  <a14:compatExt spid="_x0000_s53294"/>
                </a:ext>
                <a:ext uri="{FF2B5EF4-FFF2-40B4-BE49-F238E27FC236}">
                  <a16:creationId xmlns:a16="http://schemas.microsoft.com/office/drawing/2014/main" id="{EA9E9EEA-8E84-49FF-AB2A-ECE13B6663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3339" name="Option Button 47" hidden="1">
              <a:extLst>
                <a:ext uri="{63B3BB69-23CF-44E3-9099-C40C66FF867C}">
                  <a14:compatExt spid="_x0000_s53295"/>
                </a:ext>
                <a:ext uri="{FF2B5EF4-FFF2-40B4-BE49-F238E27FC236}">
                  <a16:creationId xmlns:a16="http://schemas.microsoft.com/office/drawing/2014/main" id="{7F264938-4AD6-4B56-B047-EA19AED032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3340" name="Option Button 48" hidden="1">
              <a:extLst>
                <a:ext uri="{63B3BB69-23CF-44E3-9099-C40C66FF867C}">
                  <a14:compatExt spid="_x0000_s53296"/>
                </a:ext>
                <a:ext uri="{FF2B5EF4-FFF2-40B4-BE49-F238E27FC236}">
                  <a16:creationId xmlns:a16="http://schemas.microsoft.com/office/drawing/2014/main" id="{8B6363DD-422B-4391-B148-D7C9E625B9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3341" name="Option Button 49" hidden="1">
              <a:extLst>
                <a:ext uri="{63B3BB69-23CF-44E3-9099-C40C66FF867C}">
                  <a14:compatExt spid="_x0000_s53297"/>
                </a:ext>
                <a:ext uri="{FF2B5EF4-FFF2-40B4-BE49-F238E27FC236}">
                  <a16:creationId xmlns:a16="http://schemas.microsoft.com/office/drawing/2014/main" id="{4630698F-B418-479E-9C1A-D63D4FDC5D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xmlns:a14="http://schemas.microsoft.com/office/drawing/2010/main"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xmlns:a14="http://schemas.microsoft.com/office/drawing/2010/main"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xmlns:a14="http://schemas.microsoft.com/office/drawing/2010/main"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xmlns:a14="http://schemas.microsoft.com/office/drawing/2010/main"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xmlns:a14="http://schemas.microsoft.com/office/drawing/2010/main"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xmlns:a14="http://schemas.microsoft.com/office/drawing/2010/main"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xmlns:a14="http://schemas.microsoft.com/office/drawing/2010/main"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xmlns:a14="http://schemas.microsoft.com/office/drawing/2010/main"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xmlns:a14="http://schemas.microsoft.com/office/drawing/2010/main"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xmlns:a14="http://schemas.microsoft.com/office/drawing/2010/main"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xmlns:a14="http://schemas.microsoft.com/office/drawing/2010/main"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xmlns:a14="http://schemas.microsoft.com/office/drawing/2010/main"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xmlns:a14="http://schemas.microsoft.com/office/drawing/2010/main"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xmlns:a14="http://schemas.microsoft.com/office/drawing/2010/main"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xmlns:a14="http://schemas.microsoft.com/office/drawing/2010/main"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xmlns:a14="http://schemas.microsoft.com/office/drawing/2010/main"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xmlns:a14="http://schemas.microsoft.com/office/drawing/2010/main"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xmlns:a14="http://schemas.microsoft.com/office/drawing/2010/main"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xmlns:a14="http://schemas.microsoft.com/office/drawing/2010/main"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xmlns:a14="http://schemas.microsoft.com/office/drawing/2010/main"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xmlns:a14="http://schemas.microsoft.com/office/drawing/2010/main"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xmlns:a14="http://schemas.microsoft.com/office/drawing/2010/main"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xmlns:a14="http://schemas.microsoft.com/office/drawing/2010/main"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xmlns:a14="http://schemas.microsoft.com/office/drawing/2010/main"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xmlns:a14="http://schemas.microsoft.com/office/drawing/2010/main"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xmlns:a14="http://schemas.microsoft.com/office/drawing/2010/main"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xmlns:a14="http://schemas.microsoft.com/office/drawing/2010/main"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xmlns:a14="http://schemas.microsoft.com/office/drawing/2010/main"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xmlns:a14="http://schemas.microsoft.com/office/drawing/2010/main"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xmlns:a14="http://schemas.microsoft.com/office/drawing/2010/main"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xmlns:a14="http://schemas.microsoft.com/office/drawing/2010/main"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xmlns:a14="http://schemas.microsoft.com/office/drawing/2010/main"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xmlns:a14="http://schemas.microsoft.com/office/drawing/2010/main"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xmlns:a14="http://schemas.microsoft.com/office/drawing/2010/main"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xmlns:a14="http://schemas.microsoft.com/office/drawing/2010/main"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xmlns:a14="http://schemas.microsoft.com/office/drawing/2010/main"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xmlns:a14="http://schemas.microsoft.com/office/drawing/2010/main"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xmlns:a14="http://schemas.microsoft.com/office/drawing/2010/main"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xmlns:a14="http://schemas.microsoft.com/office/drawing/2010/main"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xmlns:a14="http://schemas.microsoft.com/office/drawing/2010/main"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xmlns:a14="http://schemas.microsoft.com/office/drawing/2010/main"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xmlns:a14="http://schemas.microsoft.com/office/drawing/2010/main"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xmlns:a14="http://schemas.microsoft.com/office/drawing/2010/main"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xmlns:a14="http://schemas.microsoft.com/office/drawing/2010/main"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xmlns:a14="http://schemas.microsoft.com/office/drawing/2010/main"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xmlns:a14="http://schemas.microsoft.com/office/drawing/2010/main"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xmlns:a14="http://schemas.microsoft.com/office/drawing/2010/main"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xmlns:a14="http://schemas.microsoft.com/office/drawing/2010/main"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65537"/>
                </a:ext>
                <a:ext uri="{FF2B5EF4-FFF2-40B4-BE49-F238E27FC236}">
                  <a16:creationId xmlns:a16="http://schemas.microsoft.com/office/drawing/2014/main" id="{2DDA33C4-0842-40FD-B193-85FEB51B6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65538"/>
                </a:ext>
                <a:ext uri="{FF2B5EF4-FFF2-40B4-BE49-F238E27FC236}">
                  <a16:creationId xmlns:a16="http://schemas.microsoft.com/office/drawing/2014/main" id="{3074CB8E-5E30-4CDF-82F9-17077B273C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62" name="Option Button 3" hidden="1">
              <a:extLst>
                <a:ext uri="{63B3BB69-23CF-44E3-9099-C40C66FF867C}">
                  <a14:compatExt spid="_x0000_s65539"/>
                </a:ext>
                <a:ext uri="{FF2B5EF4-FFF2-40B4-BE49-F238E27FC236}">
                  <a16:creationId xmlns:a16="http://schemas.microsoft.com/office/drawing/2014/main" id="{E291BE71-553F-4924-8EC7-1FC72BC720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65540"/>
                </a:ext>
                <a:ext uri="{FF2B5EF4-FFF2-40B4-BE49-F238E27FC236}">
                  <a16:creationId xmlns:a16="http://schemas.microsoft.com/office/drawing/2014/main" id="{07227FD9-E418-462C-97F1-D0514AD7EE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65536" name="Option Button 5" hidden="1">
              <a:extLst>
                <a:ext uri="{63B3BB69-23CF-44E3-9099-C40C66FF867C}">
                  <a14:compatExt spid="_x0000_s65541"/>
                </a:ext>
                <a:ext uri="{FF2B5EF4-FFF2-40B4-BE49-F238E27FC236}">
                  <a16:creationId xmlns:a16="http://schemas.microsoft.com/office/drawing/2014/main" id="{240CC5A6-7C48-4A30-BA0B-64944A24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65586" name="Option Button 6" hidden="1">
              <a:extLst>
                <a:ext uri="{63B3BB69-23CF-44E3-9099-C40C66FF867C}">
                  <a14:compatExt spid="_x0000_s65542"/>
                </a:ext>
                <a:ext uri="{FF2B5EF4-FFF2-40B4-BE49-F238E27FC236}">
                  <a16:creationId xmlns:a16="http://schemas.microsoft.com/office/drawing/2014/main" id="{3B098C3D-754C-4134-915B-0668FBBE8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65587" name="Option Button 7" hidden="1">
              <a:extLst>
                <a:ext uri="{63B3BB69-23CF-44E3-9099-C40C66FF867C}">
                  <a14:compatExt spid="_x0000_s65543"/>
                </a:ext>
                <a:ext uri="{FF2B5EF4-FFF2-40B4-BE49-F238E27FC236}">
                  <a16:creationId xmlns:a16="http://schemas.microsoft.com/office/drawing/2014/main" id="{0B02F2F3-FC6F-4111-A71C-EE3B7FD6B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5588" name="Option Button 8" hidden="1">
              <a:extLst>
                <a:ext uri="{63B3BB69-23CF-44E3-9099-C40C66FF867C}">
                  <a14:compatExt spid="_x0000_s65544"/>
                </a:ext>
                <a:ext uri="{FF2B5EF4-FFF2-40B4-BE49-F238E27FC236}">
                  <a16:creationId xmlns:a16="http://schemas.microsoft.com/office/drawing/2014/main" id="{D3A87F3F-C517-4DD6-8012-249AD95F1C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89" name="Option Button 9" hidden="1">
              <a:extLst>
                <a:ext uri="{63B3BB69-23CF-44E3-9099-C40C66FF867C}">
                  <a14:compatExt spid="_x0000_s65545"/>
                </a:ext>
                <a:ext uri="{FF2B5EF4-FFF2-40B4-BE49-F238E27FC236}">
                  <a16:creationId xmlns:a16="http://schemas.microsoft.com/office/drawing/2014/main" id="{7497CA43-B7CE-47AF-ABC0-6F56D0CE08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90" name="Option Button 10" hidden="1">
              <a:extLst>
                <a:ext uri="{63B3BB69-23CF-44E3-9099-C40C66FF867C}">
                  <a14:compatExt spid="_x0000_s65546"/>
                </a:ext>
                <a:ext uri="{FF2B5EF4-FFF2-40B4-BE49-F238E27FC236}">
                  <a16:creationId xmlns:a16="http://schemas.microsoft.com/office/drawing/2014/main" id="{EB7CFA9E-B1BE-4FED-B927-B57C543C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5591" name="Option Button 11" hidden="1">
              <a:extLst>
                <a:ext uri="{63B3BB69-23CF-44E3-9099-C40C66FF867C}">
                  <a14:compatExt spid="_x0000_s65547"/>
                </a:ext>
                <a:ext uri="{FF2B5EF4-FFF2-40B4-BE49-F238E27FC236}">
                  <a16:creationId xmlns:a16="http://schemas.microsoft.com/office/drawing/2014/main" id="{8D4886DC-3A0F-4F97-A783-52ED3F16E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5592" name="Option Button 12" hidden="1">
              <a:extLst>
                <a:ext uri="{63B3BB69-23CF-44E3-9099-C40C66FF867C}">
                  <a14:compatExt spid="_x0000_s65548"/>
                </a:ext>
                <a:ext uri="{FF2B5EF4-FFF2-40B4-BE49-F238E27FC236}">
                  <a16:creationId xmlns:a16="http://schemas.microsoft.com/office/drawing/2014/main" id="{D3C48292-674B-4480-AA56-5BCE708E71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93" name="Group Box 13" hidden="1">
              <a:extLst>
                <a:ext uri="{63B3BB69-23CF-44E3-9099-C40C66FF867C}">
                  <a14:compatExt spid="_x0000_s65549"/>
                </a:ext>
                <a:ext uri="{FF2B5EF4-FFF2-40B4-BE49-F238E27FC236}">
                  <a16:creationId xmlns:a16="http://schemas.microsoft.com/office/drawing/2014/main" id="{4DA402B0-5922-4338-9CB9-E7D38362E9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94" name="Group Box 14" hidden="1">
              <a:extLst>
                <a:ext uri="{63B3BB69-23CF-44E3-9099-C40C66FF867C}">
                  <a14:compatExt spid="_x0000_s65550"/>
                </a:ext>
                <a:ext uri="{FF2B5EF4-FFF2-40B4-BE49-F238E27FC236}">
                  <a16:creationId xmlns:a16="http://schemas.microsoft.com/office/drawing/2014/main" id="{CAC4B9EA-60B0-424A-8522-A5C7C9C257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95" name="Group Box 15" hidden="1">
              <a:extLst>
                <a:ext uri="{63B3BB69-23CF-44E3-9099-C40C66FF867C}">
                  <a14:compatExt spid="_x0000_s65551"/>
                </a:ext>
                <a:ext uri="{FF2B5EF4-FFF2-40B4-BE49-F238E27FC236}">
                  <a16:creationId xmlns:a16="http://schemas.microsoft.com/office/drawing/2014/main" id="{09903A8B-BFE8-4AAD-B716-DCE27F911E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96" name="Group Box 16" hidden="1">
              <a:extLst>
                <a:ext uri="{63B3BB69-23CF-44E3-9099-C40C66FF867C}">
                  <a14:compatExt spid="_x0000_s65552"/>
                </a:ext>
                <a:ext uri="{FF2B5EF4-FFF2-40B4-BE49-F238E27FC236}">
                  <a16:creationId xmlns:a16="http://schemas.microsoft.com/office/drawing/2014/main" id="{3B28D628-7DDB-404F-BBB6-311D30777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5597" name="Option Button 17" hidden="1">
              <a:extLst>
                <a:ext uri="{63B3BB69-23CF-44E3-9099-C40C66FF867C}">
                  <a14:compatExt spid="_x0000_s65553"/>
                </a:ext>
                <a:ext uri="{FF2B5EF4-FFF2-40B4-BE49-F238E27FC236}">
                  <a16:creationId xmlns:a16="http://schemas.microsoft.com/office/drawing/2014/main" id="{FB37DF71-3D5B-44DD-858B-A489BBE3D2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5598" name="Option Button 18" hidden="1">
              <a:extLst>
                <a:ext uri="{63B3BB69-23CF-44E3-9099-C40C66FF867C}">
                  <a14:compatExt spid="_x0000_s65554"/>
                </a:ext>
                <a:ext uri="{FF2B5EF4-FFF2-40B4-BE49-F238E27FC236}">
                  <a16:creationId xmlns:a16="http://schemas.microsoft.com/office/drawing/2014/main" id="{9C8D1E5B-133C-4847-99E4-1238546B9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65599" name="Option Button 19" hidden="1">
              <a:extLst>
                <a:ext uri="{63B3BB69-23CF-44E3-9099-C40C66FF867C}">
                  <a14:compatExt spid="_x0000_s65555"/>
                </a:ext>
                <a:ext uri="{FF2B5EF4-FFF2-40B4-BE49-F238E27FC236}">
                  <a16:creationId xmlns:a16="http://schemas.microsoft.com/office/drawing/2014/main" id="{1EA55509-A137-4CAF-8659-3344D8A9BE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600" name="Group Box 20" hidden="1">
              <a:extLst>
                <a:ext uri="{63B3BB69-23CF-44E3-9099-C40C66FF867C}">
                  <a14:compatExt spid="_x0000_s65556"/>
                </a:ext>
                <a:ext uri="{FF2B5EF4-FFF2-40B4-BE49-F238E27FC236}">
                  <a16:creationId xmlns:a16="http://schemas.microsoft.com/office/drawing/2014/main" id="{DC0E879C-0C8D-4DCD-BC81-B362704640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601" name="Group Box 21" hidden="1">
              <a:extLst>
                <a:ext uri="{63B3BB69-23CF-44E3-9099-C40C66FF867C}">
                  <a14:compatExt spid="_x0000_s65557"/>
                </a:ext>
                <a:ext uri="{FF2B5EF4-FFF2-40B4-BE49-F238E27FC236}">
                  <a16:creationId xmlns:a16="http://schemas.microsoft.com/office/drawing/2014/main" id="{9D6D75F5-848F-432B-8518-277513A7196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602" name="Group Box 22" hidden="1">
              <a:extLst>
                <a:ext uri="{63B3BB69-23CF-44E3-9099-C40C66FF867C}">
                  <a14:compatExt spid="_x0000_s65558"/>
                </a:ext>
                <a:ext uri="{FF2B5EF4-FFF2-40B4-BE49-F238E27FC236}">
                  <a16:creationId xmlns:a16="http://schemas.microsoft.com/office/drawing/2014/main" id="{242C2030-DFAA-4FD7-87D3-507DD88E22A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603" name="Group Box 23" hidden="1">
              <a:extLst>
                <a:ext uri="{63B3BB69-23CF-44E3-9099-C40C66FF867C}">
                  <a14:compatExt spid="_x0000_s65559"/>
                </a:ext>
                <a:ext uri="{FF2B5EF4-FFF2-40B4-BE49-F238E27FC236}">
                  <a16:creationId xmlns:a16="http://schemas.microsoft.com/office/drawing/2014/main" id="{F8C9AD44-C5C1-432C-A04A-9D824AE1C2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604" name="Group Box 24" hidden="1">
              <a:extLst>
                <a:ext uri="{63B3BB69-23CF-44E3-9099-C40C66FF867C}">
                  <a14:compatExt spid="_x0000_s65560"/>
                </a:ext>
                <a:ext uri="{FF2B5EF4-FFF2-40B4-BE49-F238E27FC236}">
                  <a16:creationId xmlns:a16="http://schemas.microsoft.com/office/drawing/2014/main" id="{9993710E-51DC-42CF-A24F-7E0FAC269BB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605" name="Group Box 25" hidden="1">
              <a:extLst>
                <a:ext uri="{63B3BB69-23CF-44E3-9099-C40C66FF867C}">
                  <a14:compatExt spid="_x0000_s65561"/>
                </a:ext>
                <a:ext uri="{FF2B5EF4-FFF2-40B4-BE49-F238E27FC236}">
                  <a16:creationId xmlns:a16="http://schemas.microsoft.com/office/drawing/2014/main" id="{3FD98428-CEA1-435F-8D38-FB4AFD6DFE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606" name="Group Box 26" hidden="1">
              <a:extLst>
                <a:ext uri="{63B3BB69-23CF-44E3-9099-C40C66FF867C}">
                  <a14:compatExt spid="_x0000_s65562"/>
                </a:ext>
                <a:ext uri="{FF2B5EF4-FFF2-40B4-BE49-F238E27FC236}">
                  <a16:creationId xmlns:a16="http://schemas.microsoft.com/office/drawing/2014/main" id="{452910D1-7032-4F70-AA4F-30EA72B39CA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607" name="Group Box 27" hidden="1">
              <a:extLst>
                <a:ext uri="{63B3BB69-23CF-44E3-9099-C40C66FF867C}">
                  <a14:compatExt spid="_x0000_s65563"/>
                </a:ext>
                <a:ext uri="{FF2B5EF4-FFF2-40B4-BE49-F238E27FC236}">
                  <a16:creationId xmlns:a16="http://schemas.microsoft.com/office/drawing/2014/main" id="{8A182679-03DD-4284-B4DB-DA345ACE00B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608" name="Group Box 28" hidden="1">
              <a:extLst>
                <a:ext uri="{63B3BB69-23CF-44E3-9099-C40C66FF867C}">
                  <a14:compatExt spid="_x0000_s65564"/>
                </a:ext>
                <a:ext uri="{FF2B5EF4-FFF2-40B4-BE49-F238E27FC236}">
                  <a16:creationId xmlns:a16="http://schemas.microsoft.com/office/drawing/2014/main" id="{B6F17BD3-8010-47B6-BFD8-55E7EBACE9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609" name="Group Box 29" hidden="1">
              <a:extLst>
                <a:ext uri="{63B3BB69-23CF-44E3-9099-C40C66FF867C}">
                  <a14:compatExt spid="_x0000_s65565"/>
                </a:ext>
                <a:ext uri="{FF2B5EF4-FFF2-40B4-BE49-F238E27FC236}">
                  <a16:creationId xmlns:a16="http://schemas.microsoft.com/office/drawing/2014/main" id="{54E508AD-6FBE-4143-BEF3-23CFDFD2F1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65610" name="Option Button 30" hidden="1">
              <a:extLst>
                <a:ext uri="{63B3BB69-23CF-44E3-9099-C40C66FF867C}">
                  <a14:compatExt spid="_x0000_s65566"/>
                </a:ext>
                <a:ext uri="{FF2B5EF4-FFF2-40B4-BE49-F238E27FC236}">
                  <a16:creationId xmlns:a16="http://schemas.microsoft.com/office/drawing/2014/main" id="{37B0B4E7-986C-41AC-B5F8-19E225FCEF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65611" name="Option Button 31" hidden="1">
              <a:extLst>
                <a:ext uri="{63B3BB69-23CF-44E3-9099-C40C66FF867C}">
                  <a14:compatExt spid="_x0000_s65567"/>
                </a:ext>
                <a:ext uri="{FF2B5EF4-FFF2-40B4-BE49-F238E27FC236}">
                  <a16:creationId xmlns:a16="http://schemas.microsoft.com/office/drawing/2014/main" id="{A7181582-BCBD-4837-B779-D5069E46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65612" name="Option Button 32" hidden="1">
              <a:extLst>
                <a:ext uri="{63B3BB69-23CF-44E3-9099-C40C66FF867C}">
                  <a14:compatExt spid="_x0000_s65568"/>
                </a:ext>
                <a:ext uri="{FF2B5EF4-FFF2-40B4-BE49-F238E27FC236}">
                  <a16:creationId xmlns:a16="http://schemas.microsoft.com/office/drawing/2014/main" id="{5C495A6D-D510-461D-9FC1-A8D0BEFA16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65613" name="Option Button 33" hidden="1">
              <a:extLst>
                <a:ext uri="{63B3BB69-23CF-44E3-9099-C40C66FF867C}">
                  <a14:compatExt spid="_x0000_s65569"/>
                </a:ext>
                <a:ext uri="{FF2B5EF4-FFF2-40B4-BE49-F238E27FC236}">
                  <a16:creationId xmlns:a16="http://schemas.microsoft.com/office/drawing/2014/main" id="{698E7CC3-8391-452A-A044-B02F49A4B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65614" name="Option Button 34" hidden="1">
              <a:extLst>
                <a:ext uri="{63B3BB69-23CF-44E3-9099-C40C66FF867C}">
                  <a14:compatExt spid="_x0000_s65570"/>
                </a:ext>
                <a:ext uri="{FF2B5EF4-FFF2-40B4-BE49-F238E27FC236}">
                  <a16:creationId xmlns:a16="http://schemas.microsoft.com/office/drawing/2014/main" id="{CF2CFA91-E04B-4F2F-9972-C7AD768D5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65615" name="Option Button 35" hidden="1">
              <a:extLst>
                <a:ext uri="{63B3BB69-23CF-44E3-9099-C40C66FF867C}">
                  <a14:compatExt spid="_x0000_s65571"/>
                </a:ext>
                <a:ext uri="{FF2B5EF4-FFF2-40B4-BE49-F238E27FC236}">
                  <a16:creationId xmlns:a16="http://schemas.microsoft.com/office/drawing/2014/main" id="{717CC689-0D05-4A89-8DC2-B6E178F718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65616" name="Option Button 36" hidden="1">
              <a:extLst>
                <a:ext uri="{63B3BB69-23CF-44E3-9099-C40C66FF867C}">
                  <a14:compatExt spid="_x0000_s65572"/>
                </a:ext>
                <a:ext uri="{FF2B5EF4-FFF2-40B4-BE49-F238E27FC236}">
                  <a16:creationId xmlns:a16="http://schemas.microsoft.com/office/drawing/2014/main" id="{65BACF25-06DD-49C1-9D48-EA992BD1A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65617" name="Option Button 37" hidden="1">
              <a:extLst>
                <a:ext uri="{63B3BB69-23CF-44E3-9099-C40C66FF867C}">
                  <a14:compatExt spid="_x0000_s65573"/>
                </a:ext>
                <a:ext uri="{FF2B5EF4-FFF2-40B4-BE49-F238E27FC236}">
                  <a16:creationId xmlns:a16="http://schemas.microsoft.com/office/drawing/2014/main" id="{DE461286-B171-480D-A24E-FEC624E409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65618" name="Option Button 38" hidden="1">
              <a:extLst>
                <a:ext uri="{63B3BB69-23CF-44E3-9099-C40C66FF867C}">
                  <a14:compatExt spid="_x0000_s65574"/>
                </a:ext>
                <a:ext uri="{FF2B5EF4-FFF2-40B4-BE49-F238E27FC236}">
                  <a16:creationId xmlns:a16="http://schemas.microsoft.com/office/drawing/2014/main" id="{7DB313A2-793C-44E9-9F1F-4C367552ED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65619" name="Option Button 39" hidden="1">
              <a:extLst>
                <a:ext uri="{63B3BB69-23CF-44E3-9099-C40C66FF867C}">
                  <a14:compatExt spid="_x0000_s65575"/>
                </a:ext>
                <a:ext uri="{FF2B5EF4-FFF2-40B4-BE49-F238E27FC236}">
                  <a16:creationId xmlns:a16="http://schemas.microsoft.com/office/drawing/2014/main" id="{810DCD31-A71E-499D-AD1B-8B48F841DE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65620" name="Option Button 40" hidden="1">
              <a:extLst>
                <a:ext uri="{63B3BB69-23CF-44E3-9099-C40C66FF867C}">
                  <a14:compatExt spid="_x0000_s65576"/>
                </a:ext>
                <a:ext uri="{FF2B5EF4-FFF2-40B4-BE49-F238E27FC236}">
                  <a16:creationId xmlns:a16="http://schemas.microsoft.com/office/drawing/2014/main" id="{411D0C40-232C-4098-9CCC-72AFD46CD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621" name="Group Box 41" hidden="1">
              <a:extLst>
                <a:ext uri="{63B3BB69-23CF-44E3-9099-C40C66FF867C}">
                  <a14:compatExt spid="_x0000_s65577"/>
                </a:ext>
                <a:ext uri="{FF2B5EF4-FFF2-40B4-BE49-F238E27FC236}">
                  <a16:creationId xmlns:a16="http://schemas.microsoft.com/office/drawing/2014/main" id="{A50786BF-7116-4C7F-97CC-5DFE1E4652C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65622" name="Option Button 42" hidden="1">
              <a:extLst>
                <a:ext uri="{63B3BB69-23CF-44E3-9099-C40C66FF867C}">
                  <a14:compatExt spid="_x0000_s65578"/>
                </a:ext>
                <a:ext uri="{FF2B5EF4-FFF2-40B4-BE49-F238E27FC236}">
                  <a16:creationId xmlns:a16="http://schemas.microsoft.com/office/drawing/2014/main" id="{795F45D3-1247-4DCB-ACB6-EEED2A53EF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65623" name="Option Button 43" hidden="1">
              <a:extLst>
                <a:ext uri="{63B3BB69-23CF-44E3-9099-C40C66FF867C}">
                  <a14:compatExt spid="_x0000_s65579"/>
                </a:ext>
                <a:ext uri="{FF2B5EF4-FFF2-40B4-BE49-F238E27FC236}">
                  <a16:creationId xmlns:a16="http://schemas.microsoft.com/office/drawing/2014/main" id="{67FB697C-8E56-48D9-AC9B-8358DDD3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65624" name="Option Button 44" hidden="1">
              <a:extLst>
                <a:ext uri="{63B3BB69-23CF-44E3-9099-C40C66FF867C}">
                  <a14:compatExt spid="_x0000_s65580"/>
                </a:ext>
                <a:ext uri="{FF2B5EF4-FFF2-40B4-BE49-F238E27FC236}">
                  <a16:creationId xmlns:a16="http://schemas.microsoft.com/office/drawing/2014/main" id="{E3A0961E-1A21-46D9-80CE-EE75E6E434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65625" name="Option Button 45" hidden="1">
              <a:extLst>
                <a:ext uri="{63B3BB69-23CF-44E3-9099-C40C66FF867C}">
                  <a14:compatExt spid="_x0000_s65581"/>
                </a:ext>
                <a:ext uri="{FF2B5EF4-FFF2-40B4-BE49-F238E27FC236}">
                  <a16:creationId xmlns:a16="http://schemas.microsoft.com/office/drawing/2014/main" id="{58C24ADD-1CF1-484B-BE73-1869DE4E69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65626" name="Option Button 46" hidden="1">
              <a:extLst>
                <a:ext uri="{63B3BB69-23CF-44E3-9099-C40C66FF867C}">
                  <a14:compatExt spid="_x0000_s65582"/>
                </a:ext>
                <a:ext uri="{FF2B5EF4-FFF2-40B4-BE49-F238E27FC236}">
                  <a16:creationId xmlns:a16="http://schemas.microsoft.com/office/drawing/2014/main" id="{5535E201-E232-4051-A78B-39CAFC552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65627" name="Option Button 47" hidden="1">
              <a:extLst>
                <a:ext uri="{63B3BB69-23CF-44E3-9099-C40C66FF867C}">
                  <a14:compatExt spid="_x0000_s65583"/>
                </a:ext>
                <a:ext uri="{FF2B5EF4-FFF2-40B4-BE49-F238E27FC236}">
                  <a16:creationId xmlns:a16="http://schemas.microsoft.com/office/drawing/2014/main" id="{F6CAFDAF-9BE1-4627-A9E5-1F39078A7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65628" name="Option Button 48" hidden="1">
              <a:extLst>
                <a:ext uri="{63B3BB69-23CF-44E3-9099-C40C66FF867C}">
                  <a14:compatExt spid="_x0000_s65584"/>
                </a:ext>
                <a:ext uri="{FF2B5EF4-FFF2-40B4-BE49-F238E27FC236}">
                  <a16:creationId xmlns:a16="http://schemas.microsoft.com/office/drawing/2014/main" id="{EAA7D686-BCBD-48C9-853D-8AC19D7369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65629" name="Option Button 49" hidden="1">
              <a:extLst>
                <a:ext uri="{63B3BB69-23CF-44E3-9099-C40C66FF867C}">
                  <a14:compatExt spid="_x0000_s65585"/>
                </a:ext>
                <a:ext uri="{FF2B5EF4-FFF2-40B4-BE49-F238E27FC236}">
                  <a16:creationId xmlns:a16="http://schemas.microsoft.com/office/drawing/2014/main" id="{A610AA22-C694-4930-BD9E-46520B96E4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xmlns:a14="http://schemas.microsoft.com/office/drawing/2010/main"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xmlns:a14="http://schemas.microsoft.com/office/drawing/2010/main"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xmlns:a14="http://schemas.microsoft.com/office/drawing/2010/main"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xmlns:a14="http://schemas.microsoft.com/office/drawing/2010/main"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xmlns:a14="http://schemas.microsoft.com/office/drawing/2010/main"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xmlns:a14="http://schemas.microsoft.com/office/drawing/2010/main"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xmlns:a14="http://schemas.microsoft.com/office/drawing/2010/main"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xmlns:a14="http://schemas.microsoft.com/office/drawing/2010/main"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xmlns:a14="http://schemas.microsoft.com/office/drawing/2010/main"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xmlns:a14="http://schemas.microsoft.com/office/drawing/2010/main"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xmlns:a14="http://schemas.microsoft.com/office/drawing/2010/main"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xmlns:a14="http://schemas.microsoft.com/office/drawing/2010/main"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xmlns:a14="http://schemas.microsoft.com/office/drawing/2010/main"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xmlns:a14="http://schemas.microsoft.com/office/drawing/2010/main"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xmlns:a14="http://schemas.microsoft.com/office/drawing/2010/main"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xmlns:a14="http://schemas.microsoft.com/office/drawing/2010/main"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xmlns:a14="http://schemas.microsoft.com/office/drawing/2010/main"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xmlns:a14="http://schemas.microsoft.com/office/drawing/2010/main"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xmlns:a14="http://schemas.microsoft.com/office/drawing/2010/main"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xmlns:a14="http://schemas.microsoft.com/office/drawing/2010/main"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xmlns:a14="http://schemas.microsoft.com/office/drawing/2010/main"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xmlns:a14="http://schemas.microsoft.com/office/drawing/2010/main"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xmlns:a14="http://schemas.microsoft.com/office/drawing/2010/main"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xmlns:a14="http://schemas.microsoft.com/office/drawing/2010/main"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xmlns:a14="http://schemas.microsoft.com/office/drawing/2010/main"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xmlns:a14="http://schemas.microsoft.com/office/drawing/2010/main"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xmlns:a14="http://schemas.microsoft.com/office/drawing/2010/main"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xmlns:a14="http://schemas.microsoft.com/office/drawing/2010/main"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xmlns:a14="http://schemas.microsoft.com/office/drawing/2010/main"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xmlns:a14="http://schemas.microsoft.com/office/drawing/2010/main"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xmlns:a14="http://schemas.microsoft.com/office/drawing/2010/main"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xmlns:a14="http://schemas.microsoft.com/office/drawing/2010/main"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xmlns:a14="http://schemas.microsoft.com/office/drawing/2010/main"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xmlns:a14="http://schemas.microsoft.com/office/drawing/2010/main"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xmlns:a14="http://schemas.microsoft.com/office/drawing/2010/main"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xmlns:a14="http://schemas.microsoft.com/office/drawing/2010/main"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xmlns:a14="http://schemas.microsoft.com/office/drawing/2010/main"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xmlns:a14="http://schemas.microsoft.com/office/drawing/2010/main"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xmlns:a14="http://schemas.microsoft.com/office/drawing/2010/main"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xmlns:a14="http://schemas.microsoft.com/office/drawing/2010/main"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xmlns:a14="http://schemas.microsoft.com/office/drawing/2010/main"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xmlns:a14="http://schemas.microsoft.com/office/drawing/2010/main"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xmlns:a14="http://schemas.microsoft.com/office/drawing/2010/main"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xmlns:a14="http://schemas.microsoft.com/office/drawing/2010/main"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xmlns:a14="http://schemas.microsoft.com/office/drawing/2010/main"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xmlns:a14="http://schemas.microsoft.com/office/drawing/2010/main"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xmlns:a14="http://schemas.microsoft.com/office/drawing/2010/main"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xmlns:a14="http://schemas.microsoft.com/office/drawing/2010/main"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xmlns:a14="http://schemas.microsoft.com/office/drawing/2010/main"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43008" name="Option Button 1" hidden="1">
              <a:extLst>
                <a:ext uri="{63B3BB69-23CF-44E3-9099-C40C66FF867C}">
                  <a14:compatExt spid="_x0000_s43009"/>
                </a:ext>
                <a:ext uri="{FF2B5EF4-FFF2-40B4-BE49-F238E27FC236}">
                  <a16:creationId xmlns:a16="http://schemas.microsoft.com/office/drawing/2014/main" id="{44A43929-72F9-4BB4-AFBF-392154EEB9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43058" name="Option Button 2" hidden="1">
              <a:extLst>
                <a:ext uri="{63B3BB69-23CF-44E3-9099-C40C66FF867C}">
                  <a14:compatExt spid="_x0000_s43010"/>
                </a:ext>
                <a:ext uri="{FF2B5EF4-FFF2-40B4-BE49-F238E27FC236}">
                  <a16:creationId xmlns:a16="http://schemas.microsoft.com/office/drawing/2014/main" id="{F582A9F3-EDD3-4BBD-AD3F-493C6856BD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43059" name="Option Button 3" hidden="1">
              <a:extLst>
                <a:ext uri="{63B3BB69-23CF-44E3-9099-C40C66FF867C}">
                  <a14:compatExt spid="_x0000_s43011"/>
                </a:ext>
                <a:ext uri="{FF2B5EF4-FFF2-40B4-BE49-F238E27FC236}">
                  <a16:creationId xmlns:a16="http://schemas.microsoft.com/office/drawing/2014/main" id="{9E64A6EF-2465-404D-BF07-43C1C295CC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43060" name="Option Button 4" hidden="1">
              <a:extLst>
                <a:ext uri="{63B3BB69-23CF-44E3-9099-C40C66FF867C}">
                  <a14:compatExt spid="_x0000_s43012"/>
                </a:ext>
                <a:ext uri="{FF2B5EF4-FFF2-40B4-BE49-F238E27FC236}">
                  <a16:creationId xmlns:a16="http://schemas.microsoft.com/office/drawing/2014/main" id="{BACE2F82-9854-4BE0-8E37-C660477E7D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43061" name="Option Button 5" hidden="1">
              <a:extLst>
                <a:ext uri="{63B3BB69-23CF-44E3-9099-C40C66FF867C}">
                  <a14:compatExt spid="_x0000_s43013"/>
                </a:ext>
                <a:ext uri="{FF2B5EF4-FFF2-40B4-BE49-F238E27FC236}">
                  <a16:creationId xmlns:a16="http://schemas.microsoft.com/office/drawing/2014/main" id="{94C39D08-1306-45A2-8ABB-B4436749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43062" name="Option Button 6" hidden="1">
              <a:extLst>
                <a:ext uri="{63B3BB69-23CF-44E3-9099-C40C66FF867C}">
                  <a14:compatExt spid="_x0000_s43014"/>
                </a:ext>
                <a:ext uri="{FF2B5EF4-FFF2-40B4-BE49-F238E27FC236}">
                  <a16:creationId xmlns:a16="http://schemas.microsoft.com/office/drawing/2014/main" id="{AB56FE2E-852F-4DB8-B246-D9646BA3C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43063" name="Option Button 7" hidden="1">
              <a:extLst>
                <a:ext uri="{63B3BB69-23CF-44E3-9099-C40C66FF867C}">
                  <a14:compatExt spid="_x0000_s43015"/>
                </a:ext>
                <a:ext uri="{FF2B5EF4-FFF2-40B4-BE49-F238E27FC236}">
                  <a16:creationId xmlns:a16="http://schemas.microsoft.com/office/drawing/2014/main" id="{5ECE49FA-1F58-4BBD-A590-E9F98A88E9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43064" name="Option Button 8" hidden="1">
              <a:extLst>
                <a:ext uri="{63B3BB69-23CF-44E3-9099-C40C66FF867C}">
                  <a14:compatExt spid="_x0000_s43016"/>
                </a:ext>
                <a:ext uri="{FF2B5EF4-FFF2-40B4-BE49-F238E27FC236}">
                  <a16:creationId xmlns:a16="http://schemas.microsoft.com/office/drawing/2014/main" id="{B4B9E76D-8A48-47CE-8E53-2F9A2F94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65" name="Option Button 9" hidden="1">
              <a:extLst>
                <a:ext uri="{63B3BB69-23CF-44E3-9099-C40C66FF867C}">
                  <a14:compatExt spid="_x0000_s43017"/>
                </a:ext>
                <a:ext uri="{FF2B5EF4-FFF2-40B4-BE49-F238E27FC236}">
                  <a16:creationId xmlns:a16="http://schemas.microsoft.com/office/drawing/2014/main" id="{0F939052-C057-489A-800F-689BC284DC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66" name="Option Button 10" hidden="1">
              <a:extLst>
                <a:ext uri="{63B3BB69-23CF-44E3-9099-C40C66FF867C}">
                  <a14:compatExt spid="_x0000_s43018"/>
                </a:ext>
                <a:ext uri="{FF2B5EF4-FFF2-40B4-BE49-F238E27FC236}">
                  <a16:creationId xmlns:a16="http://schemas.microsoft.com/office/drawing/2014/main" id="{F12B5D6B-00DD-426D-83C0-C15D84E0E2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43067" name="Option Button 11" hidden="1">
              <a:extLst>
                <a:ext uri="{63B3BB69-23CF-44E3-9099-C40C66FF867C}">
                  <a14:compatExt spid="_x0000_s43019"/>
                </a:ext>
                <a:ext uri="{FF2B5EF4-FFF2-40B4-BE49-F238E27FC236}">
                  <a16:creationId xmlns:a16="http://schemas.microsoft.com/office/drawing/2014/main" id="{62830363-10E4-43D5-A0EE-7160C4D18E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43068" name="Option Button 12" hidden="1">
              <a:extLst>
                <a:ext uri="{63B3BB69-23CF-44E3-9099-C40C66FF867C}">
                  <a14:compatExt spid="_x0000_s43020"/>
                </a:ext>
                <a:ext uri="{FF2B5EF4-FFF2-40B4-BE49-F238E27FC236}">
                  <a16:creationId xmlns:a16="http://schemas.microsoft.com/office/drawing/2014/main" id="{55B9166E-FBAB-4635-A058-1A53DA37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69" name="Group Box 13" hidden="1">
              <a:extLst>
                <a:ext uri="{63B3BB69-23CF-44E3-9099-C40C66FF867C}">
                  <a14:compatExt spid="_x0000_s43021"/>
                </a:ext>
                <a:ext uri="{FF2B5EF4-FFF2-40B4-BE49-F238E27FC236}">
                  <a16:creationId xmlns:a16="http://schemas.microsoft.com/office/drawing/2014/main" id="{B2EFEDDA-B023-4E82-86A5-72D80DDE57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70" name="Group Box 14" hidden="1">
              <a:extLst>
                <a:ext uri="{63B3BB69-23CF-44E3-9099-C40C66FF867C}">
                  <a14:compatExt spid="_x0000_s43022"/>
                </a:ext>
                <a:ext uri="{FF2B5EF4-FFF2-40B4-BE49-F238E27FC236}">
                  <a16:creationId xmlns:a16="http://schemas.microsoft.com/office/drawing/2014/main" id="{C8F08904-68F1-4069-A8F4-11E8227A2D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71" name="Group Box 15" hidden="1">
              <a:extLst>
                <a:ext uri="{63B3BB69-23CF-44E3-9099-C40C66FF867C}">
                  <a14:compatExt spid="_x0000_s43023"/>
                </a:ext>
                <a:ext uri="{FF2B5EF4-FFF2-40B4-BE49-F238E27FC236}">
                  <a16:creationId xmlns:a16="http://schemas.microsoft.com/office/drawing/2014/main" id="{AF75ED88-19D4-42B5-8C81-C000DD4E9BB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0" name="Group Box 16" hidden="1">
              <a:extLst>
                <a:ext uri="{63B3BB69-23CF-44E3-9099-C40C66FF867C}">
                  <a14:compatExt spid="_x0000_s43024"/>
                </a:ext>
                <a:ext uri="{FF2B5EF4-FFF2-40B4-BE49-F238E27FC236}">
                  <a16:creationId xmlns:a16="http://schemas.microsoft.com/office/drawing/2014/main" id="{CC487ADC-3E3D-42C2-B8A2-32B7DE88DE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1" name="Option Button 17" hidden="1">
              <a:extLst>
                <a:ext uri="{63B3BB69-23CF-44E3-9099-C40C66FF867C}">
                  <a14:compatExt spid="_x0000_s43025"/>
                </a:ext>
                <a:ext uri="{FF2B5EF4-FFF2-40B4-BE49-F238E27FC236}">
                  <a16:creationId xmlns:a16="http://schemas.microsoft.com/office/drawing/2014/main" id="{087032DB-31E6-4314-8938-63C33E48F4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2" name="Option Button 18" hidden="1">
              <a:extLst>
                <a:ext uri="{63B3BB69-23CF-44E3-9099-C40C66FF867C}">
                  <a14:compatExt spid="_x0000_s43026"/>
                </a:ext>
                <a:ext uri="{FF2B5EF4-FFF2-40B4-BE49-F238E27FC236}">
                  <a16:creationId xmlns:a16="http://schemas.microsoft.com/office/drawing/2014/main" id="{2308866E-B347-4F62-B3FE-536FF37B4E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63" name="Option Button 19" hidden="1">
              <a:extLst>
                <a:ext uri="{63B3BB69-23CF-44E3-9099-C40C66FF867C}">
                  <a14:compatExt spid="_x0000_s43027"/>
                </a:ext>
                <a:ext uri="{FF2B5EF4-FFF2-40B4-BE49-F238E27FC236}">
                  <a16:creationId xmlns:a16="http://schemas.microsoft.com/office/drawing/2014/main" id="{0EE89C2C-2BDF-4782-BDE4-EA1C7A4722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72" name="Group Box 20" hidden="1">
              <a:extLst>
                <a:ext uri="{63B3BB69-23CF-44E3-9099-C40C66FF867C}">
                  <a14:compatExt spid="_x0000_s43028"/>
                </a:ext>
                <a:ext uri="{FF2B5EF4-FFF2-40B4-BE49-F238E27FC236}">
                  <a16:creationId xmlns:a16="http://schemas.microsoft.com/office/drawing/2014/main" id="{8075F8C6-0ED4-4550-A44D-B0BE2C805A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73" name="Group Box 21" hidden="1">
              <a:extLst>
                <a:ext uri="{63B3BB69-23CF-44E3-9099-C40C66FF867C}">
                  <a14:compatExt spid="_x0000_s43029"/>
                </a:ext>
                <a:ext uri="{FF2B5EF4-FFF2-40B4-BE49-F238E27FC236}">
                  <a16:creationId xmlns:a16="http://schemas.microsoft.com/office/drawing/2014/main" id="{85B232A7-A324-4FD0-9951-61573EF35B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74" name="Group Box 22" hidden="1">
              <a:extLst>
                <a:ext uri="{63B3BB69-23CF-44E3-9099-C40C66FF867C}">
                  <a14:compatExt spid="_x0000_s43030"/>
                </a:ext>
                <a:ext uri="{FF2B5EF4-FFF2-40B4-BE49-F238E27FC236}">
                  <a16:creationId xmlns:a16="http://schemas.microsoft.com/office/drawing/2014/main" id="{95DAFAF4-7D0F-4277-9FF9-F1EE4E298D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75" name="Group Box 23" hidden="1">
              <a:extLst>
                <a:ext uri="{63B3BB69-23CF-44E3-9099-C40C66FF867C}">
                  <a14:compatExt spid="_x0000_s43031"/>
                </a:ext>
                <a:ext uri="{FF2B5EF4-FFF2-40B4-BE49-F238E27FC236}">
                  <a16:creationId xmlns:a16="http://schemas.microsoft.com/office/drawing/2014/main" id="{24E1EDBA-BB28-4FC2-A611-3EED9CB5CB7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76" name="Group Box 24" hidden="1">
              <a:extLst>
                <a:ext uri="{63B3BB69-23CF-44E3-9099-C40C66FF867C}">
                  <a14:compatExt spid="_x0000_s43032"/>
                </a:ext>
                <a:ext uri="{FF2B5EF4-FFF2-40B4-BE49-F238E27FC236}">
                  <a16:creationId xmlns:a16="http://schemas.microsoft.com/office/drawing/2014/main" id="{DB939C3C-FAB2-473B-8439-C146090588F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77" name="Group Box 25" hidden="1">
              <a:extLst>
                <a:ext uri="{63B3BB69-23CF-44E3-9099-C40C66FF867C}">
                  <a14:compatExt spid="_x0000_s43033"/>
                </a:ext>
                <a:ext uri="{FF2B5EF4-FFF2-40B4-BE49-F238E27FC236}">
                  <a16:creationId xmlns:a16="http://schemas.microsoft.com/office/drawing/2014/main" id="{D6D42B3F-E8A2-43CA-9362-104C203964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78" name="Group Box 26" hidden="1">
              <a:extLst>
                <a:ext uri="{63B3BB69-23CF-44E3-9099-C40C66FF867C}">
                  <a14:compatExt spid="_x0000_s43034"/>
                </a:ext>
                <a:ext uri="{FF2B5EF4-FFF2-40B4-BE49-F238E27FC236}">
                  <a16:creationId xmlns:a16="http://schemas.microsoft.com/office/drawing/2014/main" id="{5547070E-65F7-4C91-92FA-CF77E141C5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79" name="Group Box 27" hidden="1">
              <a:extLst>
                <a:ext uri="{63B3BB69-23CF-44E3-9099-C40C66FF867C}">
                  <a14:compatExt spid="_x0000_s43035"/>
                </a:ext>
                <a:ext uri="{FF2B5EF4-FFF2-40B4-BE49-F238E27FC236}">
                  <a16:creationId xmlns:a16="http://schemas.microsoft.com/office/drawing/2014/main" id="{6C8B95FF-434E-44A9-837F-5992994F6B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80" name="Group Box 28" hidden="1">
              <a:extLst>
                <a:ext uri="{63B3BB69-23CF-44E3-9099-C40C66FF867C}">
                  <a14:compatExt spid="_x0000_s43036"/>
                </a:ext>
                <a:ext uri="{FF2B5EF4-FFF2-40B4-BE49-F238E27FC236}">
                  <a16:creationId xmlns:a16="http://schemas.microsoft.com/office/drawing/2014/main" id="{75AC1A64-1115-4FD9-B212-641AC5A097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81" name="Group Box 29" hidden="1">
              <a:extLst>
                <a:ext uri="{63B3BB69-23CF-44E3-9099-C40C66FF867C}">
                  <a14:compatExt spid="_x0000_s43037"/>
                </a:ext>
                <a:ext uri="{FF2B5EF4-FFF2-40B4-BE49-F238E27FC236}">
                  <a16:creationId xmlns:a16="http://schemas.microsoft.com/office/drawing/2014/main" id="{FB1AF63B-79F8-4073-9063-2D2863C2EC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43082" name="Option Button 30" hidden="1">
              <a:extLst>
                <a:ext uri="{63B3BB69-23CF-44E3-9099-C40C66FF867C}">
                  <a14:compatExt spid="_x0000_s43038"/>
                </a:ext>
                <a:ext uri="{FF2B5EF4-FFF2-40B4-BE49-F238E27FC236}">
                  <a16:creationId xmlns:a16="http://schemas.microsoft.com/office/drawing/2014/main" id="{E5ACEBAE-A83B-47F1-9339-0BF739B9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43083" name="Option Button 31" hidden="1">
              <a:extLst>
                <a:ext uri="{63B3BB69-23CF-44E3-9099-C40C66FF867C}">
                  <a14:compatExt spid="_x0000_s43039"/>
                </a:ext>
                <a:ext uri="{FF2B5EF4-FFF2-40B4-BE49-F238E27FC236}">
                  <a16:creationId xmlns:a16="http://schemas.microsoft.com/office/drawing/2014/main" id="{696F539A-49B5-4FF6-8B11-8703B083FB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43084" name="Option Button 32" hidden="1">
              <a:extLst>
                <a:ext uri="{63B3BB69-23CF-44E3-9099-C40C66FF867C}">
                  <a14:compatExt spid="_x0000_s43040"/>
                </a:ext>
                <a:ext uri="{FF2B5EF4-FFF2-40B4-BE49-F238E27FC236}">
                  <a16:creationId xmlns:a16="http://schemas.microsoft.com/office/drawing/2014/main" id="{CCB4E011-0B45-472D-A416-5118EABCCD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43085" name="Option Button 33" hidden="1">
              <a:extLst>
                <a:ext uri="{63B3BB69-23CF-44E3-9099-C40C66FF867C}">
                  <a14:compatExt spid="_x0000_s43041"/>
                </a:ext>
                <a:ext uri="{FF2B5EF4-FFF2-40B4-BE49-F238E27FC236}">
                  <a16:creationId xmlns:a16="http://schemas.microsoft.com/office/drawing/2014/main" id="{3FF49792-064F-43EE-8120-FFA27A0AB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43086" name="Option Button 34" hidden="1">
              <a:extLst>
                <a:ext uri="{63B3BB69-23CF-44E3-9099-C40C66FF867C}">
                  <a14:compatExt spid="_x0000_s43042"/>
                </a:ext>
                <a:ext uri="{FF2B5EF4-FFF2-40B4-BE49-F238E27FC236}">
                  <a16:creationId xmlns:a16="http://schemas.microsoft.com/office/drawing/2014/main" id="{D5FD8F3E-0303-4087-850D-DBFCBA8AFD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43087" name="Option Button 35" hidden="1">
              <a:extLst>
                <a:ext uri="{63B3BB69-23CF-44E3-9099-C40C66FF867C}">
                  <a14:compatExt spid="_x0000_s43043"/>
                </a:ext>
                <a:ext uri="{FF2B5EF4-FFF2-40B4-BE49-F238E27FC236}">
                  <a16:creationId xmlns:a16="http://schemas.microsoft.com/office/drawing/2014/main" id="{D04D1CD3-6C72-4FD4-9DF9-B570460107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43088" name="Option Button 36" hidden="1">
              <a:extLst>
                <a:ext uri="{63B3BB69-23CF-44E3-9099-C40C66FF867C}">
                  <a14:compatExt spid="_x0000_s43044"/>
                </a:ext>
                <a:ext uri="{FF2B5EF4-FFF2-40B4-BE49-F238E27FC236}">
                  <a16:creationId xmlns:a16="http://schemas.microsoft.com/office/drawing/2014/main" id="{96BFBE4E-A22A-4946-AB28-4CF13F5BFE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43089" name="Option Button 37" hidden="1">
              <a:extLst>
                <a:ext uri="{63B3BB69-23CF-44E3-9099-C40C66FF867C}">
                  <a14:compatExt spid="_x0000_s43045"/>
                </a:ext>
                <a:ext uri="{FF2B5EF4-FFF2-40B4-BE49-F238E27FC236}">
                  <a16:creationId xmlns:a16="http://schemas.microsoft.com/office/drawing/2014/main" id="{6B93D430-29E6-44B0-8C74-73FA3B80DE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43090" name="Option Button 38" hidden="1">
              <a:extLst>
                <a:ext uri="{63B3BB69-23CF-44E3-9099-C40C66FF867C}">
                  <a14:compatExt spid="_x0000_s43046"/>
                </a:ext>
                <a:ext uri="{FF2B5EF4-FFF2-40B4-BE49-F238E27FC236}">
                  <a16:creationId xmlns:a16="http://schemas.microsoft.com/office/drawing/2014/main" id="{FD0556BE-ACC9-4EEC-9767-7528E638A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43091" name="Option Button 39" hidden="1">
              <a:extLst>
                <a:ext uri="{63B3BB69-23CF-44E3-9099-C40C66FF867C}">
                  <a14:compatExt spid="_x0000_s43047"/>
                </a:ext>
                <a:ext uri="{FF2B5EF4-FFF2-40B4-BE49-F238E27FC236}">
                  <a16:creationId xmlns:a16="http://schemas.microsoft.com/office/drawing/2014/main" id="{82E6EE24-95F2-46EE-A5DD-F60DB9A9C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43092" name="Option Button 40" hidden="1">
              <a:extLst>
                <a:ext uri="{63B3BB69-23CF-44E3-9099-C40C66FF867C}">
                  <a14:compatExt spid="_x0000_s43048"/>
                </a:ext>
                <a:ext uri="{FF2B5EF4-FFF2-40B4-BE49-F238E27FC236}">
                  <a16:creationId xmlns:a16="http://schemas.microsoft.com/office/drawing/2014/main" id="{4D511F25-4E33-42F1-84F0-4A9ACA88F5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93" name="Group Box 41" hidden="1">
              <a:extLst>
                <a:ext uri="{63B3BB69-23CF-44E3-9099-C40C66FF867C}">
                  <a14:compatExt spid="_x0000_s43049"/>
                </a:ext>
                <a:ext uri="{FF2B5EF4-FFF2-40B4-BE49-F238E27FC236}">
                  <a16:creationId xmlns:a16="http://schemas.microsoft.com/office/drawing/2014/main" id="{E60D6554-A6C5-4324-BA3B-7618CA2EBF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43094" name="Option Button 42" hidden="1">
              <a:extLst>
                <a:ext uri="{63B3BB69-23CF-44E3-9099-C40C66FF867C}">
                  <a14:compatExt spid="_x0000_s43050"/>
                </a:ext>
                <a:ext uri="{FF2B5EF4-FFF2-40B4-BE49-F238E27FC236}">
                  <a16:creationId xmlns:a16="http://schemas.microsoft.com/office/drawing/2014/main" id="{5B6C44A2-97DF-455C-84F4-C6BDB51A5F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43095" name="Option Button 43" hidden="1">
              <a:extLst>
                <a:ext uri="{63B3BB69-23CF-44E3-9099-C40C66FF867C}">
                  <a14:compatExt spid="_x0000_s43051"/>
                </a:ext>
                <a:ext uri="{FF2B5EF4-FFF2-40B4-BE49-F238E27FC236}">
                  <a16:creationId xmlns:a16="http://schemas.microsoft.com/office/drawing/2014/main" id="{6B37F682-BF9D-44B2-A7E0-638ACC0937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43096" name="Option Button 44" hidden="1">
              <a:extLst>
                <a:ext uri="{63B3BB69-23CF-44E3-9099-C40C66FF867C}">
                  <a14:compatExt spid="_x0000_s43052"/>
                </a:ext>
                <a:ext uri="{FF2B5EF4-FFF2-40B4-BE49-F238E27FC236}">
                  <a16:creationId xmlns:a16="http://schemas.microsoft.com/office/drawing/2014/main" id="{A86D6A72-8AAB-41C2-A1EA-013DCED13B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43097" name="Option Button 45" hidden="1">
              <a:extLst>
                <a:ext uri="{63B3BB69-23CF-44E3-9099-C40C66FF867C}">
                  <a14:compatExt spid="_x0000_s43053"/>
                </a:ext>
                <a:ext uri="{FF2B5EF4-FFF2-40B4-BE49-F238E27FC236}">
                  <a16:creationId xmlns:a16="http://schemas.microsoft.com/office/drawing/2014/main" id="{6EB0ED38-99ED-4A65-A369-5A6D46733A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43098" name="Option Button 46" hidden="1">
              <a:extLst>
                <a:ext uri="{63B3BB69-23CF-44E3-9099-C40C66FF867C}">
                  <a14:compatExt spid="_x0000_s43054"/>
                </a:ext>
                <a:ext uri="{FF2B5EF4-FFF2-40B4-BE49-F238E27FC236}">
                  <a16:creationId xmlns:a16="http://schemas.microsoft.com/office/drawing/2014/main" id="{D9CFF34A-5242-49A3-9ED2-3D8975AACF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43099" name="Option Button 47" hidden="1">
              <a:extLst>
                <a:ext uri="{63B3BB69-23CF-44E3-9099-C40C66FF867C}">
                  <a14:compatExt spid="_x0000_s43055"/>
                </a:ext>
                <a:ext uri="{FF2B5EF4-FFF2-40B4-BE49-F238E27FC236}">
                  <a16:creationId xmlns:a16="http://schemas.microsoft.com/office/drawing/2014/main" id="{25CF46F3-7510-4BEB-BE1E-2D8B4E5AE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43100" name="Option Button 48" hidden="1">
              <a:extLst>
                <a:ext uri="{63B3BB69-23CF-44E3-9099-C40C66FF867C}">
                  <a14:compatExt spid="_x0000_s43056"/>
                </a:ext>
                <a:ext uri="{FF2B5EF4-FFF2-40B4-BE49-F238E27FC236}">
                  <a16:creationId xmlns:a16="http://schemas.microsoft.com/office/drawing/2014/main" id="{B7C0B52B-80C4-4233-9E7F-208DDD0A1D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43101" name="Option Button 49" hidden="1">
              <a:extLst>
                <a:ext uri="{63B3BB69-23CF-44E3-9099-C40C66FF867C}">
                  <a14:compatExt spid="_x0000_s43057"/>
                </a:ext>
                <a:ext uri="{FF2B5EF4-FFF2-40B4-BE49-F238E27FC236}">
                  <a16:creationId xmlns:a16="http://schemas.microsoft.com/office/drawing/2014/main" id="{707AC604-4131-4BEB-B015-9565606A9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xmlns:a14="http://schemas.microsoft.com/office/drawing/2010/main"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xmlns:a14="http://schemas.microsoft.com/office/drawing/2010/main"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xmlns:a14="http://schemas.microsoft.com/office/drawing/2010/main"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xmlns:a14="http://schemas.microsoft.com/office/drawing/2010/main"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xmlns:a14="http://schemas.microsoft.com/office/drawing/2010/main"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xmlns:a14="http://schemas.microsoft.com/office/drawing/2010/main"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xmlns:a14="http://schemas.microsoft.com/office/drawing/2010/main"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xmlns:a14="http://schemas.microsoft.com/office/drawing/2010/main"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xmlns:a14="http://schemas.microsoft.com/office/drawing/2010/main"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xmlns:a14="http://schemas.microsoft.com/office/drawing/2010/main"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xmlns:a14="http://schemas.microsoft.com/office/drawing/2010/main"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xmlns:a14="http://schemas.microsoft.com/office/drawing/2010/main"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xmlns:a14="http://schemas.microsoft.com/office/drawing/2010/main"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xmlns:a14="http://schemas.microsoft.com/office/drawing/2010/main"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xmlns:a14="http://schemas.microsoft.com/office/drawing/2010/main"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xmlns:a14="http://schemas.microsoft.com/office/drawing/2010/main"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xmlns:a14="http://schemas.microsoft.com/office/drawing/2010/main"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xmlns:a14="http://schemas.microsoft.com/office/drawing/2010/main"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xmlns:a14="http://schemas.microsoft.com/office/drawing/2010/main"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xmlns:a14="http://schemas.microsoft.com/office/drawing/2010/main"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xmlns:a14="http://schemas.microsoft.com/office/drawing/2010/main"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xmlns:a14="http://schemas.microsoft.com/office/drawing/2010/main"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xmlns:a14="http://schemas.microsoft.com/office/drawing/2010/main"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xmlns:a14="http://schemas.microsoft.com/office/drawing/2010/main"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xmlns:a14="http://schemas.microsoft.com/office/drawing/2010/main"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xmlns:a14="http://schemas.microsoft.com/office/drawing/2010/main"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xmlns:a14="http://schemas.microsoft.com/office/drawing/2010/main"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xmlns:a14="http://schemas.microsoft.com/office/drawing/2010/main"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xmlns:a14="http://schemas.microsoft.com/office/drawing/2010/main"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xmlns:a14="http://schemas.microsoft.com/office/drawing/2010/main"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xmlns:a14="http://schemas.microsoft.com/office/drawing/2010/main"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xmlns:a14="http://schemas.microsoft.com/office/drawing/2010/main"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xmlns:a14="http://schemas.microsoft.com/office/drawing/2010/main"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xmlns:a14="http://schemas.microsoft.com/office/drawing/2010/main"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xmlns:a14="http://schemas.microsoft.com/office/drawing/2010/main"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xmlns:a14="http://schemas.microsoft.com/office/drawing/2010/main"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xmlns:a14="http://schemas.microsoft.com/office/drawing/2010/main"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xmlns:a14="http://schemas.microsoft.com/office/drawing/2010/main"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xmlns:a14="http://schemas.microsoft.com/office/drawing/2010/main"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xmlns:a14="http://schemas.microsoft.com/office/drawing/2010/main"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xmlns:a14="http://schemas.microsoft.com/office/drawing/2010/main"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xmlns:a14="http://schemas.microsoft.com/office/drawing/2010/main"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xmlns:a14="http://schemas.microsoft.com/office/drawing/2010/main"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xmlns:a14="http://schemas.microsoft.com/office/drawing/2010/main"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xmlns:a14="http://schemas.microsoft.com/office/drawing/2010/main"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xmlns:a14="http://schemas.microsoft.com/office/drawing/2010/main"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xmlns:a14="http://schemas.microsoft.com/office/drawing/2010/main"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133350</xdr:colOff>
          <xdr:row>20</xdr:row>
          <xdr:rowOff>19050</xdr:rowOff>
        </xdr:from>
        <xdr:to>
          <xdr:col>29</xdr:col>
          <xdr:colOff>114300</xdr:colOff>
          <xdr:row>21</xdr:row>
          <xdr:rowOff>9525</xdr:rowOff>
        </xdr:to>
        <xdr:sp macro="" textlink="">
          <xdr:nvSpPr>
            <xdr:cNvPr id="60" name="Option Button 1" hidden="1">
              <a:extLst>
                <a:ext uri="{63B3BB69-23CF-44E3-9099-C40C66FF867C}">
                  <a14:compatExt spid="_x0000_s54273"/>
                </a:ext>
                <a:ext uri="{FF2B5EF4-FFF2-40B4-BE49-F238E27FC236}">
                  <a16:creationId xmlns:a16="http://schemas.microsoft.com/office/drawing/2014/main" id="{FFD44B96-4344-4BBE-986A-765EFBC642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21</xdr:row>
          <xdr:rowOff>9525</xdr:rowOff>
        </xdr:from>
        <xdr:to>
          <xdr:col>29</xdr:col>
          <xdr:colOff>114300</xdr:colOff>
          <xdr:row>22</xdr:row>
          <xdr:rowOff>0</xdr:rowOff>
        </xdr:to>
        <xdr:sp macro="" textlink="">
          <xdr:nvSpPr>
            <xdr:cNvPr id="61" name="Option Button 2" hidden="1">
              <a:extLst>
                <a:ext uri="{63B3BB69-23CF-44E3-9099-C40C66FF867C}">
                  <a14:compatExt spid="_x0000_s54274"/>
                </a:ext>
                <a:ext uri="{FF2B5EF4-FFF2-40B4-BE49-F238E27FC236}">
                  <a16:creationId xmlns:a16="http://schemas.microsoft.com/office/drawing/2014/main" id="{ABFF984B-AE64-4974-A4F5-21178DBE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9525</xdr:rowOff>
        </xdr:from>
        <xdr:to>
          <xdr:col>29</xdr:col>
          <xdr:colOff>104775</xdr:colOff>
          <xdr:row>23</xdr:row>
          <xdr:rowOff>228600</xdr:rowOff>
        </xdr:to>
        <xdr:sp macro="" textlink="">
          <xdr:nvSpPr>
            <xdr:cNvPr id="62" name="Option Button 3" hidden="1">
              <a:extLst>
                <a:ext uri="{63B3BB69-23CF-44E3-9099-C40C66FF867C}">
                  <a14:compatExt spid="_x0000_s54275"/>
                </a:ext>
                <a:ext uri="{FF2B5EF4-FFF2-40B4-BE49-F238E27FC236}">
                  <a16:creationId xmlns:a16="http://schemas.microsoft.com/office/drawing/2014/main" id="{32981093-0614-4207-B854-CD2088C90F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104775</xdr:colOff>
          <xdr:row>24</xdr:row>
          <xdr:rowOff>247650</xdr:rowOff>
        </xdr:to>
        <xdr:sp macro="" textlink="">
          <xdr:nvSpPr>
            <xdr:cNvPr id="63" name="Option Button 4" hidden="1">
              <a:extLst>
                <a:ext uri="{63B3BB69-23CF-44E3-9099-C40C66FF867C}">
                  <a14:compatExt spid="_x0000_s54276"/>
                </a:ext>
                <a:ext uri="{FF2B5EF4-FFF2-40B4-BE49-F238E27FC236}">
                  <a16:creationId xmlns:a16="http://schemas.microsoft.com/office/drawing/2014/main" id="{11AEB60F-7088-428D-BE94-263BE574C0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0</xdr:rowOff>
        </xdr:from>
        <xdr:to>
          <xdr:col>29</xdr:col>
          <xdr:colOff>104775</xdr:colOff>
          <xdr:row>26</xdr:row>
          <xdr:rowOff>0</xdr:rowOff>
        </xdr:to>
        <xdr:sp macro="" textlink="">
          <xdr:nvSpPr>
            <xdr:cNvPr id="54272" name="Option Button 5" hidden="1">
              <a:extLst>
                <a:ext uri="{63B3BB69-23CF-44E3-9099-C40C66FF867C}">
                  <a14:compatExt spid="_x0000_s54277"/>
                </a:ext>
                <a:ext uri="{FF2B5EF4-FFF2-40B4-BE49-F238E27FC236}">
                  <a16:creationId xmlns:a16="http://schemas.microsoft.com/office/drawing/2014/main" id="{E6E9E354-B375-41B3-A14F-CCB7AD785C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27</xdr:row>
          <xdr:rowOff>9525</xdr:rowOff>
        </xdr:from>
        <xdr:to>
          <xdr:col>29</xdr:col>
          <xdr:colOff>104775</xdr:colOff>
          <xdr:row>27</xdr:row>
          <xdr:rowOff>228600</xdr:rowOff>
        </xdr:to>
        <xdr:sp macro="" textlink="">
          <xdr:nvSpPr>
            <xdr:cNvPr id="54322" name="Option Button 6" hidden="1">
              <a:extLst>
                <a:ext uri="{63B3BB69-23CF-44E3-9099-C40C66FF867C}">
                  <a14:compatExt spid="_x0000_s54278"/>
                </a:ext>
                <a:ext uri="{FF2B5EF4-FFF2-40B4-BE49-F238E27FC236}">
                  <a16:creationId xmlns:a16="http://schemas.microsoft.com/office/drawing/2014/main" id="{59598965-EC62-49EA-A8FC-A163C793F5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28</xdr:row>
          <xdr:rowOff>28575</xdr:rowOff>
        </xdr:from>
        <xdr:to>
          <xdr:col>29</xdr:col>
          <xdr:colOff>104775</xdr:colOff>
          <xdr:row>28</xdr:row>
          <xdr:rowOff>238125</xdr:rowOff>
        </xdr:to>
        <xdr:sp macro="" textlink="">
          <xdr:nvSpPr>
            <xdr:cNvPr id="54323" name="Option Button 7" hidden="1">
              <a:extLst>
                <a:ext uri="{63B3BB69-23CF-44E3-9099-C40C66FF867C}">
                  <a14:compatExt spid="_x0000_s54279"/>
                </a:ext>
                <a:ext uri="{FF2B5EF4-FFF2-40B4-BE49-F238E27FC236}">
                  <a16:creationId xmlns:a16="http://schemas.microsoft.com/office/drawing/2014/main" id="{543F2699-76CE-4645-A055-C2595090BA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29</xdr:row>
          <xdr:rowOff>9525</xdr:rowOff>
        </xdr:from>
        <xdr:to>
          <xdr:col>29</xdr:col>
          <xdr:colOff>104775</xdr:colOff>
          <xdr:row>29</xdr:row>
          <xdr:rowOff>209550</xdr:rowOff>
        </xdr:to>
        <xdr:sp macro="" textlink="">
          <xdr:nvSpPr>
            <xdr:cNvPr id="54324" name="Option Button 8" hidden="1">
              <a:extLst>
                <a:ext uri="{63B3BB69-23CF-44E3-9099-C40C66FF867C}">
                  <a14:compatExt spid="_x0000_s54280"/>
                </a:ext>
                <a:ext uri="{FF2B5EF4-FFF2-40B4-BE49-F238E27FC236}">
                  <a16:creationId xmlns:a16="http://schemas.microsoft.com/office/drawing/2014/main" id="{8A60855C-5BE9-4F62-903F-D9834E3C1E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325" name="Option Button 9" hidden="1">
              <a:extLst>
                <a:ext uri="{63B3BB69-23CF-44E3-9099-C40C66FF867C}">
                  <a14:compatExt spid="_x0000_s54281"/>
                </a:ext>
                <a:ext uri="{FF2B5EF4-FFF2-40B4-BE49-F238E27FC236}">
                  <a16:creationId xmlns:a16="http://schemas.microsoft.com/office/drawing/2014/main" id="{B1EFB394-C15D-406C-994C-9F25D2D592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326" name="Option Button 10" hidden="1">
              <a:extLst>
                <a:ext uri="{63B3BB69-23CF-44E3-9099-C40C66FF867C}">
                  <a14:compatExt spid="_x0000_s54282"/>
                </a:ext>
                <a:ext uri="{FF2B5EF4-FFF2-40B4-BE49-F238E27FC236}">
                  <a16:creationId xmlns:a16="http://schemas.microsoft.com/office/drawing/2014/main" id="{64D36BC8-FFDB-4949-908C-B3ED5660C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43</xdr:row>
          <xdr:rowOff>19050</xdr:rowOff>
        </xdr:from>
        <xdr:to>
          <xdr:col>37</xdr:col>
          <xdr:colOff>104775</xdr:colOff>
          <xdr:row>43</xdr:row>
          <xdr:rowOff>200025</xdr:rowOff>
        </xdr:to>
        <xdr:sp macro="" textlink="">
          <xdr:nvSpPr>
            <xdr:cNvPr id="54327" name="Option Button 11" hidden="1">
              <a:extLst>
                <a:ext uri="{63B3BB69-23CF-44E3-9099-C40C66FF867C}">
                  <a14:compatExt spid="_x0000_s54283"/>
                </a:ext>
                <a:ext uri="{FF2B5EF4-FFF2-40B4-BE49-F238E27FC236}">
                  <a16:creationId xmlns:a16="http://schemas.microsoft.com/office/drawing/2014/main" id="{45549569-2805-40BD-A3F8-FF3EA63E8C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44</xdr:row>
          <xdr:rowOff>19050</xdr:rowOff>
        </xdr:from>
        <xdr:to>
          <xdr:col>37</xdr:col>
          <xdr:colOff>104775</xdr:colOff>
          <xdr:row>44</xdr:row>
          <xdr:rowOff>180975</xdr:rowOff>
        </xdr:to>
        <xdr:sp macro="" textlink="">
          <xdr:nvSpPr>
            <xdr:cNvPr id="54328" name="Option Button 12" hidden="1">
              <a:extLst>
                <a:ext uri="{63B3BB69-23CF-44E3-9099-C40C66FF867C}">
                  <a14:compatExt spid="_x0000_s54284"/>
                </a:ext>
                <a:ext uri="{FF2B5EF4-FFF2-40B4-BE49-F238E27FC236}">
                  <a16:creationId xmlns:a16="http://schemas.microsoft.com/office/drawing/2014/main" id="{0D8688D8-23D6-41EE-A1AD-2CB25AB378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329" name="Group Box 13" hidden="1">
              <a:extLst>
                <a:ext uri="{63B3BB69-23CF-44E3-9099-C40C66FF867C}">
                  <a14:compatExt spid="_x0000_s54285"/>
                </a:ext>
                <a:ext uri="{FF2B5EF4-FFF2-40B4-BE49-F238E27FC236}">
                  <a16:creationId xmlns:a16="http://schemas.microsoft.com/office/drawing/2014/main" id="{ACB33190-DCB8-41CB-AC5D-4B4DF5478B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330" name="Group Box 14" hidden="1">
              <a:extLst>
                <a:ext uri="{63B3BB69-23CF-44E3-9099-C40C66FF867C}">
                  <a14:compatExt spid="_x0000_s54286"/>
                </a:ext>
                <a:ext uri="{FF2B5EF4-FFF2-40B4-BE49-F238E27FC236}">
                  <a16:creationId xmlns:a16="http://schemas.microsoft.com/office/drawing/2014/main" id="{DA702614-CBB5-41DF-8AD8-0D23A3632DF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331" name="Group Box 15" hidden="1">
              <a:extLst>
                <a:ext uri="{63B3BB69-23CF-44E3-9099-C40C66FF867C}">
                  <a14:compatExt spid="_x0000_s54287"/>
                </a:ext>
                <a:ext uri="{FF2B5EF4-FFF2-40B4-BE49-F238E27FC236}">
                  <a16:creationId xmlns:a16="http://schemas.microsoft.com/office/drawing/2014/main" id="{7CF321F3-5985-4811-A620-6433450FB3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332" name="Group Box 16" hidden="1">
              <a:extLst>
                <a:ext uri="{63B3BB69-23CF-44E3-9099-C40C66FF867C}">
                  <a14:compatExt spid="_x0000_s54288"/>
                </a:ext>
                <a:ext uri="{FF2B5EF4-FFF2-40B4-BE49-F238E27FC236}">
                  <a16:creationId xmlns:a16="http://schemas.microsoft.com/office/drawing/2014/main" id="{DD341214-2C12-4D07-9294-831D48A2E8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31</xdr:row>
          <xdr:rowOff>9525</xdr:rowOff>
        </xdr:from>
        <xdr:to>
          <xdr:col>29</xdr:col>
          <xdr:colOff>104775</xdr:colOff>
          <xdr:row>32</xdr:row>
          <xdr:rowOff>28575</xdr:rowOff>
        </xdr:to>
        <xdr:sp macro="" textlink="">
          <xdr:nvSpPr>
            <xdr:cNvPr id="54333" name="Option Button 17" hidden="1">
              <a:extLst>
                <a:ext uri="{63B3BB69-23CF-44E3-9099-C40C66FF867C}">
                  <a14:compatExt spid="_x0000_s54289"/>
                </a:ext>
                <a:ext uri="{FF2B5EF4-FFF2-40B4-BE49-F238E27FC236}">
                  <a16:creationId xmlns:a16="http://schemas.microsoft.com/office/drawing/2014/main" id="{0A036B45-2616-4E88-9AF1-EB621BF45D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32</xdr:row>
          <xdr:rowOff>57150</xdr:rowOff>
        </xdr:from>
        <xdr:to>
          <xdr:col>29</xdr:col>
          <xdr:colOff>104775</xdr:colOff>
          <xdr:row>32</xdr:row>
          <xdr:rowOff>257175</xdr:rowOff>
        </xdr:to>
        <xdr:sp macro="" textlink="">
          <xdr:nvSpPr>
            <xdr:cNvPr id="54334" name="Option Button 18" hidden="1">
              <a:extLst>
                <a:ext uri="{63B3BB69-23CF-44E3-9099-C40C66FF867C}">
                  <a14:compatExt spid="_x0000_s54290"/>
                </a:ext>
                <a:ext uri="{FF2B5EF4-FFF2-40B4-BE49-F238E27FC236}">
                  <a16:creationId xmlns:a16="http://schemas.microsoft.com/office/drawing/2014/main" id="{707C066A-4917-41E4-B7B4-A0C21EDEFD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33</xdr:row>
          <xdr:rowOff>47625</xdr:rowOff>
        </xdr:from>
        <xdr:to>
          <xdr:col>29</xdr:col>
          <xdr:colOff>104775</xdr:colOff>
          <xdr:row>34</xdr:row>
          <xdr:rowOff>0</xdr:rowOff>
        </xdr:to>
        <xdr:sp macro="" textlink="">
          <xdr:nvSpPr>
            <xdr:cNvPr id="54335" name="Option Button 19" hidden="1">
              <a:extLst>
                <a:ext uri="{63B3BB69-23CF-44E3-9099-C40C66FF867C}">
                  <a14:compatExt spid="_x0000_s54291"/>
                </a:ext>
                <a:ext uri="{FF2B5EF4-FFF2-40B4-BE49-F238E27FC236}">
                  <a16:creationId xmlns:a16="http://schemas.microsoft.com/office/drawing/2014/main" id="{346196CB-3F9A-4B69-86C5-F8AB177C45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336" name="Group Box 20" hidden="1">
              <a:extLst>
                <a:ext uri="{63B3BB69-23CF-44E3-9099-C40C66FF867C}">
                  <a14:compatExt spid="_x0000_s54292"/>
                </a:ext>
                <a:ext uri="{FF2B5EF4-FFF2-40B4-BE49-F238E27FC236}">
                  <a16:creationId xmlns:a16="http://schemas.microsoft.com/office/drawing/2014/main" id="{FF072588-7E3F-4B92-9B8E-DA94C3B4939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337" name="Group Box 21" hidden="1">
              <a:extLst>
                <a:ext uri="{63B3BB69-23CF-44E3-9099-C40C66FF867C}">
                  <a14:compatExt spid="_x0000_s54293"/>
                </a:ext>
                <a:ext uri="{FF2B5EF4-FFF2-40B4-BE49-F238E27FC236}">
                  <a16:creationId xmlns:a16="http://schemas.microsoft.com/office/drawing/2014/main" id="{A534D755-6DBA-40E6-A025-ABE75F4CF88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338" name="Group Box 22" hidden="1">
              <a:extLst>
                <a:ext uri="{63B3BB69-23CF-44E3-9099-C40C66FF867C}">
                  <a14:compatExt spid="_x0000_s54294"/>
                </a:ext>
                <a:ext uri="{FF2B5EF4-FFF2-40B4-BE49-F238E27FC236}">
                  <a16:creationId xmlns:a16="http://schemas.microsoft.com/office/drawing/2014/main" id="{1E2DC186-05B1-436F-A1E0-1CDB7396E9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339" name="Group Box 23" hidden="1">
              <a:extLst>
                <a:ext uri="{63B3BB69-23CF-44E3-9099-C40C66FF867C}">
                  <a14:compatExt spid="_x0000_s54295"/>
                </a:ext>
                <a:ext uri="{FF2B5EF4-FFF2-40B4-BE49-F238E27FC236}">
                  <a16:creationId xmlns:a16="http://schemas.microsoft.com/office/drawing/2014/main" id="{AF9AEF4A-2017-4236-9BEE-9C6D2303FC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340" name="Group Box 24" hidden="1">
              <a:extLst>
                <a:ext uri="{63B3BB69-23CF-44E3-9099-C40C66FF867C}">
                  <a14:compatExt spid="_x0000_s54296"/>
                </a:ext>
                <a:ext uri="{FF2B5EF4-FFF2-40B4-BE49-F238E27FC236}">
                  <a16:creationId xmlns:a16="http://schemas.microsoft.com/office/drawing/2014/main" id="{EE3F84C7-1642-4732-BA38-DEB75D76FC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341" name="Group Box 25" hidden="1">
              <a:extLst>
                <a:ext uri="{63B3BB69-23CF-44E3-9099-C40C66FF867C}">
                  <a14:compatExt spid="_x0000_s54297"/>
                </a:ext>
                <a:ext uri="{FF2B5EF4-FFF2-40B4-BE49-F238E27FC236}">
                  <a16:creationId xmlns:a16="http://schemas.microsoft.com/office/drawing/2014/main" id="{0B087780-B3C4-476B-B302-CF91F30C2B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342" name="Group Box 26" hidden="1">
              <a:extLst>
                <a:ext uri="{63B3BB69-23CF-44E3-9099-C40C66FF867C}">
                  <a14:compatExt spid="_x0000_s54298"/>
                </a:ext>
                <a:ext uri="{FF2B5EF4-FFF2-40B4-BE49-F238E27FC236}">
                  <a16:creationId xmlns:a16="http://schemas.microsoft.com/office/drawing/2014/main" id="{6E20D6B6-4ED3-455C-9DB0-636E8EF868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343" name="Group Box 27" hidden="1">
              <a:extLst>
                <a:ext uri="{63B3BB69-23CF-44E3-9099-C40C66FF867C}">
                  <a14:compatExt spid="_x0000_s54299"/>
                </a:ext>
                <a:ext uri="{FF2B5EF4-FFF2-40B4-BE49-F238E27FC236}">
                  <a16:creationId xmlns:a16="http://schemas.microsoft.com/office/drawing/2014/main" id="{46469E47-3D67-4F54-9D0E-FCE85F1CCD4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44" name="Group Box 28" hidden="1">
              <a:extLst>
                <a:ext uri="{63B3BB69-23CF-44E3-9099-C40C66FF867C}">
                  <a14:compatExt spid="_x0000_s54300"/>
                </a:ext>
                <a:ext uri="{FF2B5EF4-FFF2-40B4-BE49-F238E27FC236}">
                  <a16:creationId xmlns:a16="http://schemas.microsoft.com/office/drawing/2014/main" id="{0AFD578B-031B-41EF-A010-C6CB3616D6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45" name="Group Box 29" hidden="1">
              <a:extLst>
                <a:ext uri="{63B3BB69-23CF-44E3-9099-C40C66FF867C}">
                  <a14:compatExt spid="_x0000_s54301"/>
                </a:ext>
                <a:ext uri="{FF2B5EF4-FFF2-40B4-BE49-F238E27FC236}">
                  <a16:creationId xmlns:a16="http://schemas.microsoft.com/office/drawing/2014/main" id="{D640A5A3-7D3E-466F-95EA-10CE869FF3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39</xdr:row>
          <xdr:rowOff>0</xdr:rowOff>
        </xdr:from>
        <xdr:to>
          <xdr:col>37</xdr:col>
          <xdr:colOff>28575</xdr:colOff>
          <xdr:row>40</xdr:row>
          <xdr:rowOff>0</xdr:rowOff>
        </xdr:to>
        <xdr:sp macro="" textlink="">
          <xdr:nvSpPr>
            <xdr:cNvPr id="54346" name="Option Button 30" hidden="1">
              <a:extLst>
                <a:ext uri="{63B3BB69-23CF-44E3-9099-C40C66FF867C}">
                  <a14:compatExt spid="_x0000_s54302"/>
                </a:ext>
                <a:ext uri="{FF2B5EF4-FFF2-40B4-BE49-F238E27FC236}">
                  <a16:creationId xmlns:a16="http://schemas.microsoft.com/office/drawing/2014/main" id="{77604C90-85A8-42D3-ABCF-B5716CF7B9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40</xdr:row>
          <xdr:rowOff>276225</xdr:rowOff>
        </xdr:from>
        <xdr:to>
          <xdr:col>37</xdr:col>
          <xdr:colOff>19050</xdr:colOff>
          <xdr:row>41</xdr:row>
          <xdr:rowOff>200025</xdr:rowOff>
        </xdr:to>
        <xdr:sp macro="" textlink="">
          <xdr:nvSpPr>
            <xdr:cNvPr id="54347" name="Option Button 31" hidden="1">
              <a:extLst>
                <a:ext uri="{63B3BB69-23CF-44E3-9099-C40C66FF867C}">
                  <a14:compatExt spid="_x0000_s54303"/>
                </a:ext>
                <a:ext uri="{FF2B5EF4-FFF2-40B4-BE49-F238E27FC236}">
                  <a16:creationId xmlns:a16="http://schemas.microsoft.com/office/drawing/2014/main" id="{416CB710-BA6C-49DF-93CF-A5537553C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19</xdr:row>
          <xdr:rowOff>161925</xdr:rowOff>
        </xdr:from>
        <xdr:to>
          <xdr:col>37</xdr:col>
          <xdr:colOff>104775</xdr:colOff>
          <xdr:row>21</xdr:row>
          <xdr:rowOff>0</xdr:rowOff>
        </xdr:to>
        <xdr:sp macro="" textlink="">
          <xdr:nvSpPr>
            <xdr:cNvPr id="54348" name="Option Button 32" hidden="1">
              <a:extLst>
                <a:ext uri="{63B3BB69-23CF-44E3-9099-C40C66FF867C}">
                  <a14:compatExt spid="_x0000_s54304"/>
                </a:ext>
                <a:ext uri="{FF2B5EF4-FFF2-40B4-BE49-F238E27FC236}">
                  <a16:creationId xmlns:a16="http://schemas.microsoft.com/office/drawing/2014/main" id="{9000B866-76E5-40EE-8BA4-01A19409E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21</xdr:row>
          <xdr:rowOff>0</xdr:rowOff>
        </xdr:from>
        <xdr:to>
          <xdr:col>37</xdr:col>
          <xdr:colOff>104775</xdr:colOff>
          <xdr:row>22</xdr:row>
          <xdr:rowOff>0</xdr:rowOff>
        </xdr:to>
        <xdr:sp macro="" textlink="">
          <xdr:nvSpPr>
            <xdr:cNvPr id="54349" name="Option Button 33" hidden="1">
              <a:extLst>
                <a:ext uri="{63B3BB69-23CF-44E3-9099-C40C66FF867C}">
                  <a14:compatExt spid="_x0000_s54305"/>
                </a:ext>
                <a:ext uri="{FF2B5EF4-FFF2-40B4-BE49-F238E27FC236}">
                  <a16:creationId xmlns:a16="http://schemas.microsoft.com/office/drawing/2014/main" id="{BB87F23B-62DF-47FE-994A-D51411AAD4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27</xdr:row>
          <xdr:rowOff>9525</xdr:rowOff>
        </xdr:from>
        <xdr:to>
          <xdr:col>37</xdr:col>
          <xdr:colOff>104775</xdr:colOff>
          <xdr:row>27</xdr:row>
          <xdr:rowOff>219075</xdr:rowOff>
        </xdr:to>
        <xdr:sp macro="" textlink="">
          <xdr:nvSpPr>
            <xdr:cNvPr id="54350" name="Option Button 34" hidden="1">
              <a:extLst>
                <a:ext uri="{63B3BB69-23CF-44E3-9099-C40C66FF867C}">
                  <a14:compatExt spid="_x0000_s54306"/>
                </a:ext>
                <a:ext uri="{FF2B5EF4-FFF2-40B4-BE49-F238E27FC236}">
                  <a16:creationId xmlns:a16="http://schemas.microsoft.com/office/drawing/2014/main" id="{86AAAD2D-7463-412A-94EC-C19881E6DE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28575</xdr:rowOff>
        </xdr:from>
        <xdr:to>
          <xdr:col>37</xdr:col>
          <xdr:colOff>104775</xdr:colOff>
          <xdr:row>28</xdr:row>
          <xdr:rowOff>219075</xdr:rowOff>
        </xdr:to>
        <xdr:sp macro="" textlink="">
          <xdr:nvSpPr>
            <xdr:cNvPr id="54351" name="Option Button 35" hidden="1">
              <a:extLst>
                <a:ext uri="{63B3BB69-23CF-44E3-9099-C40C66FF867C}">
                  <a14:compatExt spid="_x0000_s54307"/>
                </a:ext>
                <a:ext uri="{FF2B5EF4-FFF2-40B4-BE49-F238E27FC236}">
                  <a16:creationId xmlns:a16="http://schemas.microsoft.com/office/drawing/2014/main" id="{F5D1B8E1-8003-4BEB-8770-E15BBFDE3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28</xdr:row>
          <xdr:rowOff>257175</xdr:rowOff>
        </xdr:from>
        <xdr:to>
          <xdr:col>37</xdr:col>
          <xdr:colOff>95250</xdr:colOff>
          <xdr:row>30</xdr:row>
          <xdr:rowOff>0</xdr:rowOff>
        </xdr:to>
        <xdr:sp macro="" textlink="">
          <xdr:nvSpPr>
            <xdr:cNvPr id="54352" name="Option Button 36" hidden="1">
              <a:extLst>
                <a:ext uri="{63B3BB69-23CF-44E3-9099-C40C66FF867C}">
                  <a14:compatExt spid="_x0000_s54308"/>
                </a:ext>
                <a:ext uri="{FF2B5EF4-FFF2-40B4-BE49-F238E27FC236}">
                  <a16:creationId xmlns:a16="http://schemas.microsoft.com/office/drawing/2014/main" id="{DCDFE3FB-FB04-492F-8E6B-AB8D9746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34</xdr:row>
          <xdr:rowOff>142875</xdr:rowOff>
        </xdr:from>
        <xdr:to>
          <xdr:col>29</xdr:col>
          <xdr:colOff>19050</xdr:colOff>
          <xdr:row>36</xdr:row>
          <xdr:rowOff>19050</xdr:rowOff>
        </xdr:to>
        <xdr:sp macro="" textlink="">
          <xdr:nvSpPr>
            <xdr:cNvPr id="54353" name="Option Button 37" hidden="1">
              <a:extLst>
                <a:ext uri="{63B3BB69-23CF-44E3-9099-C40C66FF867C}">
                  <a14:compatExt spid="_x0000_s54309"/>
                </a:ext>
                <a:ext uri="{FF2B5EF4-FFF2-40B4-BE49-F238E27FC236}">
                  <a16:creationId xmlns:a16="http://schemas.microsoft.com/office/drawing/2014/main" id="{49A7F5AB-C137-41DC-9380-0872D26F5E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36</xdr:row>
          <xdr:rowOff>247650</xdr:rowOff>
        </xdr:from>
        <xdr:to>
          <xdr:col>29</xdr:col>
          <xdr:colOff>28575</xdr:colOff>
          <xdr:row>38</xdr:row>
          <xdr:rowOff>19050</xdr:rowOff>
        </xdr:to>
        <xdr:sp macro="" textlink="">
          <xdr:nvSpPr>
            <xdr:cNvPr id="54354" name="Option Button 38" hidden="1">
              <a:extLst>
                <a:ext uri="{63B3BB69-23CF-44E3-9099-C40C66FF867C}">
                  <a14:compatExt spid="_x0000_s54310"/>
                </a:ext>
                <a:ext uri="{FF2B5EF4-FFF2-40B4-BE49-F238E27FC236}">
                  <a16:creationId xmlns:a16="http://schemas.microsoft.com/office/drawing/2014/main" id="{CAD9A5F9-B738-44C3-AB75-3D87C9DECF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38</xdr:row>
          <xdr:rowOff>133350</xdr:rowOff>
        </xdr:from>
        <xdr:to>
          <xdr:col>29</xdr:col>
          <xdr:colOff>9525</xdr:colOff>
          <xdr:row>40</xdr:row>
          <xdr:rowOff>19050</xdr:rowOff>
        </xdr:to>
        <xdr:sp macro="" textlink="">
          <xdr:nvSpPr>
            <xdr:cNvPr id="54355" name="Option Button 39" hidden="1">
              <a:extLst>
                <a:ext uri="{63B3BB69-23CF-44E3-9099-C40C66FF867C}">
                  <a14:compatExt spid="_x0000_s54311"/>
                </a:ext>
                <a:ext uri="{FF2B5EF4-FFF2-40B4-BE49-F238E27FC236}">
                  <a16:creationId xmlns:a16="http://schemas.microsoft.com/office/drawing/2014/main" id="{BAEA3178-5832-4875-BB8A-3A73839777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40</xdr:row>
          <xdr:rowOff>257175</xdr:rowOff>
        </xdr:from>
        <xdr:to>
          <xdr:col>28</xdr:col>
          <xdr:colOff>152400</xdr:colOff>
          <xdr:row>42</xdr:row>
          <xdr:rowOff>28575</xdr:rowOff>
        </xdr:to>
        <xdr:sp macro="" textlink="">
          <xdr:nvSpPr>
            <xdr:cNvPr id="54356" name="Option Button 40" hidden="1">
              <a:extLst>
                <a:ext uri="{63B3BB69-23CF-44E3-9099-C40C66FF867C}">
                  <a14:compatExt spid="_x0000_s54312"/>
                </a:ext>
                <a:ext uri="{FF2B5EF4-FFF2-40B4-BE49-F238E27FC236}">
                  <a16:creationId xmlns:a16="http://schemas.microsoft.com/office/drawing/2014/main" id="{F623429D-9447-46E3-8AB3-0D608667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57" name="Group Box 41" hidden="1">
              <a:extLst>
                <a:ext uri="{63B3BB69-23CF-44E3-9099-C40C66FF867C}">
                  <a14:compatExt spid="_x0000_s54313"/>
                </a:ext>
                <a:ext uri="{FF2B5EF4-FFF2-40B4-BE49-F238E27FC236}">
                  <a16:creationId xmlns:a16="http://schemas.microsoft.com/office/drawing/2014/main" id="{CA8EFF94-BD57-4543-BF07-2BF34C311A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34</xdr:row>
          <xdr:rowOff>123825</xdr:rowOff>
        </xdr:from>
        <xdr:to>
          <xdr:col>37</xdr:col>
          <xdr:colOff>114300</xdr:colOff>
          <xdr:row>36</xdr:row>
          <xdr:rowOff>19050</xdr:rowOff>
        </xdr:to>
        <xdr:sp macro="" textlink="">
          <xdr:nvSpPr>
            <xdr:cNvPr id="54358" name="Option Button 42" hidden="1">
              <a:extLst>
                <a:ext uri="{63B3BB69-23CF-44E3-9099-C40C66FF867C}">
                  <a14:compatExt spid="_x0000_s54314"/>
                </a:ext>
                <a:ext uri="{FF2B5EF4-FFF2-40B4-BE49-F238E27FC236}">
                  <a16:creationId xmlns:a16="http://schemas.microsoft.com/office/drawing/2014/main" id="{1BD62103-9CE8-40DA-AEA5-ADFA82D130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36</xdr:row>
          <xdr:rowOff>238125</xdr:rowOff>
        </xdr:from>
        <xdr:to>
          <xdr:col>37</xdr:col>
          <xdr:colOff>114300</xdr:colOff>
          <xdr:row>38</xdr:row>
          <xdr:rowOff>9525</xdr:rowOff>
        </xdr:to>
        <xdr:sp macro="" textlink="">
          <xdr:nvSpPr>
            <xdr:cNvPr id="54359" name="Option Button 43" hidden="1">
              <a:extLst>
                <a:ext uri="{63B3BB69-23CF-44E3-9099-C40C66FF867C}">
                  <a14:compatExt spid="_x0000_s54315"/>
                </a:ext>
                <a:ext uri="{FF2B5EF4-FFF2-40B4-BE49-F238E27FC236}">
                  <a16:creationId xmlns:a16="http://schemas.microsoft.com/office/drawing/2014/main" id="{E655C84D-ED18-4554-BC29-DCED226EEA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23</xdr:row>
          <xdr:rowOff>19050</xdr:rowOff>
        </xdr:from>
        <xdr:to>
          <xdr:col>37</xdr:col>
          <xdr:colOff>104775</xdr:colOff>
          <xdr:row>24</xdr:row>
          <xdr:rowOff>0</xdr:rowOff>
        </xdr:to>
        <xdr:sp macro="" textlink="">
          <xdr:nvSpPr>
            <xdr:cNvPr id="54360" name="Option Button 44" hidden="1">
              <a:extLst>
                <a:ext uri="{63B3BB69-23CF-44E3-9099-C40C66FF867C}">
                  <a14:compatExt spid="_x0000_s54316"/>
                </a:ext>
                <a:ext uri="{FF2B5EF4-FFF2-40B4-BE49-F238E27FC236}">
                  <a16:creationId xmlns:a16="http://schemas.microsoft.com/office/drawing/2014/main" id="{FF859C3D-9408-4245-9ED9-BCB1784AB1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24</xdr:row>
          <xdr:rowOff>28575</xdr:rowOff>
        </xdr:from>
        <xdr:to>
          <xdr:col>37</xdr:col>
          <xdr:colOff>104775</xdr:colOff>
          <xdr:row>24</xdr:row>
          <xdr:rowOff>228600</xdr:rowOff>
        </xdr:to>
        <xdr:sp macro="" textlink="">
          <xdr:nvSpPr>
            <xdr:cNvPr id="54361" name="Option Button 45" hidden="1">
              <a:extLst>
                <a:ext uri="{63B3BB69-23CF-44E3-9099-C40C66FF867C}">
                  <a14:compatExt spid="_x0000_s54317"/>
                </a:ext>
                <a:ext uri="{FF2B5EF4-FFF2-40B4-BE49-F238E27FC236}">
                  <a16:creationId xmlns:a16="http://schemas.microsoft.com/office/drawing/2014/main" id="{E6F90EF2-A8B8-4115-9B16-EF01AE86E5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25</xdr:row>
          <xdr:rowOff>9525</xdr:rowOff>
        </xdr:from>
        <xdr:to>
          <xdr:col>37</xdr:col>
          <xdr:colOff>19050</xdr:colOff>
          <xdr:row>25</xdr:row>
          <xdr:rowOff>209550</xdr:rowOff>
        </xdr:to>
        <xdr:sp macro="" textlink="">
          <xdr:nvSpPr>
            <xdr:cNvPr id="54362" name="Option Button 46" hidden="1">
              <a:extLst>
                <a:ext uri="{63B3BB69-23CF-44E3-9099-C40C66FF867C}">
                  <a14:compatExt spid="_x0000_s54318"/>
                </a:ext>
                <a:ext uri="{FF2B5EF4-FFF2-40B4-BE49-F238E27FC236}">
                  <a16:creationId xmlns:a16="http://schemas.microsoft.com/office/drawing/2014/main" id="{0186ECB3-E954-4C6C-844E-85D94370AD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31</xdr:row>
          <xdr:rowOff>9525</xdr:rowOff>
        </xdr:from>
        <xdr:to>
          <xdr:col>37</xdr:col>
          <xdr:colOff>104775</xdr:colOff>
          <xdr:row>32</xdr:row>
          <xdr:rowOff>19050</xdr:rowOff>
        </xdr:to>
        <xdr:sp macro="" textlink="">
          <xdr:nvSpPr>
            <xdr:cNvPr id="54363" name="Option Button 47" hidden="1">
              <a:extLst>
                <a:ext uri="{63B3BB69-23CF-44E3-9099-C40C66FF867C}">
                  <a14:compatExt spid="_x0000_s54319"/>
                </a:ext>
                <a:ext uri="{FF2B5EF4-FFF2-40B4-BE49-F238E27FC236}">
                  <a16:creationId xmlns:a16="http://schemas.microsoft.com/office/drawing/2014/main" id="{BBF6D0AA-60E7-4254-84D8-45DBEDF315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32</xdr:row>
          <xdr:rowOff>57150</xdr:rowOff>
        </xdr:from>
        <xdr:to>
          <xdr:col>37</xdr:col>
          <xdr:colOff>104775</xdr:colOff>
          <xdr:row>32</xdr:row>
          <xdr:rowOff>238125</xdr:rowOff>
        </xdr:to>
        <xdr:sp macro="" textlink="">
          <xdr:nvSpPr>
            <xdr:cNvPr id="54364" name="Option Button 48" hidden="1">
              <a:extLst>
                <a:ext uri="{63B3BB69-23CF-44E3-9099-C40C66FF867C}">
                  <a14:compatExt spid="_x0000_s54320"/>
                </a:ext>
                <a:ext uri="{FF2B5EF4-FFF2-40B4-BE49-F238E27FC236}">
                  <a16:creationId xmlns:a16="http://schemas.microsoft.com/office/drawing/2014/main" id="{F3436839-208E-48BA-8D82-562DAD3ED4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123825</xdr:colOff>
          <xdr:row>33</xdr:row>
          <xdr:rowOff>9525</xdr:rowOff>
        </xdr:from>
        <xdr:to>
          <xdr:col>37</xdr:col>
          <xdr:colOff>95250</xdr:colOff>
          <xdr:row>34</xdr:row>
          <xdr:rowOff>0</xdr:rowOff>
        </xdr:to>
        <xdr:sp macro="" textlink="">
          <xdr:nvSpPr>
            <xdr:cNvPr id="54365" name="Option Button 49" hidden="1">
              <a:extLst>
                <a:ext uri="{63B3BB69-23CF-44E3-9099-C40C66FF867C}">
                  <a14:compatExt spid="_x0000_s54321"/>
                </a:ext>
                <a:ext uri="{FF2B5EF4-FFF2-40B4-BE49-F238E27FC236}">
                  <a16:creationId xmlns:a16="http://schemas.microsoft.com/office/drawing/2014/main" id="{BAD19776-0A68-43A3-B64C-F92F237FD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xmlns:a14="http://schemas.microsoft.com/office/drawing/2010/main"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xmlns:a14="http://schemas.microsoft.com/office/drawing/2010/main"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xmlns:a14="http://schemas.microsoft.com/office/drawing/2010/main"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xmlns:a14="http://schemas.microsoft.com/office/drawing/2010/main"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xmlns:a14="http://schemas.microsoft.com/office/drawing/2010/main"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xmlns:a14="http://schemas.microsoft.com/office/drawing/2010/main"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xmlns:a14="http://schemas.microsoft.com/office/drawing/2010/main"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xmlns:a14="http://schemas.microsoft.com/office/drawing/2010/main"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xmlns:a14="http://schemas.microsoft.com/office/drawing/2010/main"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xmlns:a14="http://schemas.microsoft.com/office/drawing/2010/main"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xmlns:a14="http://schemas.microsoft.com/office/drawing/2010/main"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xmlns:a14="http://schemas.microsoft.com/office/drawing/2010/main"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xmlns:a14="http://schemas.microsoft.com/office/drawing/2010/main"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xmlns:a14="http://schemas.microsoft.com/office/drawing/2010/main"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xmlns:a14="http://schemas.microsoft.com/office/drawing/2010/main"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xmlns:a14="http://schemas.microsoft.com/office/drawing/2010/main"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xmlns:a14="http://schemas.microsoft.com/office/drawing/2010/main"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xmlns:a14="http://schemas.microsoft.com/office/drawing/2010/main"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xmlns:a14="http://schemas.microsoft.com/office/drawing/2010/main"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xmlns:a14="http://schemas.microsoft.com/office/drawing/2010/main"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xmlns:a14="http://schemas.microsoft.com/office/drawing/2010/main"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xmlns:a14="http://schemas.microsoft.com/office/drawing/2010/main"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xmlns:a14="http://schemas.microsoft.com/office/drawing/2010/main"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xmlns:a14="http://schemas.microsoft.com/office/drawing/2010/main"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xmlns:a14="http://schemas.microsoft.com/office/drawing/2010/main"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xmlns:a14="http://schemas.microsoft.com/office/drawing/2010/main"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xmlns:a14="http://schemas.microsoft.com/office/drawing/2010/main"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xmlns:a14="http://schemas.microsoft.com/office/drawing/2010/main"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xmlns:a14="http://schemas.microsoft.com/office/drawing/2010/main"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xmlns:a14="http://schemas.microsoft.com/office/drawing/2010/main"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xmlns:a14="http://schemas.microsoft.com/office/drawing/2010/main"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xmlns:a14="http://schemas.microsoft.com/office/drawing/2010/main"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xmlns:a14="http://schemas.microsoft.com/office/drawing/2010/main"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xmlns:a14="http://schemas.microsoft.com/office/drawing/2010/main"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xmlns:a14="http://schemas.microsoft.com/office/drawing/2010/main"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xmlns:a14="http://schemas.microsoft.com/office/drawing/2010/main"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xmlns:a14="http://schemas.microsoft.com/office/drawing/2010/main"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xmlns:a14="http://schemas.microsoft.com/office/drawing/2010/main"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xmlns:a14="http://schemas.microsoft.com/office/drawing/2010/main"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xmlns:a14="http://schemas.microsoft.com/office/drawing/2010/main"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xmlns:a14="http://schemas.microsoft.com/office/drawing/2010/main"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xmlns:a14="http://schemas.microsoft.com/office/drawing/2010/main"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xmlns:a14="http://schemas.microsoft.com/office/drawing/2010/main"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xmlns:a14="http://schemas.microsoft.com/office/drawing/2010/main"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xmlns:a14="http://schemas.microsoft.com/office/drawing/2010/main"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xmlns:a14="http://schemas.microsoft.com/office/drawing/2010/main"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xmlns:a14="http://schemas.microsoft.com/office/drawing/2010/main"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xmlns:a14="http://schemas.microsoft.com/office/drawing/2010/main"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xmlns:a14="http://schemas.microsoft.com/office/drawing/2010/main"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5346" name="Option Button 1" hidden="1">
              <a:extLst>
                <a:ext uri="{63B3BB69-23CF-44E3-9099-C40C66FF867C}">
                  <a14:compatExt spid="_x0000_s55297"/>
                </a:ext>
                <a:ext uri="{FF2B5EF4-FFF2-40B4-BE49-F238E27FC236}">
                  <a16:creationId xmlns:a16="http://schemas.microsoft.com/office/drawing/2014/main" id="{CF166027-B067-45FB-9BF3-574E0FC1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5347" name="Option Button 2" hidden="1">
              <a:extLst>
                <a:ext uri="{63B3BB69-23CF-44E3-9099-C40C66FF867C}">
                  <a14:compatExt spid="_x0000_s55298"/>
                </a:ext>
                <a:ext uri="{FF2B5EF4-FFF2-40B4-BE49-F238E27FC236}">
                  <a16:creationId xmlns:a16="http://schemas.microsoft.com/office/drawing/2014/main" id="{7094E780-854B-49C2-9427-C7025453EA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348" name="Option Button 3" hidden="1">
              <a:extLst>
                <a:ext uri="{63B3BB69-23CF-44E3-9099-C40C66FF867C}">
                  <a14:compatExt spid="_x0000_s55299"/>
                </a:ext>
                <a:ext uri="{FF2B5EF4-FFF2-40B4-BE49-F238E27FC236}">
                  <a16:creationId xmlns:a16="http://schemas.microsoft.com/office/drawing/2014/main" id="{D6586D94-01F4-407D-BC47-F5B2FED8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349" name="Option Button 4" hidden="1">
              <a:extLst>
                <a:ext uri="{63B3BB69-23CF-44E3-9099-C40C66FF867C}">
                  <a14:compatExt spid="_x0000_s55300"/>
                </a:ext>
                <a:ext uri="{FF2B5EF4-FFF2-40B4-BE49-F238E27FC236}">
                  <a16:creationId xmlns:a16="http://schemas.microsoft.com/office/drawing/2014/main" id="{A850AD77-C1AA-4766-84FC-C2DC8E44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5350" name="Option Button 5" hidden="1">
              <a:extLst>
                <a:ext uri="{63B3BB69-23CF-44E3-9099-C40C66FF867C}">
                  <a14:compatExt spid="_x0000_s55301"/>
                </a:ext>
                <a:ext uri="{FF2B5EF4-FFF2-40B4-BE49-F238E27FC236}">
                  <a16:creationId xmlns:a16="http://schemas.microsoft.com/office/drawing/2014/main" id="{E1E093B7-91BB-4451-A5D3-ADBB62B38A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5351" name="Option Button 6" hidden="1">
              <a:extLst>
                <a:ext uri="{63B3BB69-23CF-44E3-9099-C40C66FF867C}">
                  <a14:compatExt spid="_x0000_s55302"/>
                </a:ext>
                <a:ext uri="{FF2B5EF4-FFF2-40B4-BE49-F238E27FC236}">
                  <a16:creationId xmlns:a16="http://schemas.microsoft.com/office/drawing/2014/main" id="{888A4B8D-3CF2-4DB2-8BDD-30AC7A8131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5352" name="Option Button 7" hidden="1">
              <a:extLst>
                <a:ext uri="{63B3BB69-23CF-44E3-9099-C40C66FF867C}">
                  <a14:compatExt spid="_x0000_s55303"/>
                </a:ext>
                <a:ext uri="{FF2B5EF4-FFF2-40B4-BE49-F238E27FC236}">
                  <a16:creationId xmlns:a16="http://schemas.microsoft.com/office/drawing/2014/main" id="{A7F39E47-4AFD-4AE1-8E65-41E8166101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5353" name="Option Button 8" hidden="1">
              <a:extLst>
                <a:ext uri="{63B3BB69-23CF-44E3-9099-C40C66FF867C}">
                  <a14:compatExt spid="_x0000_s55304"/>
                </a:ext>
                <a:ext uri="{FF2B5EF4-FFF2-40B4-BE49-F238E27FC236}">
                  <a16:creationId xmlns:a16="http://schemas.microsoft.com/office/drawing/2014/main" id="{3EBA21C2-3444-4E6C-9B18-BE55B56D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54" name="Option Button 9" hidden="1">
              <a:extLst>
                <a:ext uri="{63B3BB69-23CF-44E3-9099-C40C66FF867C}">
                  <a14:compatExt spid="_x0000_s55305"/>
                </a:ext>
                <a:ext uri="{FF2B5EF4-FFF2-40B4-BE49-F238E27FC236}">
                  <a16:creationId xmlns:a16="http://schemas.microsoft.com/office/drawing/2014/main" id="{9D5C6A6E-6B12-4934-B88E-FF490682B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55" name="Option Button 10" hidden="1">
              <a:extLst>
                <a:ext uri="{63B3BB69-23CF-44E3-9099-C40C66FF867C}">
                  <a14:compatExt spid="_x0000_s55306"/>
                </a:ext>
                <a:ext uri="{FF2B5EF4-FFF2-40B4-BE49-F238E27FC236}">
                  <a16:creationId xmlns:a16="http://schemas.microsoft.com/office/drawing/2014/main" id="{FE3E4851-1A1F-4C3F-A674-85350E06FF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5356" name="Option Button 11" hidden="1">
              <a:extLst>
                <a:ext uri="{63B3BB69-23CF-44E3-9099-C40C66FF867C}">
                  <a14:compatExt spid="_x0000_s55307"/>
                </a:ext>
                <a:ext uri="{FF2B5EF4-FFF2-40B4-BE49-F238E27FC236}">
                  <a16:creationId xmlns:a16="http://schemas.microsoft.com/office/drawing/2014/main" id="{83A848A8-E7AE-4DF9-9E3A-FC5698D5DA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5357" name="Option Button 12" hidden="1">
              <a:extLst>
                <a:ext uri="{63B3BB69-23CF-44E3-9099-C40C66FF867C}">
                  <a14:compatExt spid="_x0000_s55308"/>
                </a:ext>
                <a:ext uri="{FF2B5EF4-FFF2-40B4-BE49-F238E27FC236}">
                  <a16:creationId xmlns:a16="http://schemas.microsoft.com/office/drawing/2014/main" id="{67D1C03E-0532-44F6-875D-61729C1C7D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58" name="Group Box 13" hidden="1">
              <a:extLst>
                <a:ext uri="{63B3BB69-23CF-44E3-9099-C40C66FF867C}">
                  <a14:compatExt spid="_x0000_s55309"/>
                </a:ext>
                <a:ext uri="{FF2B5EF4-FFF2-40B4-BE49-F238E27FC236}">
                  <a16:creationId xmlns:a16="http://schemas.microsoft.com/office/drawing/2014/main" id="{8CD7D4E1-414F-4900-B7D4-474F44A3E8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59" name="Group Box 14" hidden="1">
              <a:extLst>
                <a:ext uri="{63B3BB69-23CF-44E3-9099-C40C66FF867C}">
                  <a14:compatExt spid="_x0000_s55310"/>
                </a:ext>
                <a:ext uri="{FF2B5EF4-FFF2-40B4-BE49-F238E27FC236}">
                  <a16:creationId xmlns:a16="http://schemas.microsoft.com/office/drawing/2014/main" id="{69BA5940-1FED-468A-9D1C-F788D0996C9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0" name="Group Box 15" hidden="1">
              <a:extLst>
                <a:ext uri="{63B3BB69-23CF-44E3-9099-C40C66FF867C}">
                  <a14:compatExt spid="_x0000_s55311"/>
                </a:ext>
                <a:ext uri="{FF2B5EF4-FFF2-40B4-BE49-F238E27FC236}">
                  <a16:creationId xmlns:a16="http://schemas.microsoft.com/office/drawing/2014/main" id="{5848F953-B4BE-47D7-8A35-05D992D7A9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1" name="Group Box 16" hidden="1">
              <a:extLst>
                <a:ext uri="{63B3BB69-23CF-44E3-9099-C40C66FF867C}">
                  <a14:compatExt spid="_x0000_s55312"/>
                </a:ext>
                <a:ext uri="{FF2B5EF4-FFF2-40B4-BE49-F238E27FC236}">
                  <a16:creationId xmlns:a16="http://schemas.microsoft.com/office/drawing/2014/main" id="{8FF780BE-8837-4416-AE84-1114198A06C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2" name="Option Button 17" hidden="1">
              <a:extLst>
                <a:ext uri="{63B3BB69-23CF-44E3-9099-C40C66FF867C}">
                  <a14:compatExt spid="_x0000_s55313"/>
                </a:ext>
                <a:ext uri="{FF2B5EF4-FFF2-40B4-BE49-F238E27FC236}">
                  <a16:creationId xmlns:a16="http://schemas.microsoft.com/office/drawing/2014/main" id="{16C7584E-FB74-49FC-9115-766C07151F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3" name="Option Button 18" hidden="1">
              <a:extLst>
                <a:ext uri="{63B3BB69-23CF-44E3-9099-C40C66FF867C}">
                  <a14:compatExt spid="_x0000_s55314"/>
                </a:ext>
                <a:ext uri="{FF2B5EF4-FFF2-40B4-BE49-F238E27FC236}">
                  <a16:creationId xmlns:a16="http://schemas.microsoft.com/office/drawing/2014/main" id="{2B68719C-8F9B-4526-8672-08BA9C51EE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5296" name="Option Button 19" hidden="1">
              <a:extLst>
                <a:ext uri="{63B3BB69-23CF-44E3-9099-C40C66FF867C}">
                  <a14:compatExt spid="_x0000_s55315"/>
                </a:ext>
                <a:ext uri="{FF2B5EF4-FFF2-40B4-BE49-F238E27FC236}">
                  <a16:creationId xmlns:a16="http://schemas.microsoft.com/office/drawing/2014/main" id="{E072AB2C-3C4E-4DBB-BA72-C6B1DD1DA8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60" name="Group Box 20" hidden="1">
              <a:extLst>
                <a:ext uri="{63B3BB69-23CF-44E3-9099-C40C66FF867C}">
                  <a14:compatExt spid="_x0000_s55316"/>
                </a:ext>
                <a:ext uri="{FF2B5EF4-FFF2-40B4-BE49-F238E27FC236}">
                  <a16:creationId xmlns:a16="http://schemas.microsoft.com/office/drawing/2014/main" id="{80017EEA-725C-487F-87FB-B661EF12B4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61" name="Group Box 21" hidden="1">
              <a:extLst>
                <a:ext uri="{63B3BB69-23CF-44E3-9099-C40C66FF867C}">
                  <a14:compatExt spid="_x0000_s55317"/>
                </a:ext>
                <a:ext uri="{FF2B5EF4-FFF2-40B4-BE49-F238E27FC236}">
                  <a16:creationId xmlns:a16="http://schemas.microsoft.com/office/drawing/2014/main" id="{645A5E32-D60F-4568-8DE3-E15C3D93FD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62" name="Group Box 22" hidden="1">
              <a:extLst>
                <a:ext uri="{63B3BB69-23CF-44E3-9099-C40C66FF867C}">
                  <a14:compatExt spid="_x0000_s55318"/>
                </a:ext>
                <a:ext uri="{FF2B5EF4-FFF2-40B4-BE49-F238E27FC236}">
                  <a16:creationId xmlns:a16="http://schemas.microsoft.com/office/drawing/2014/main" id="{BF88303E-DF7F-44A5-97C0-6F5D23711AD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63" name="Group Box 23" hidden="1">
              <a:extLst>
                <a:ext uri="{63B3BB69-23CF-44E3-9099-C40C66FF867C}">
                  <a14:compatExt spid="_x0000_s55319"/>
                </a:ext>
                <a:ext uri="{FF2B5EF4-FFF2-40B4-BE49-F238E27FC236}">
                  <a16:creationId xmlns:a16="http://schemas.microsoft.com/office/drawing/2014/main" id="{C8861C37-4F16-4C6B-BA5D-6D88637B43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64" name="Group Box 24" hidden="1">
              <a:extLst>
                <a:ext uri="{63B3BB69-23CF-44E3-9099-C40C66FF867C}">
                  <a14:compatExt spid="_x0000_s55320"/>
                </a:ext>
                <a:ext uri="{FF2B5EF4-FFF2-40B4-BE49-F238E27FC236}">
                  <a16:creationId xmlns:a16="http://schemas.microsoft.com/office/drawing/2014/main" id="{B13F7C72-181E-431E-908F-15AD8CD4BD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65" name="Group Box 25" hidden="1">
              <a:extLst>
                <a:ext uri="{63B3BB69-23CF-44E3-9099-C40C66FF867C}">
                  <a14:compatExt spid="_x0000_s55321"/>
                </a:ext>
                <a:ext uri="{FF2B5EF4-FFF2-40B4-BE49-F238E27FC236}">
                  <a16:creationId xmlns:a16="http://schemas.microsoft.com/office/drawing/2014/main" id="{E687BE38-DDC7-449B-B30A-2B03784042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66" name="Group Box 26" hidden="1">
              <a:extLst>
                <a:ext uri="{63B3BB69-23CF-44E3-9099-C40C66FF867C}">
                  <a14:compatExt spid="_x0000_s55322"/>
                </a:ext>
                <a:ext uri="{FF2B5EF4-FFF2-40B4-BE49-F238E27FC236}">
                  <a16:creationId xmlns:a16="http://schemas.microsoft.com/office/drawing/2014/main" id="{0F2267B4-8E76-4E49-AE1C-C9A5FAFB92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67" name="Group Box 27" hidden="1">
              <a:extLst>
                <a:ext uri="{63B3BB69-23CF-44E3-9099-C40C66FF867C}">
                  <a14:compatExt spid="_x0000_s55323"/>
                </a:ext>
                <a:ext uri="{FF2B5EF4-FFF2-40B4-BE49-F238E27FC236}">
                  <a16:creationId xmlns:a16="http://schemas.microsoft.com/office/drawing/2014/main" id="{D47BE9BA-5B68-48A6-989B-A6C46947182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68" name="Group Box 28" hidden="1">
              <a:extLst>
                <a:ext uri="{63B3BB69-23CF-44E3-9099-C40C66FF867C}">
                  <a14:compatExt spid="_x0000_s55324"/>
                </a:ext>
                <a:ext uri="{FF2B5EF4-FFF2-40B4-BE49-F238E27FC236}">
                  <a16:creationId xmlns:a16="http://schemas.microsoft.com/office/drawing/2014/main" id="{3D52A3C6-BACB-4AC5-805A-E96B66D75DD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69" name="Group Box 29" hidden="1">
              <a:extLst>
                <a:ext uri="{63B3BB69-23CF-44E3-9099-C40C66FF867C}">
                  <a14:compatExt spid="_x0000_s55325"/>
                </a:ext>
                <a:ext uri="{FF2B5EF4-FFF2-40B4-BE49-F238E27FC236}">
                  <a16:creationId xmlns:a16="http://schemas.microsoft.com/office/drawing/2014/main" id="{23AFA0F9-4EA5-4C6A-AF6A-16A196590FA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55370" name="Option Button 30" hidden="1">
              <a:extLst>
                <a:ext uri="{63B3BB69-23CF-44E3-9099-C40C66FF867C}">
                  <a14:compatExt spid="_x0000_s55326"/>
                </a:ext>
                <a:ext uri="{FF2B5EF4-FFF2-40B4-BE49-F238E27FC236}">
                  <a16:creationId xmlns:a16="http://schemas.microsoft.com/office/drawing/2014/main" id="{AAC1A207-0CE2-484E-92A3-B81C9B8608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5371" name="Option Button 31" hidden="1">
              <a:extLst>
                <a:ext uri="{63B3BB69-23CF-44E3-9099-C40C66FF867C}">
                  <a14:compatExt spid="_x0000_s55327"/>
                </a:ext>
                <a:ext uri="{FF2B5EF4-FFF2-40B4-BE49-F238E27FC236}">
                  <a16:creationId xmlns:a16="http://schemas.microsoft.com/office/drawing/2014/main" id="{0DCA5DAB-8F2C-4C21-97F8-E6649758FC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5372" name="Option Button 32" hidden="1">
              <a:extLst>
                <a:ext uri="{63B3BB69-23CF-44E3-9099-C40C66FF867C}">
                  <a14:compatExt spid="_x0000_s55328"/>
                </a:ext>
                <a:ext uri="{FF2B5EF4-FFF2-40B4-BE49-F238E27FC236}">
                  <a16:creationId xmlns:a16="http://schemas.microsoft.com/office/drawing/2014/main" id="{E1F2A525-EB55-453C-9F8A-216337DD2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5373" name="Option Button 33" hidden="1">
              <a:extLst>
                <a:ext uri="{63B3BB69-23CF-44E3-9099-C40C66FF867C}">
                  <a14:compatExt spid="_x0000_s55329"/>
                </a:ext>
                <a:ext uri="{FF2B5EF4-FFF2-40B4-BE49-F238E27FC236}">
                  <a16:creationId xmlns:a16="http://schemas.microsoft.com/office/drawing/2014/main" id="{AA99C3FB-5701-491E-8E5F-9E02EBA28F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5374" name="Option Button 34" hidden="1">
              <a:extLst>
                <a:ext uri="{63B3BB69-23CF-44E3-9099-C40C66FF867C}">
                  <a14:compatExt spid="_x0000_s55330"/>
                </a:ext>
                <a:ext uri="{FF2B5EF4-FFF2-40B4-BE49-F238E27FC236}">
                  <a16:creationId xmlns:a16="http://schemas.microsoft.com/office/drawing/2014/main" id="{E02BE295-D679-4C01-840F-32D5C5829F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5375" name="Option Button 35" hidden="1">
              <a:extLst>
                <a:ext uri="{63B3BB69-23CF-44E3-9099-C40C66FF867C}">
                  <a14:compatExt spid="_x0000_s55331"/>
                </a:ext>
                <a:ext uri="{FF2B5EF4-FFF2-40B4-BE49-F238E27FC236}">
                  <a16:creationId xmlns:a16="http://schemas.microsoft.com/office/drawing/2014/main" id="{6361D708-32C3-4B73-AA05-4A2BAA44C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5376" name="Option Button 36" hidden="1">
              <a:extLst>
                <a:ext uri="{63B3BB69-23CF-44E3-9099-C40C66FF867C}">
                  <a14:compatExt spid="_x0000_s55332"/>
                </a:ext>
                <a:ext uri="{FF2B5EF4-FFF2-40B4-BE49-F238E27FC236}">
                  <a16:creationId xmlns:a16="http://schemas.microsoft.com/office/drawing/2014/main" id="{C303EB66-E343-484B-9537-D581D90C0C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5377" name="Option Button 37" hidden="1">
              <a:extLst>
                <a:ext uri="{63B3BB69-23CF-44E3-9099-C40C66FF867C}">
                  <a14:compatExt spid="_x0000_s55333"/>
                </a:ext>
                <a:ext uri="{FF2B5EF4-FFF2-40B4-BE49-F238E27FC236}">
                  <a16:creationId xmlns:a16="http://schemas.microsoft.com/office/drawing/2014/main" id="{C36EB387-7CDA-484D-9444-E4970106CA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5378" name="Option Button 38" hidden="1">
              <a:extLst>
                <a:ext uri="{63B3BB69-23CF-44E3-9099-C40C66FF867C}">
                  <a14:compatExt spid="_x0000_s55334"/>
                </a:ext>
                <a:ext uri="{FF2B5EF4-FFF2-40B4-BE49-F238E27FC236}">
                  <a16:creationId xmlns:a16="http://schemas.microsoft.com/office/drawing/2014/main" id="{53C2004B-5498-4873-B1C0-999CA7F43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5379" name="Option Button 39" hidden="1">
              <a:extLst>
                <a:ext uri="{63B3BB69-23CF-44E3-9099-C40C66FF867C}">
                  <a14:compatExt spid="_x0000_s55335"/>
                </a:ext>
                <a:ext uri="{FF2B5EF4-FFF2-40B4-BE49-F238E27FC236}">
                  <a16:creationId xmlns:a16="http://schemas.microsoft.com/office/drawing/2014/main" id="{473AEA15-5098-4A05-B3BD-4691FD76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55380" name="Option Button 40" hidden="1">
              <a:extLst>
                <a:ext uri="{63B3BB69-23CF-44E3-9099-C40C66FF867C}">
                  <a14:compatExt spid="_x0000_s55336"/>
                </a:ext>
                <a:ext uri="{FF2B5EF4-FFF2-40B4-BE49-F238E27FC236}">
                  <a16:creationId xmlns:a16="http://schemas.microsoft.com/office/drawing/2014/main" id="{9EF26D44-9E43-4C49-B35D-DEEC8B3991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81" name="Group Box 41" hidden="1">
              <a:extLst>
                <a:ext uri="{63B3BB69-23CF-44E3-9099-C40C66FF867C}">
                  <a14:compatExt spid="_x0000_s55337"/>
                </a:ext>
                <a:ext uri="{FF2B5EF4-FFF2-40B4-BE49-F238E27FC236}">
                  <a16:creationId xmlns:a16="http://schemas.microsoft.com/office/drawing/2014/main" id="{62F93237-8D4A-45A3-851C-5D0B9F015F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5382" name="Option Button 42" hidden="1">
              <a:extLst>
                <a:ext uri="{63B3BB69-23CF-44E3-9099-C40C66FF867C}">
                  <a14:compatExt spid="_x0000_s55338"/>
                </a:ext>
                <a:ext uri="{FF2B5EF4-FFF2-40B4-BE49-F238E27FC236}">
                  <a16:creationId xmlns:a16="http://schemas.microsoft.com/office/drawing/2014/main" id="{23CC25F3-F37C-4EE4-B07E-2D620004E3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5383" name="Option Button 43" hidden="1">
              <a:extLst>
                <a:ext uri="{63B3BB69-23CF-44E3-9099-C40C66FF867C}">
                  <a14:compatExt spid="_x0000_s55339"/>
                </a:ext>
                <a:ext uri="{FF2B5EF4-FFF2-40B4-BE49-F238E27FC236}">
                  <a16:creationId xmlns:a16="http://schemas.microsoft.com/office/drawing/2014/main" id="{7ABCC12E-5EA6-4FA8-9390-48FF86D5A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5384" name="Option Button 44" hidden="1">
              <a:extLst>
                <a:ext uri="{63B3BB69-23CF-44E3-9099-C40C66FF867C}">
                  <a14:compatExt spid="_x0000_s55340"/>
                </a:ext>
                <a:ext uri="{FF2B5EF4-FFF2-40B4-BE49-F238E27FC236}">
                  <a16:creationId xmlns:a16="http://schemas.microsoft.com/office/drawing/2014/main" id="{F41CFAAA-B745-4A77-B5C8-4D0EBB5542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5385" name="Option Button 45" hidden="1">
              <a:extLst>
                <a:ext uri="{63B3BB69-23CF-44E3-9099-C40C66FF867C}">
                  <a14:compatExt spid="_x0000_s55341"/>
                </a:ext>
                <a:ext uri="{FF2B5EF4-FFF2-40B4-BE49-F238E27FC236}">
                  <a16:creationId xmlns:a16="http://schemas.microsoft.com/office/drawing/2014/main" id="{2D670C5F-57D3-44A8-8CB2-9F6C9D029D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5386" name="Option Button 46" hidden="1">
              <a:extLst>
                <a:ext uri="{63B3BB69-23CF-44E3-9099-C40C66FF867C}">
                  <a14:compatExt spid="_x0000_s55342"/>
                </a:ext>
                <a:ext uri="{FF2B5EF4-FFF2-40B4-BE49-F238E27FC236}">
                  <a16:creationId xmlns:a16="http://schemas.microsoft.com/office/drawing/2014/main" id="{51F1499F-7591-4B91-93F1-F6D9C5B40A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5387" name="Option Button 47" hidden="1">
              <a:extLst>
                <a:ext uri="{63B3BB69-23CF-44E3-9099-C40C66FF867C}">
                  <a14:compatExt spid="_x0000_s55343"/>
                </a:ext>
                <a:ext uri="{FF2B5EF4-FFF2-40B4-BE49-F238E27FC236}">
                  <a16:creationId xmlns:a16="http://schemas.microsoft.com/office/drawing/2014/main" id="{6F1484C6-2854-4849-83FF-14339BFDAF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5388" name="Option Button 48" hidden="1">
              <a:extLst>
                <a:ext uri="{63B3BB69-23CF-44E3-9099-C40C66FF867C}">
                  <a14:compatExt spid="_x0000_s55344"/>
                </a:ext>
                <a:ext uri="{FF2B5EF4-FFF2-40B4-BE49-F238E27FC236}">
                  <a16:creationId xmlns:a16="http://schemas.microsoft.com/office/drawing/2014/main" id="{A6EEF19D-0400-4E0D-B6ED-48B0547CB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5389" name="Option Button 49" hidden="1">
              <a:extLst>
                <a:ext uri="{63B3BB69-23CF-44E3-9099-C40C66FF867C}">
                  <a14:compatExt spid="_x0000_s55345"/>
                </a:ext>
                <a:ext uri="{FF2B5EF4-FFF2-40B4-BE49-F238E27FC236}">
                  <a16:creationId xmlns:a16="http://schemas.microsoft.com/office/drawing/2014/main" id="{644AB896-3139-413E-9377-83CC47AE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7"/>
          <a:chExt cx="303832" cy="486924"/>
        </a:xfrm>
      </xdr:grpSpPr>
      <xdr:sp macro="" textlink="">
        <xdr:nvSpPr>
          <xdr:cNvPr id="56321" name="Option Button 1" hidden="1">
            <a:extLst>
              <a:ext uri="{63B3BB69-23CF-44E3-9099-C40C66FF867C}">
                <a14:compatExt xmlns:a14="http://schemas.microsoft.com/office/drawing/2010/main"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xmlns:a14="http://schemas.microsoft.com/office/drawing/2010/main"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1"/>
          <a:chExt cx="301792" cy="780111"/>
        </a:xfrm>
      </xdr:grpSpPr>
      <xdr:sp macro="" textlink="">
        <xdr:nvSpPr>
          <xdr:cNvPr id="56323" name="Option Button 3" hidden="1">
            <a:extLst>
              <a:ext uri="{63B3BB69-23CF-44E3-9099-C40C66FF867C}">
                <a14:compatExt xmlns:a14="http://schemas.microsoft.com/office/drawing/2010/main"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xmlns:a14="http://schemas.microsoft.com/office/drawing/2010/main"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xmlns:a14="http://schemas.microsoft.com/office/drawing/2010/main"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3"/>
          <a:chExt cx="308371" cy="762858"/>
        </a:xfrm>
      </xdr:grpSpPr>
      <xdr:sp macro="" textlink="">
        <xdr:nvSpPr>
          <xdr:cNvPr id="56326" name="Option Button 6" hidden="1">
            <a:extLst>
              <a:ext uri="{63B3BB69-23CF-44E3-9099-C40C66FF867C}">
                <a14:compatExt xmlns:a14="http://schemas.microsoft.com/office/drawing/2010/main"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xmlns:a14="http://schemas.microsoft.com/office/drawing/2010/main"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xmlns:a14="http://schemas.microsoft.com/office/drawing/2010/main"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xmlns:a14="http://schemas.microsoft.com/office/drawing/2010/main"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xmlns:a14="http://schemas.microsoft.com/office/drawing/2010/main"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5"/>
          <a:chExt cx="301792" cy="494787"/>
        </a:xfrm>
      </xdr:grpSpPr>
      <xdr:sp macro="" textlink="">
        <xdr:nvSpPr>
          <xdr:cNvPr id="56331" name="Option Button 11" hidden="1">
            <a:extLst>
              <a:ext uri="{63B3BB69-23CF-44E3-9099-C40C66FF867C}">
                <a14:compatExt xmlns:a14="http://schemas.microsoft.com/office/drawing/2010/main"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xmlns:a14="http://schemas.microsoft.com/office/drawing/2010/main"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xmlns:a14="http://schemas.microsoft.com/office/drawing/2010/main"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xmlns:a14="http://schemas.microsoft.com/office/drawing/2010/main"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xmlns:a14="http://schemas.microsoft.com/office/drawing/2010/main"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xmlns:a14="http://schemas.microsoft.com/office/drawing/2010/main"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xmlns:a14="http://schemas.microsoft.com/office/drawing/2010/main"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xmlns:a14="http://schemas.microsoft.com/office/drawing/2010/main"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xmlns:a14="http://schemas.microsoft.com/office/drawing/2010/main"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xmlns:a14="http://schemas.microsoft.com/office/drawing/2010/main"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xmlns:a14="http://schemas.microsoft.com/office/drawing/2010/main"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xmlns:a14="http://schemas.microsoft.com/office/drawing/2010/main"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xmlns:a14="http://schemas.microsoft.com/office/drawing/2010/main"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xmlns:a14="http://schemas.microsoft.com/office/drawing/2010/main"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xmlns:a14="http://schemas.microsoft.com/office/drawing/2010/main"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xmlns:a14="http://schemas.microsoft.com/office/drawing/2010/main"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xmlns:a14="http://schemas.microsoft.com/office/drawing/2010/main"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xmlns:a14="http://schemas.microsoft.com/office/drawing/2010/main"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xmlns:a14="http://schemas.microsoft.com/office/drawing/2010/main"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86" y="8168737"/>
          <a:chExt cx="217616" cy="792441"/>
        </a:xfrm>
      </xdr:grpSpPr>
      <xdr:sp macro="" textlink="">
        <xdr:nvSpPr>
          <xdr:cNvPr id="56350" name="Option Button 30" hidden="1">
            <a:extLst>
              <a:ext uri="{63B3BB69-23CF-44E3-9099-C40C66FF867C}">
                <a14:compatExt xmlns:a14="http://schemas.microsoft.com/office/drawing/2010/main"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xmlns:a14="http://schemas.microsoft.com/office/drawing/2010/main"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xmlns:a14="http://schemas.microsoft.com/office/drawing/2010/main"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xmlns:a14="http://schemas.microsoft.com/office/drawing/2010/main"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xmlns:a14="http://schemas.microsoft.com/office/drawing/2010/main"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xmlns:a14="http://schemas.microsoft.com/office/drawing/2010/main"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xmlns:a14="http://schemas.microsoft.com/office/drawing/2010/main"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xmlns:a14="http://schemas.microsoft.com/office/drawing/2010/main"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xmlns:a14="http://schemas.microsoft.com/office/drawing/2010/main"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1" y="8166027"/>
          <a:chExt cx="208649" cy="749790"/>
        </a:xfrm>
      </xdr:grpSpPr>
      <xdr:sp macro="" textlink="">
        <xdr:nvSpPr>
          <xdr:cNvPr id="56359" name="Option Button 39" hidden="1">
            <a:extLst>
              <a:ext uri="{63B3BB69-23CF-44E3-9099-C40C66FF867C}">
                <a14:compatExt xmlns:a14="http://schemas.microsoft.com/office/drawing/2010/main"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xmlns:a14="http://schemas.microsoft.com/office/drawing/2010/main"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xmlns:a14="http://schemas.microsoft.com/office/drawing/2010/main"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6"/>
          <a:chExt cx="301595" cy="707491"/>
        </a:xfrm>
      </xdr:grpSpPr>
      <xdr:sp macro="" textlink="">
        <xdr:nvSpPr>
          <xdr:cNvPr id="56362" name="Option Button 42" hidden="1">
            <a:extLst>
              <a:ext uri="{63B3BB69-23CF-44E3-9099-C40C66FF867C}">
                <a14:compatExt xmlns:a14="http://schemas.microsoft.com/office/drawing/2010/main"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xmlns:a14="http://schemas.microsoft.com/office/drawing/2010/main"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xmlns:a14="http://schemas.microsoft.com/office/drawing/2010/main"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xmlns:a14="http://schemas.microsoft.com/office/drawing/2010/main"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xmlns:a14="http://schemas.microsoft.com/office/drawing/2010/main"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xmlns:a14="http://schemas.microsoft.com/office/drawing/2010/main"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xmlns:a14="http://schemas.microsoft.com/office/drawing/2010/main"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xmlns:a14="http://schemas.microsoft.com/office/drawing/2010/main"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60" name="Option Button 1" hidden="1">
              <a:extLst>
                <a:ext uri="{63B3BB69-23CF-44E3-9099-C40C66FF867C}">
                  <a14:compatExt spid="_x0000_s56321"/>
                </a:ext>
                <a:ext uri="{FF2B5EF4-FFF2-40B4-BE49-F238E27FC236}">
                  <a16:creationId xmlns:a16="http://schemas.microsoft.com/office/drawing/2014/main" id="{EBA28B72-1C55-4B77-8CFA-E05D3C00D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61" name="Option Button 2" hidden="1">
              <a:extLst>
                <a:ext uri="{63B3BB69-23CF-44E3-9099-C40C66FF867C}">
                  <a14:compatExt spid="_x0000_s56322"/>
                </a:ext>
                <a:ext uri="{FF2B5EF4-FFF2-40B4-BE49-F238E27FC236}">
                  <a16:creationId xmlns:a16="http://schemas.microsoft.com/office/drawing/2014/main" id="{537329E0-56DF-43DF-8532-24C66D287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62" name="Option Button 3" hidden="1">
              <a:extLst>
                <a:ext uri="{63B3BB69-23CF-44E3-9099-C40C66FF867C}">
                  <a14:compatExt spid="_x0000_s56323"/>
                </a:ext>
                <a:ext uri="{FF2B5EF4-FFF2-40B4-BE49-F238E27FC236}">
                  <a16:creationId xmlns:a16="http://schemas.microsoft.com/office/drawing/2014/main" id="{37C163AF-E20C-4CC5-AD95-DA38A581CC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63" name="Option Button 4" hidden="1">
              <a:extLst>
                <a:ext uri="{63B3BB69-23CF-44E3-9099-C40C66FF867C}">
                  <a14:compatExt spid="_x0000_s56324"/>
                </a:ext>
                <a:ext uri="{FF2B5EF4-FFF2-40B4-BE49-F238E27FC236}">
                  <a16:creationId xmlns:a16="http://schemas.microsoft.com/office/drawing/2014/main" id="{88321FF4-5AEE-4347-8D41-3199C58FDF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320" name="Option Button 5" hidden="1">
              <a:extLst>
                <a:ext uri="{63B3BB69-23CF-44E3-9099-C40C66FF867C}">
                  <a14:compatExt spid="_x0000_s56325"/>
                </a:ext>
                <a:ext uri="{FF2B5EF4-FFF2-40B4-BE49-F238E27FC236}">
                  <a16:creationId xmlns:a16="http://schemas.microsoft.com/office/drawing/2014/main" id="{57A2FA71-C7C7-43DD-BB6D-9471B59D39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6370" name="Option Button 6" hidden="1">
              <a:extLst>
                <a:ext uri="{63B3BB69-23CF-44E3-9099-C40C66FF867C}">
                  <a14:compatExt spid="_x0000_s56326"/>
                </a:ext>
                <a:ext uri="{FF2B5EF4-FFF2-40B4-BE49-F238E27FC236}">
                  <a16:creationId xmlns:a16="http://schemas.microsoft.com/office/drawing/2014/main" id="{943E1D40-56C1-48C1-A4D0-9431FCBD83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6371" name="Option Button 7" hidden="1">
              <a:extLst>
                <a:ext uri="{63B3BB69-23CF-44E3-9099-C40C66FF867C}">
                  <a14:compatExt spid="_x0000_s56327"/>
                </a:ext>
                <a:ext uri="{FF2B5EF4-FFF2-40B4-BE49-F238E27FC236}">
                  <a16:creationId xmlns:a16="http://schemas.microsoft.com/office/drawing/2014/main" id="{1A8859A2-D592-4462-825E-760495553C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6372" name="Option Button 8" hidden="1">
              <a:extLst>
                <a:ext uri="{63B3BB69-23CF-44E3-9099-C40C66FF867C}">
                  <a14:compatExt spid="_x0000_s56328"/>
                </a:ext>
                <a:ext uri="{FF2B5EF4-FFF2-40B4-BE49-F238E27FC236}">
                  <a16:creationId xmlns:a16="http://schemas.microsoft.com/office/drawing/2014/main" id="{7DBE1886-1C54-4843-AD67-190522C82D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73" name="Option Button 9" hidden="1">
              <a:extLst>
                <a:ext uri="{63B3BB69-23CF-44E3-9099-C40C66FF867C}">
                  <a14:compatExt spid="_x0000_s56329"/>
                </a:ext>
                <a:ext uri="{FF2B5EF4-FFF2-40B4-BE49-F238E27FC236}">
                  <a16:creationId xmlns:a16="http://schemas.microsoft.com/office/drawing/2014/main" id="{95A1F625-D21E-4852-A640-015D7894FF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74" name="Option Button 10" hidden="1">
              <a:extLst>
                <a:ext uri="{63B3BB69-23CF-44E3-9099-C40C66FF867C}">
                  <a14:compatExt spid="_x0000_s56330"/>
                </a:ext>
                <a:ext uri="{FF2B5EF4-FFF2-40B4-BE49-F238E27FC236}">
                  <a16:creationId xmlns:a16="http://schemas.microsoft.com/office/drawing/2014/main" id="{78AF9B26-3C5B-4795-80ED-5D6E8D653D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6375" name="Option Button 11" hidden="1">
              <a:extLst>
                <a:ext uri="{63B3BB69-23CF-44E3-9099-C40C66FF867C}">
                  <a14:compatExt spid="_x0000_s56331"/>
                </a:ext>
                <a:ext uri="{FF2B5EF4-FFF2-40B4-BE49-F238E27FC236}">
                  <a16:creationId xmlns:a16="http://schemas.microsoft.com/office/drawing/2014/main" id="{6F09923C-16F2-4BA5-A963-5C28C634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6376" name="Option Button 12" hidden="1">
              <a:extLst>
                <a:ext uri="{63B3BB69-23CF-44E3-9099-C40C66FF867C}">
                  <a14:compatExt spid="_x0000_s56332"/>
                </a:ext>
                <a:ext uri="{FF2B5EF4-FFF2-40B4-BE49-F238E27FC236}">
                  <a16:creationId xmlns:a16="http://schemas.microsoft.com/office/drawing/2014/main" id="{8A952D4E-8460-41B5-AD05-E5731BEA43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77" name="Group Box 13" hidden="1">
              <a:extLst>
                <a:ext uri="{63B3BB69-23CF-44E3-9099-C40C66FF867C}">
                  <a14:compatExt spid="_x0000_s56333"/>
                </a:ext>
                <a:ext uri="{FF2B5EF4-FFF2-40B4-BE49-F238E27FC236}">
                  <a16:creationId xmlns:a16="http://schemas.microsoft.com/office/drawing/2014/main" id="{EC3B60E7-3033-467C-BAA9-1F3F285AC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78" name="Group Box 14" hidden="1">
              <a:extLst>
                <a:ext uri="{63B3BB69-23CF-44E3-9099-C40C66FF867C}">
                  <a14:compatExt spid="_x0000_s56334"/>
                </a:ext>
                <a:ext uri="{FF2B5EF4-FFF2-40B4-BE49-F238E27FC236}">
                  <a16:creationId xmlns:a16="http://schemas.microsoft.com/office/drawing/2014/main" id="{3805BE7A-74D8-4280-A73D-D2C2DDB195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79" name="Group Box 15" hidden="1">
              <a:extLst>
                <a:ext uri="{63B3BB69-23CF-44E3-9099-C40C66FF867C}">
                  <a14:compatExt spid="_x0000_s56335"/>
                </a:ext>
                <a:ext uri="{FF2B5EF4-FFF2-40B4-BE49-F238E27FC236}">
                  <a16:creationId xmlns:a16="http://schemas.microsoft.com/office/drawing/2014/main" id="{B31D93BF-39C2-4C3A-903B-6E6E27E50F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80" name="Group Box 16" hidden="1">
              <a:extLst>
                <a:ext uri="{63B3BB69-23CF-44E3-9099-C40C66FF867C}">
                  <a14:compatExt spid="_x0000_s56336"/>
                </a:ext>
                <a:ext uri="{FF2B5EF4-FFF2-40B4-BE49-F238E27FC236}">
                  <a16:creationId xmlns:a16="http://schemas.microsoft.com/office/drawing/2014/main" id="{BD53B3FD-CF23-400E-A3B6-218C0CE7A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56381" name="Option Button 17" hidden="1">
              <a:extLst>
                <a:ext uri="{63B3BB69-23CF-44E3-9099-C40C66FF867C}">
                  <a14:compatExt spid="_x0000_s56337"/>
                </a:ext>
                <a:ext uri="{FF2B5EF4-FFF2-40B4-BE49-F238E27FC236}">
                  <a16:creationId xmlns:a16="http://schemas.microsoft.com/office/drawing/2014/main" id="{FFF3B4BC-194C-4595-ACD9-F4F06C7395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56382" name="Option Button 18" hidden="1">
              <a:extLst>
                <a:ext uri="{63B3BB69-23CF-44E3-9099-C40C66FF867C}">
                  <a14:compatExt spid="_x0000_s56338"/>
                </a:ext>
                <a:ext uri="{FF2B5EF4-FFF2-40B4-BE49-F238E27FC236}">
                  <a16:creationId xmlns:a16="http://schemas.microsoft.com/office/drawing/2014/main" id="{97CE5A2D-753C-4C88-AEB8-089D912FB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56383" name="Option Button 19" hidden="1">
              <a:extLst>
                <a:ext uri="{63B3BB69-23CF-44E3-9099-C40C66FF867C}">
                  <a14:compatExt spid="_x0000_s56339"/>
                </a:ext>
                <a:ext uri="{FF2B5EF4-FFF2-40B4-BE49-F238E27FC236}">
                  <a16:creationId xmlns:a16="http://schemas.microsoft.com/office/drawing/2014/main" id="{38EA341C-6165-4A2B-B7AF-72078465B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84" name="Group Box 20" hidden="1">
              <a:extLst>
                <a:ext uri="{63B3BB69-23CF-44E3-9099-C40C66FF867C}">
                  <a14:compatExt spid="_x0000_s56340"/>
                </a:ext>
                <a:ext uri="{FF2B5EF4-FFF2-40B4-BE49-F238E27FC236}">
                  <a16:creationId xmlns:a16="http://schemas.microsoft.com/office/drawing/2014/main" id="{D0A35430-8100-494E-9331-874A06961E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85" name="Group Box 21" hidden="1">
              <a:extLst>
                <a:ext uri="{63B3BB69-23CF-44E3-9099-C40C66FF867C}">
                  <a14:compatExt spid="_x0000_s56341"/>
                </a:ext>
                <a:ext uri="{FF2B5EF4-FFF2-40B4-BE49-F238E27FC236}">
                  <a16:creationId xmlns:a16="http://schemas.microsoft.com/office/drawing/2014/main" id="{6982FE18-EEAD-4E6F-B6F3-6C65BEF101E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86" name="Group Box 22" hidden="1">
              <a:extLst>
                <a:ext uri="{63B3BB69-23CF-44E3-9099-C40C66FF867C}">
                  <a14:compatExt spid="_x0000_s56342"/>
                </a:ext>
                <a:ext uri="{FF2B5EF4-FFF2-40B4-BE49-F238E27FC236}">
                  <a16:creationId xmlns:a16="http://schemas.microsoft.com/office/drawing/2014/main" id="{B30E2FE0-A356-4001-B21E-D1F46CA25DF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87" name="Group Box 23" hidden="1">
              <a:extLst>
                <a:ext uri="{63B3BB69-23CF-44E3-9099-C40C66FF867C}">
                  <a14:compatExt spid="_x0000_s56343"/>
                </a:ext>
                <a:ext uri="{FF2B5EF4-FFF2-40B4-BE49-F238E27FC236}">
                  <a16:creationId xmlns:a16="http://schemas.microsoft.com/office/drawing/2014/main" id="{A3B2A308-4133-48F7-8EC9-BBBCDCACDD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88" name="Group Box 24" hidden="1">
              <a:extLst>
                <a:ext uri="{63B3BB69-23CF-44E3-9099-C40C66FF867C}">
                  <a14:compatExt spid="_x0000_s56344"/>
                </a:ext>
                <a:ext uri="{FF2B5EF4-FFF2-40B4-BE49-F238E27FC236}">
                  <a16:creationId xmlns:a16="http://schemas.microsoft.com/office/drawing/2014/main" id="{1FBF6335-294B-43D6-84FB-E67523F4B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89" name="Group Box 25" hidden="1">
              <a:extLst>
                <a:ext uri="{63B3BB69-23CF-44E3-9099-C40C66FF867C}">
                  <a14:compatExt spid="_x0000_s56345"/>
                </a:ext>
                <a:ext uri="{FF2B5EF4-FFF2-40B4-BE49-F238E27FC236}">
                  <a16:creationId xmlns:a16="http://schemas.microsoft.com/office/drawing/2014/main" id="{FCB95AC2-2DAF-40CC-B986-2C04C0395E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90" name="Group Box 26" hidden="1">
              <a:extLst>
                <a:ext uri="{63B3BB69-23CF-44E3-9099-C40C66FF867C}">
                  <a14:compatExt spid="_x0000_s56346"/>
                </a:ext>
                <a:ext uri="{FF2B5EF4-FFF2-40B4-BE49-F238E27FC236}">
                  <a16:creationId xmlns:a16="http://schemas.microsoft.com/office/drawing/2014/main" id="{B900D0E7-C58E-4377-859F-1F912A6D8C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91" name="Group Box 27" hidden="1">
              <a:extLst>
                <a:ext uri="{63B3BB69-23CF-44E3-9099-C40C66FF867C}">
                  <a14:compatExt spid="_x0000_s56347"/>
                </a:ext>
                <a:ext uri="{FF2B5EF4-FFF2-40B4-BE49-F238E27FC236}">
                  <a16:creationId xmlns:a16="http://schemas.microsoft.com/office/drawing/2014/main" id="{A6C92542-184B-408F-8560-C2574060A98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92" name="Group Box 28" hidden="1">
              <a:extLst>
                <a:ext uri="{63B3BB69-23CF-44E3-9099-C40C66FF867C}">
                  <a14:compatExt spid="_x0000_s56348"/>
                </a:ext>
                <a:ext uri="{FF2B5EF4-FFF2-40B4-BE49-F238E27FC236}">
                  <a16:creationId xmlns:a16="http://schemas.microsoft.com/office/drawing/2014/main" id="{52BA0AC8-B706-477D-8425-1933A4CB6D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93" name="Group Box 29" hidden="1">
              <a:extLst>
                <a:ext uri="{63B3BB69-23CF-44E3-9099-C40C66FF867C}">
                  <a14:compatExt spid="_x0000_s56349"/>
                </a:ext>
                <a:ext uri="{FF2B5EF4-FFF2-40B4-BE49-F238E27FC236}">
                  <a16:creationId xmlns:a16="http://schemas.microsoft.com/office/drawing/2014/main" id="{DBD138FA-AABA-4910-97D9-E37F81FB06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56394" name="Option Button 30" hidden="1">
              <a:extLst>
                <a:ext uri="{63B3BB69-23CF-44E3-9099-C40C66FF867C}">
                  <a14:compatExt spid="_x0000_s56350"/>
                </a:ext>
                <a:ext uri="{FF2B5EF4-FFF2-40B4-BE49-F238E27FC236}">
                  <a16:creationId xmlns:a16="http://schemas.microsoft.com/office/drawing/2014/main" id="{6CA011B5-83EA-47EB-AD86-DE7030138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6395" name="Option Button 31" hidden="1">
              <a:extLst>
                <a:ext uri="{63B3BB69-23CF-44E3-9099-C40C66FF867C}">
                  <a14:compatExt spid="_x0000_s56351"/>
                </a:ext>
                <a:ext uri="{FF2B5EF4-FFF2-40B4-BE49-F238E27FC236}">
                  <a16:creationId xmlns:a16="http://schemas.microsoft.com/office/drawing/2014/main" id="{88B13DDC-3AED-4617-85D9-FE2A5C9C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6396" name="Option Button 32" hidden="1">
              <a:extLst>
                <a:ext uri="{63B3BB69-23CF-44E3-9099-C40C66FF867C}">
                  <a14:compatExt spid="_x0000_s56352"/>
                </a:ext>
                <a:ext uri="{FF2B5EF4-FFF2-40B4-BE49-F238E27FC236}">
                  <a16:creationId xmlns:a16="http://schemas.microsoft.com/office/drawing/2014/main" id="{2C4CC49E-7FC4-4B06-92FE-2DD462EE7C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6397" name="Option Button 33" hidden="1">
              <a:extLst>
                <a:ext uri="{63B3BB69-23CF-44E3-9099-C40C66FF867C}">
                  <a14:compatExt spid="_x0000_s56353"/>
                </a:ext>
                <a:ext uri="{FF2B5EF4-FFF2-40B4-BE49-F238E27FC236}">
                  <a16:creationId xmlns:a16="http://schemas.microsoft.com/office/drawing/2014/main" id="{D1EC9D75-F08B-4766-B5B3-86DF275E9A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6398" name="Option Button 34" hidden="1">
              <a:extLst>
                <a:ext uri="{63B3BB69-23CF-44E3-9099-C40C66FF867C}">
                  <a14:compatExt spid="_x0000_s56354"/>
                </a:ext>
                <a:ext uri="{FF2B5EF4-FFF2-40B4-BE49-F238E27FC236}">
                  <a16:creationId xmlns:a16="http://schemas.microsoft.com/office/drawing/2014/main" id="{A5D29838-98FC-4B2F-A14B-B475E7A211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6399" name="Option Button 35" hidden="1">
              <a:extLst>
                <a:ext uri="{63B3BB69-23CF-44E3-9099-C40C66FF867C}">
                  <a14:compatExt spid="_x0000_s56355"/>
                </a:ext>
                <a:ext uri="{FF2B5EF4-FFF2-40B4-BE49-F238E27FC236}">
                  <a16:creationId xmlns:a16="http://schemas.microsoft.com/office/drawing/2014/main" id="{4DE15DAA-29E5-41C8-862F-CC0EB2F0B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6400" name="Option Button 36" hidden="1">
              <a:extLst>
                <a:ext uri="{63B3BB69-23CF-44E3-9099-C40C66FF867C}">
                  <a14:compatExt spid="_x0000_s56356"/>
                </a:ext>
                <a:ext uri="{FF2B5EF4-FFF2-40B4-BE49-F238E27FC236}">
                  <a16:creationId xmlns:a16="http://schemas.microsoft.com/office/drawing/2014/main" id="{3F7854E9-D2CA-4AFD-AC78-C56C9F8E2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6401" name="Option Button 37" hidden="1">
              <a:extLst>
                <a:ext uri="{63B3BB69-23CF-44E3-9099-C40C66FF867C}">
                  <a14:compatExt spid="_x0000_s56357"/>
                </a:ext>
                <a:ext uri="{FF2B5EF4-FFF2-40B4-BE49-F238E27FC236}">
                  <a16:creationId xmlns:a16="http://schemas.microsoft.com/office/drawing/2014/main" id="{F8328922-F087-4DCA-BEAB-F6FAF7F112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6402" name="Option Button 38" hidden="1">
              <a:extLst>
                <a:ext uri="{63B3BB69-23CF-44E3-9099-C40C66FF867C}">
                  <a14:compatExt spid="_x0000_s56358"/>
                </a:ext>
                <a:ext uri="{FF2B5EF4-FFF2-40B4-BE49-F238E27FC236}">
                  <a16:creationId xmlns:a16="http://schemas.microsoft.com/office/drawing/2014/main" id="{BDF99270-DC08-468A-A4A4-D665E7B9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6403" name="Option Button 39" hidden="1">
              <a:extLst>
                <a:ext uri="{63B3BB69-23CF-44E3-9099-C40C66FF867C}">
                  <a14:compatExt spid="_x0000_s56359"/>
                </a:ext>
                <a:ext uri="{FF2B5EF4-FFF2-40B4-BE49-F238E27FC236}">
                  <a16:creationId xmlns:a16="http://schemas.microsoft.com/office/drawing/2014/main" id="{3029CB16-FF59-444C-8630-DFF5492AEF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56404" name="Option Button 40" hidden="1">
              <a:extLst>
                <a:ext uri="{63B3BB69-23CF-44E3-9099-C40C66FF867C}">
                  <a14:compatExt spid="_x0000_s56360"/>
                </a:ext>
                <a:ext uri="{FF2B5EF4-FFF2-40B4-BE49-F238E27FC236}">
                  <a16:creationId xmlns:a16="http://schemas.microsoft.com/office/drawing/2014/main" id="{DA5499A8-8E7B-402D-87E7-017AFD226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405" name="Group Box 41" hidden="1">
              <a:extLst>
                <a:ext uri="{63B3BB69-23CF-44E3-9099-C40C66FF867C}">
                  <a14:compatExt spid="_x0000_s56361"/>
                </a:ext>
                <a:ext uri="{FF2B5EF4-FFF2-40B4-BE49-F238E27FC236}">
                  <a16:creationId xmlns:a16="http://schemas.microsoft.com/office/drawing/2014/main" id="{A37E7047-4052-43D1-86EC-0F85C63F9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6406" name="Option Button 42" hidden="1">
              <a:extLst>
                <a:ext uri="{63B3BB69-23CF-44E3-9099-C40C66FF867C}">
                  <a14:compatExt spid="_x0000_s56362"/>
                </a:ext>
                <a:ext uri="{FF2B5EF4-FFF2-40B4-BE49-F238E27FC236}">
                  <a16:creationId xmlns:a16="http://schemas.microsoft.com/office/drawing/2014/main" id="{31E3DBEF-92CC-4866-9CE9-25459F41E6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6407" name="Option Button 43" hidden="1">
              <a:extLst>
                <a:ext uri="{63B3BB69-23CF-44E3-9099-C40C66FF867C}">
                  <a14:compatExt spid="_x0000_s56363"/>
                </a:ext>
                <a:ext uri="{FF2B5EF4-FFF2-40B4-BE49-F238E27FC236}">
                  <a16:creationId xmlns:a16="http://schemas.microsoft.com/office/drawing/2014/main" id="{08E73EC9-9BDD-4799-899F-3913755655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6408" name="Option Button 44" hidden="1">
              <a:extLst>
                <a:ext uri="{63B3BB69-23CF-44E3-9099-C40C66FF867C}">
                  <a14:compatExt spid="_x0000_s56364"/>
                </a:ext>
                <a:ext uri="{FF2B5EF4-FFF2-40B4-BE49-F238E27FC236}">
                  <a16:creationId xmlns:a16="http://schemas.microsoft.com/office/drawing/2014/main" id="{37491415-4E74-4E1D-8425-E3A881D03D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6409" name="Option Button 45" hidden="1">
              <a:extLst>
                <a:ext uri="{63B3BB69-23CF-44E3-9099-C40C66FF867C}">
                  <a14:compatExt spid="_x0000_s56365"/>
                </a:ext>
                <a:ext uri="{FF2B5EF4-FFF2-40B4-BE49-F238E27FC236}">
                  <a16:creationId xmlns:a16="http://schemas.microsoft.com/office/drawing/2014/main" id="{9CACD3A0-7117-431D-A12C-6FFC3CE933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6410" name="Option Button 46" hidden="1">
              <a:extLst>
                <a:ext uri="{63B3BB69-23CF-44E3-9099-C40C66FF867C}">
                  <a14:compatExt spid="_x0000_s56366"/>
                </a:ext>
                <a:ext uri="{FF2B5EF4-FFF2-40B4-BE49-F238E27FC236}">
                  <a16:creationId xmlns:a16="http://schemas.microsoft.com/office/drawing/2014/main" id="{D2A79542-E3EF-409E-8CE7-54D46D1212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6411" name="Option Button 47" hidden="1">
              <a:extLst>
                <a:ext uri="{63B3BB69-23CF-44E3-9099-C40C66FF867C}">
                  <a14:compatExt spid="_x0000_s56367"/>
                </a:ext>
                <a:ext uri="{FF2B5EF4-FFF2-40B4-BE49-F238E27FC236}">
                  <a16:creationId xmlns:a16="http://schemas.microsoft.com/office/drawing/2014/main" id="{B991DDD8-F6C8-4FDD-90F4-7487D223C8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6412" name="Option Button 48" hidden="1">
              <a:extLst>
                <a:ext uri="{63B3BB69-23CF-44E3-9099-C40C66FF867C}">
                  <a14:compatExt spid="_x0000_s56368"/>
                </a:ext>
                <a:ext uri="{FF2B5EF4-FFF2-40B4-BE49-F238E27FC236}">
                  <a16:creationId xmlns:a16="http://schemas.microsoft.com/office/drawing/2014/main" id="{F8529D06-A107-4DB6-9370-5F2970CE00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6413" name="Option Button 49" hidden="1">
              <a:extLst>
                <a:ext uri="{63B3BB69-23CF-44E3-9099-C40C66FF867C}">
                  <a14:compatExt spid="_x0000_s56369"/>
                </a:ext>
                <a:ext uri="{FF2B5EF4-FFF2-40B4-BE49-F238E27FC236}">
                  <a16:creationId xmlns:a16="http://schemas.microsoft.com/office/drawing/2014/main" id="{1DB2609E-84A2-45D1-BC82-D49A24FEA0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7"/>
          <a:chExt cx="303832" cy="486924"/>
        </a:xfrm>
      </xdr:grpSpPr>
      <xdr:sp macro="" textlink="">
        <xdr:nvSpPr>
          <xdr:cNvPr id="57345" name="Option Button 1" hidden="1">
            <a:extLst>
              <a:ext uri="{63B3BB69-23CF-44E3-9099-C40C66FF867C}">
                <a14:compatExt xmlns:a14="http://schemas.microsoft.com/office/drawing/2010/main"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xmlns:a14="http://schemas.microsoft.com/office/drawing/2010/main"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1"/>
          <a:chExt cx="301792" cy="780111"/>
        </a:xfrm>
      </xdr:grpSpPr>
      <xdr:sp macro="" textlink="">
        <xdr:nvSpPr>
          <xdr:cNvPr id="57347" name="Option Button 3" hidden="1">
            <a:extLst>
              <a:ext uri="{63B3BB69-23CF-44E3-9099-C40C66FF867C}">
                <a14:compatExt xmlns:a14="http://schemas.microsoft.com/office/drawing/2010/main"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xmlns:a14="http://schemas.microsoft.com/office/drawing/2010/main"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xmlns:a14="http://schemas.microsoft.com/office/drawing/2010/main"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3"/>
          <a:chExt cx="308371" cy="762858"/>
        </a:xfrm>
      </xdr:grpSpPr>
      <xdr:sp macro="" textlink="">
        <xdr:nvSpPr>
          <xdr:cNvPr id="57350" name="Option Button 6" hidden="1">
            <a:extLst>
              <a:ext uri="{63B3BB69-23CF-44E3-9099-C40C66FF867C}">
                <a14:compatExt xmlns:a14="http://schemas.microsoft.com/office/drawing/2010/main"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xmlns:a14="http://schemas.microsoft.com/office/drawing/2010/main"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xmlns:a14="http://schemas.microsoft.com/office/drawing/2010/main"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xmlns:a14="http://schemas.microsoft.com/office/drawing/2010/main"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xmlns:a14="http://schemas.microsoft.com/office/drawing/2010/main"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5"/>
          <a:chExt cx="301792" cy="494787"/>
        </a:xfrm>
      </xdr:grpSpPr>
      <xdr:sp macro="" textlink="">
        <xdr:nvSpPr>
          <xdr:cNvPr id="57355" name="Option Button 11" hidden="1">
            <a:extLst>
              <a:ext uri="{63B3BB69-23CF-44E3-9099-C40C66FF867C}">
                <a14:compatExt xmlns:a14="http://schemas.microsoft.com/office/drawing/2010/main"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xmlns:a14="http://schemas.microsoft.com/office/drawing/2010/main"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xmlns:a14="http://schemas.microsoft.com/office/drawing/2010/main"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xmlns:a14="http://schemas.microsoft.com/office/drawing/2010/main"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xmlns:a14="http://schemas.microsoft.com/office/drawing/2010/main"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xmlns:a14="http://schemas.microsoft.com/office/drawing/2010/main"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xmlns:a14="http://schemas.microsoft.com/office/drawing/2010/main"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xmlns:a14="http://schemas.microsoft.com/office/drawing/2010/main"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xmlns:a14="http://schemas.microsoft.com/office/drawing/2010/main"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xmlns:a14="http://schemas.microsoft.com/office/drawing/2010/main"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xmlns:a14="http://schemas.microsoft.com/office/drawing/2010/main"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xmlns:a14="http://schemas.microsoft.com/office/drawing/2010/main"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xmlns:a14="http://schemas.microsoft.com/office/drawing/2010/main"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xmlns:a14="http://schemas.microsoft.com/office/drawing/2010/main"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xmlns:a14="http://schemas.microsoft.com/office/drawing/2010/main"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xmlns:a14="http://schemas.microsoft.com/office/drawing/2010/main"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xmlns:a14="http://schemas.microsoft.com/office/drawing/2010/main"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xmlns:a14="http://schemas.microsoft.com/office/drawing/2010/main"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xmlns:a14="http://schemas.microsoft.com/office/drawing/2010/main"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86" y="8168737"/>
          <a:chExt cx="217616" cy="792441"/>
        </a:xfrm>
      </xdr:grpSpPr>
      <xdr:sp macro="" textlink="">
        <xdr:nvSpPr>
          <xdr:cNvPr id="57374" name="Option Button 30" hidden="1">
            <a:extLst>
              <a:ext uri="{63B3BB69-23CF-44E3-9099-C40C66FF867C}">
                <a14:compatExt xmlns:a14="http://schemas.microsoft.com/office/drawing/2010/main"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xmlns:a14="http://schemas.microsoft.com/office/drawing/2010/main"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xmlns:a14="http://schemas.microsoft.com/office/drawing/2010/main"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xmlns:a14="http://schemas.microsoft.com/office/drawing/2010/main"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xmlns:a14="http://schemas.microsoft.com/office/drawing/2010/main"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xmlns:a14="http://schemas.microsoft.com/office/drawing/2010/main"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xmlns:a14="http://schemas.microsoft.com/office/drawing/2010/main"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xmlns:a14="http://schemas.microsoft.com/office/drawing/2010/main"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xmlns:a14="http://schemas.microsoft.com/office/drawing/2010/main"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1" y="8166027"/>
          <a:chExt cx="208649" cy="749790"/>
        </a:xfrm>
      </xdr:grpSpPr>
      <xdr:sp macro="" textlink="">
        <xdr:nvSpPr>
          <xdr:cNvPr id="57383" name="Option Button 39" hidden="1">
            <a:extLst>
              <a:ext uri="{63B3BB69-23CF-44E3-9099-C40C66FF867C}">
                <a14:compatExt xmlns:a14="http://schemas.microsoft.com/office/drawing/2010/main"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xmlns:a14="http://schemas.microsoft.com/office/drawing/2010/main"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xmlns:a14="http://schemas.microsoft.com/office/drawing/2010/main"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6"/>
          <a:chExt cx="301595" cy="707491"/>
        </a:xfrm>
      </xdr:grpSpPr>
      <xdr:sp macro="" textlink="">
        <xdr:nvSpPr>
          <xdr:cNvPr id="57386" name="Option Button 42" hidden="1">
            <a:extLst>
              <a:ext uri="{63B3BB69-23CF-44E3-9099-C40C66FF867C}">
                <a14:compatExt xmlns:a14="http://schemas.microsoft.com/office/drawing/2010/main"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xmlns:a14="http://schemas.microsoft.com/office/drawing/2010/main"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xmlns:a14="http://schemas.microsoft.com/office/drawing/2010/main"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xmlns:a14="http://schemas.microsoft.com/office/drawing/2010/main"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xmlns:a14="http://schemas.microsoft.com/office/drawing/2010/main"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xmlns:a14="http://schemas.microsoft.com/office/drawing/2010/main"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xmlns:a14="http://schemas.microsoft.com/office/drawing/2010/main"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xmlns:a14="http://schemas.microsoft.com/office/drawing/2010/main"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7344" name="Option Button 1" hidden="1">
              <a:extLst>
                <a:ext uri="{63B3BB69-23CF-44E3-9099-C40C66FF867C}">
                  <a14:compatExt spid="_x0000_s57345"/>
                </a:ext>
                <a:ext uri="{FF2B5EF4-FFF2-40B4-BE49-F238E27FC236}">
                  <a16:creationId xmlns:a16="http://schemas.microsoft.com/office/drawing/2014/main" id="{F8809294-F703-4002-ABA3-32AA9A3460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7394" name="Option Button 2" hidden="1">
              <a:extLst>
                <a:ext uri="{63B3BB69-23CF-44E3-9099-C40C66FF867C}">
                  <a14:compatExt spid="_x0000_s57346"/>
                </a:ext>
                <a:ext uri="{FF2B5EF4-FFF2-40B4-BE49-F238E27FC236}">
                  <a16:creationId xmlns:a16="http://schemas.microsoft.com/office/drawing/2014/main" id="{3E30F592-042D-41CC-90CA-C315DEC1EB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7395" name="Option Button 3" hidden="1">
              <a:extLst>
                <a:ext uri="{63B3BB69-23CF-44E3-9099-C40C66FF867C}">
                  <a14:compatExt spid="_x0000_s57347"/>
                </a:ext>
                <a:ext uri="{FF2B5EF4-FFF2-40B4-BE49-F238E27FC236}">
                  <a16:creationId xmlns:a16="http://schemas.microsoft.com/office/drawing/2014/main" id="{496306B2-D502-4660-B630-09336DE963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7396" name="Option Button 4" hidden="1">
              <a:extLst>
                <a:ext uri="{63B3BB69-23CF-44E3-9099-C40C66FF867C}">
                  <a14:compatExt spid="_x0000_s57348"/>
                </a:ext>
                <a:ext uri="{FF2B5EF4-FFF2-40B4-BE49-F238E27FC236}">
                  <a16:creationId xmlns:a16="http://schemas.microsoft.com/office/drawing/2014/main" id="{DC17C4FC-80B8-4EAE-A37C-31EEFD26BF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397" name="Option Button 5" hidden="1">
              <a:extLst>
                <a:ext uri="{63B3BB69-23CF-44E3-9099-C40C66FF867C}">
                  <a14:compatExt spid="_x0000_s57349"/>
                </a:ext>
                <a:ext uri="{FF2B5EF4-FFF2-40B4-BE49-F238E27FC236}">
                  <a16:creationId xmlns:a16="http://schemas.microsoft.com/office/drawing/2014/main" id="{515B84AA-D1BD-4DE7-9173-237DD7EE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398" name="Option Button 6" hidden="1">
              <a:extLst>
                <a:ext uri="{63B3BB69-23CF-44E3-9099-C40C66FF867C}">
                  <a14:compatExt spid="_x0000_s57350"/>
                </a:ext>
                <a:ext uri="{FF2B5EF4-FFF2-40B4-BE49-F238E27FC236}">
                  <a16:creationId xmlns:a16="http://schemas.microsoft.com/office/drawing/2014/main" id="{1CB92B7F-8C92-41F1-8ADC-87F0B44AB1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7399" name="Option Button 7" hidden="1">
              <a:extLst>
                <a:ext uri="{63B3BB69-23CF-44E3-9099-C40C66FF867C}">
                  <a14:compatExt spid="_x0000_s57351"/>
                </a:ext>
                <a:ext uri="{FF2B5EF4-FFF2-40B4-BE49-F238E27FC236}">
                  <a16:creationId xmlns:a16="http://schemas.microsoft.com/office/drawing/2014/main" id="{E38CEFC3-8948-4E0D-BB52-BA95B6BD33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7400" name="Option Button 8" hidden="1">
              <a:extLst>
                <a:ext uri="{63B3BB69-23CF-44E3-9099-C40C66FF867C}">
                  <a14:compatExt spid="_x0000_s57352"/>
                </a:ext>
                <a:ext uri="{FF2B5EF4-FFF2-40B4-BE49-F238E27FC236}">
                  <a16:creationId xmlns:a16="http://schemas.microsoft.com/office/drawing/2014/main" id="{5AC4050A-A4DA-4C09-98DF-BE6F23BF6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401" name="Option Button 9" hidden="1">
              <a:extLst>
                <a:ext uri="{63B3BB69-23CF-44E3-9099-C40C66FF867C}">
                  <a14:compatExt spid="_x0000_s57353"/>
                </a:ext>
                <a:ext uri="{FF2B5EF4-FFF2-40B4-BE49-F238E27FC236}">
                  <a16:creationId xmlns:a16="http://schemas.microsoft.com/office/drawing/2014/main" id="{DCB6C65C-6861-4DC5-9DD6-5D66D148B2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402" name="Option Button 10" hidden="1">
              <a:extLst>
                <a:ext uri="{63B3BB69-23CF-44E3-9099-C40C66FF867C}">
                  <a14:compatExt spid="_x0000_s57354"/>
                </a:ext>
                <a:ext uri="{FF2B5EF4-FFF2-40B4-BE49-F238E27FC236}">
                  <a16:creationId xmlns:a16="http://schemas.microsoft.com/office/drawing/2014/main" id="{A9655CE5-9D5F-460F-BB43-E35298DD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7403" name="Option Button 11" hidden="1">
              <a:extLst>
                <a:ext uri="{63B3BB69-23CF-44E3-9099-C40C66FF867C}">
                  <a14:compatExt spid="_x0000_s57355"/>
                </a:ext>
                <a:ext uri="{FF2B5EF4-FFF2-40B4-BE49-F238E27FC236}">
                  <a16:creationId xmlns:a16="http://schemas.microsoft.com/office/drawing/2014/main" id="{504CEBFA-0F08-40B6-B786-617DEDD4AA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7404" name="Option Button 12" hidden="1">
              <a:extLst>
                <a:ext uri="{63B3BB69-23CF-44E3-9099-C40C66FF867C}">
                  <a14:compatExt spid="_x0000_s57356"/>
                </a:ext>
                <a:ext uri="{FF2B5EF4-FFF2-40B4-BE49-F238E27FC236}">
                  <a16:creationId xmlns:a16="http://schemas.microsoft.com/office/drawing/2014/main" id="{58DB348F-818E-407A-A590-0198B8CEB7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405" name="Group Box 13" hidden="1">
              <a:extLst>
                <a:ext uri="{63B3BB69-23CF-44E3-9099-C40C66FF867C}">
                  <a14:compatExt spid="_x0000_s57357"/>
                </a:ext>
                <a:ext uri="{FF2B5EF4-FFF2-40B4-BE49-F238E27FC236}">
                  <a16:creationId xmlns:a16="http://schemas.microsoft.com/office/drawing/2014/main" id="{F3CF6C75-0792-4E54-9601-0EF6135865A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406" name="Group Box 14" hidden="1">
              <a:extLst>
                <a:ext uri="{63B3BB69-23CF-44E3-9099-C40C66FF867C}">
                  <a14:compatExt spid="_x0000_s57358"/>
                </a:ext>
                <a:ext uri="{FF2B5EF4-FFF2-40B4-BE49-F238E27FC236}">
                  <a16:creationId xmlns:a16="http://schemas.microsoft.com/office/drawing/2014/main" id="{F5F05788-F6B8-408D-A6AC-BB48A764A8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407" name="Group Box 15" hidden="1">
              <a:extLst>
                <a:ext uri="{63B3BB69-23CF-44E3-9099-C40C66FF867C}">
                  <a14:compatExt spid="_x0000_s57359"/>
                </a:ext>
                <a:ext uri="{FF2B5EF4-FFF2-40B4-BE49-F238E27FC236}">
                  <a16:creationId xmlns:a16="http://schemas.microsoft.com/office/drawing/2014/main" id="{976FCBF5-DD57-48D9-907A-F716F70960E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0" name="Group Box 16" hidden="1">
              <a:extLst>
                <a:ext uri="{63B3BB69-23CF-44E3-9099-C40C66FF867C}">
                  <a14:compatExt spid="_x0000_s57360"/>
                </a:ext>
                <a:ext uri="{FF2B5EF4-FFF2-40B4-BE49-F238E27FC236}">
                  <a16:creationId xmlns:a16="http://schemas.microsoft.com/office/drawing/2014/main" id="{D2FD7279-D9D5-4908-921D-32EFEFFDFF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28575</xdr:rowOff>
        </xdr:to>
        <xdr:sp macro="" textlink="">
          <xdr:nvSpPr>
            <xdr:cNvPr id="61" name="Option Button 17" hidden="1">
              <a:extLst>
                <a:ext uri="{63B3BB69-23CF-44E3-9099-C40C66FF867C}">
                  <a14:compatExt spid="_x0000_s57361"/>
                </a:ext>
                <a:ext uri="{FF2B5EF4-FFF2-40B4-BE49-F238E27FC236}">
                  <a16:creationId xmlns:a16="http://schemas.microsoft.com/office/drawing/2014/main" id="{CFBF2E16-F48A-4365-9833-47BE31FC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57150</xdr:rowOff>
        </xdr:from>
        <xdr:to>
          <xdr:col>29</xdr:col>
          <xdr:colOff>114300</xdr:colOff>
          <xdr:row>32</xdr:row>
          <xdr:rowOff>257175</xdr:rowOff>
        </xdr:to>
        <xdr:sp macro="" textlink="">
          <xdr:nvSpPr>
            <xdr:cNvPr id="62" name="Option Button 18" hidden="1">
              <a:extLst>
                <a:ext uri="{63B3BB69-23CF-44E3-9099-C40C66FF867C}">
                  <a14:compatExt spid="_x0000_s57362"/>
                </a:ext>
                <a:ext uri="{FF2B5EF4-FFF2-40B4-BE49-F238E27FC236}">
                  <a16:creationId xmlns:a16="http://schemas.microsoft.com/office/drawing/2014/main" id="{08F14944-D9D3-4744-AA3D-8FB1D5CF1C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47625</xdr:rowOff>
        </xdr:from>
        <xdr:to>
          <xdr:col>29</xdr:col>
          <xdr:colOff>114300</xdr:colOff>
          <xdr:row>34</xdr:row>
          <xdr:rowOff>0</xdr:rowOff>
        </xdr:to>
        <xdr:sp macro="" textlink="">
          <xdr:nvSpPr>
            <xdr:cNvPr id="63" name="Option Button 19" hidden="1">
              <a:extLst>
                <a:ext uri="{63B3BB69-23CF-44E3-9099-C40C66FF867C}">
                  <a14:compatExt spid="_x0000_s57363"/>
                </a:ext>
                <a:ext uri="{FF2B5EF4-FFF2-40B4-BE49-F238E27FC236}">
                  <a16:creationId xmlns:a16="http://schemas.microsoft.com/office/drawing/2014/main" id="{5031B551-B890-416D-A2C2-CB88E297C2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408" name="Group Box 20" hidden="1">
              <a:extLst>
                <a:ext uri="{63B3BB69-23CF-44E3-9099-C40C66FF867C}">
                  <a14:compatExt spid="_x0000_s57364"/>
                </a:ext>
                <a:ext uri="{FF2B5EF4-FFF2-40B4-BE49-F238E27FC236}">
                  <a16:creationId xmlns:a16="http://schemas.microsoft.com/office/drawing/2014/main" id="{2A05BE8F-CB15-417F-ACCF-B259A4E0879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409" name="Group Box 21" hidden="1">
              <a:extLst>
                <a:ext uri="{63B3BB69-23CF-44E3-9099-C40C66FF867C}">
                  <a14:compatExt spid="_x0000_s57365"/>
                </a:ext>
                <a:ext uri="{FF2B5EF4-FFF2-40B4-BE49-F238E27FC236}">
                  <a16:creationId xmlns:a16="http://schemas.microsoft.com/office/drawing/2014/main" id="{A24E2A38-8341-4647-91D4-F6EEBAB59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410" name="Group Box 22" hidden="1">
              <a:extLst>
                <a:ext uri="{63B3BB69-23CF-44E3-9099-C40C66FF867C}">
                  <a14:compatExt spid="_x0000_s57366"/>
                </a:ext>
                <a:ext uri="{FF2B5EF4-FFF2-40B4-BE49-F238E27FC236}">
                  <a16:creationId xmlns:a16="http://schemas.microsoft.com/office/drawing/2014/main" id="{95060732-73DF-4E13-82A1-53DC8D780D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411" name="Group Box 23" hidden="1">
              <a:extLst>
                <a:ext uri="{63B3BB69-23CF-44E3-9099-C40C66FF867C}">
                  <a14:compatExt spid="_x0000_s57367"/>
                </a:ext>
                <a:ext uri="{FF2B5EF4-FFF2-40B4-BE49-F238E27FC236}">
                  <a16:creationId xmlns:a16="http://schemas.microsoft.com/office/drawing/2014/main" id="{4FE89C29-4D4C-4613-8EA1-773F84B39A9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412" name="Group Box 24" hidden="1">
              <a:extLst>
                <a:ext uri="{63B3BB69-23CF-44E3-9099-C40C66FF867C}">
                  <a14:compatExt spid="_x0000_s57368"/>
                </a:ext>
                <a:ext uri="{FF2B5EF4-FFF2-40B4-BE49-F238E27FC236}">
                  <a16:creationId xmlns:a16="http://schemas.microsoft.com/office/drawing/2014/main" id="{1D45BFC9-4F85-46A7-870D-C29900D24A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413" name="Group Box 25" hidden="1">
              <a:extLst>
                <a:ext uri="{63B3BB69-23CF-44E3-9099-C40C66FF867C}">
                  <a14:compatExt spid="_x0000_s57369"/>
                </a:ext>
                <a:ext uri="{FF2B5EF4-FFF2-40B4-BE49-F238E27FC236}">
                  <a16:creationId xmlns:a16="http://schemas.microsoft.com/office/drawing/2014/main" id="{485E1A2C-9A70-47FA-9F53-38C7C3E18B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414" name="Group Box 26" hidden="1">
              <a:extLst>
                <a:ext uri="{63B3BB69-23CF-44E3-9099-C40C66FF867C}">
                  <a14:compatExt spid="_x0000_s57370"/>
                </a:ext>
                <a:ext uri="{FF2B5EF4-FFF2-40B4-BE49-F238E27FC236}">
                  <a16:creationId xmlns:a16="http://schemas.microsoft.com/office/drawing/2014/main" id="{CCDD7F0F-78F2-4DA9-BC8C-1C1E0641E4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415" name="Group Box 27" hidden="1">
              <a:extLst>
                <a:ext uri="{63B3BB69-23CF-44E3-9099-C40C66FF867C}">
                  <a14:compatExt spid="_x0000_s57371"/>
                </a:ext>
                <a:ext uri="{FF2B5EF4-FFF2-40B4-BE49-F238E27FC236}">
                  <a16:creationId xmlns:a16="http://schemas.microsoft.com/office/drawing/2014/main" id="{F54CF1B1-FB76-4160-B31D-B6108FEBC87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416" name="Group Box 28" hidden="1">
              <a:extLst>
                <a:ext uri="{63B3BB69-23CF-44E3-9099-C40C66FF867C}">
                  <a14:compatExt spid="_x0000_s57372"/>
                </a:ext>
                <a:ext uri="{FF2B5EF4-FFF2-40B4-BE49-F238E27FC236}">
                  <a16:creationId xmlns:a16="http://schemas.microsoft.com/office/drawing/2014/main" id="{79D68856-3BD3-4EA3-B501-DCAAEA3E7D4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417" name="Group Box 29" hidden="1">
              <a:extLst>
                <a:ext uri="{63B3BB69-23CF-44E3-9099-C40C66FF867C}">
                  <a14:compatExt spid="_x0000_s57373"/>
                </a:ext>
                <a:ext uri="{FF2B5EF4-FFF2-40B4-BE49-F238E27FC236}">
                  <a16:creationId xmlns:a16="http://schemas.microsoft.com/office/drawing/2014/main" id="{69C2EF9E-AD67-4B3D-AA60-CF94075F5F7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57418" name="Option Button 30" hidden="1">
              <a:extLst>
                <a:ext uri="{63B3BB69-23CF-44E3-9099-C40C66FF867C}">
                  <a14:compatExt spid="_x0000_s57374"/>
                </a:ext>
                <a:ext uri="{FF2B5EF4-FFF2-40B4-BE49-F238E27FC236}">
                  <a16:creationId xmlns:a16="http://schemas.microsoft.com/office/drawing/2014/main" id="{272A87CB-7D3F-4E6B-A61F-405C62E8D9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57419" name="Option Button 31" hidden="1">
              <a:extLst>
                <a:ext uri="{63B3BB69-23CF-44E3-9099-C40C66FF867C}">
                  <a14:compatExt spid="_x0000_s57375"/>
                </a:ext>
                <a:ext uri="{FF2B5EF4-FFF2-40B4-BE49-F238E27FC236}">
                  <a16:creationId xmlns:a16="http://schemas.microsoft.com/office/drawing/2014/main" id="{DA96B9D1-E864-4BF8-BF43-C06864EB76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57420" name="Option Button 32" hidden="1">
              <a:extLst>
                <a:ext uri="{63B3BB69-23CF-44E3-9099-C40C66FF867C}">
                  <a14:compatExt spid="_x0000_s57376"/>
                </a:ext>
                <a:ext uri="{FF2B5EF4-FFF2-40B4-BE49-F238E27FC236}">
                  <a16:creationId xmlns:a16="http://schemas.microsoft.com/office/drawing/2014/main" id="{48BEAD26-143F-4A02-94C3-F2EDD7281B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57421" name="Option Button 33" hidden="1">
              <a:extLst>
                <a:ext uri="{63B3BB69-23CF-44E3-9099-C40C66FF867C}">
                  <a14:compatExt spid="_x0000_s57377"/>
                </a:ext>
                <a:ext uri="{FF2B5EF4-FFF2-40B4-BE49-F238E27FC236}">
                  <a16:creationId xmlns:a16="http://schemas.microsoft.com/office/drawing/2014/main" id="{AD34FADE-3209-47D4-A654-B9884B1FAA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57422" name="Option Button 34" hidden="1">
              <a:extLst>
                <a:ext uri="{63B3BB69-23CF-44E3-9099-C40C66FF867C}">
                  <a14:compatExt spid="_x0000_s57378"/>
                </a:ext>
                <a:ext uri="{FF2B5EF4-FFF2-40B4-BE49-F238E27FC236}">
                  <a16:creationId xmlns:a16="http://schemas.microsoft.com/office/drawing/2014/main" id="{9C1D99CA-8A8A-4B72-8E00-7702D0E4E5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57423" name="Option Button 35" hidden="1">
              <a:extLst>
                <a:ext uri="{63B3BB69-23CF-44E3-9099-C40C66FF867C}">
                  <a14:compatExt spid="_x0000_s57379"/>
                </a:ext>
                <a:ext uri="{FF2B5EF4-FFF2-40B4-BE49-F238E27FC236}">
                  <a16:creationId xmlns:a16="http://schemas.microsoft.com/office/drawing/2014/main" id="{9BE6BCFA-B86F-466B-820E-1736005A7D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57424" name="Option Button 36" hidden="1">
              <a:extLst>
                <a:ext uri="{63B3BB69-23CF-44E3-9099-C40C66FF867C}">
                  <a14:compatExt spid="_x0000_s57380"/>
                </a:ext>
                <a:ext uri="{FF2B5EF4-FFF2-40B4-BE49-F238E27FC236}">
                  <a16:creationId xmlns:a16="http://schemas.microsoft.com/office/drawing/2014/main" id="{6061F594-0662-4122-A7D2-478904A80B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57425" name="Option Button 37" hidden="1">
              <a:extLst>
                <a:ext uri="{63B3BB69-23CF-44E3-9099-C40C66FF867C}">
                  <a14:compatExt spid="_x0000_s57381"/>
                </a:ext>
                <a:ext uri="{FF2B5EF4-FFF2-40B4-BE49-F238E27FC236}">
                  <a16:creationId xmlns:a16="http://schemas.microsoft.com/office/drawing/2014/main" id="{89C71C75-208F-4284-9D83-60FEBF4FD7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57426" name="Option Button 38" hidden="1">
              <a:extLst>
                <a:ext uri="{63B3BB69-23CF-44E3-9099-C40C66FF867C}">
                  <a14:compatExt spid="_x0000_s57382"/>
                </a:ext>
                <a:ext uri="{FF2B5EF4-FFF2-40B4-BE49-F238E27FC236}">
                  <a16:creationId xmlns:a16="http://schemas.microsoft.com/office/drawing/2014/main" id="{8BF469E5-7541-45AE-B9A2-7B9AC048E9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57427" name="Option Button 39" hidden="1">
              <a:extLst>
                <a:ext uri="{63B3BB69-23CF-44E3-9099-C40C66FF867C}">
                  <a14:compatExt spid="_x0000_s57383"/>
                </a:ext>
                <a:ext uri="{FF2B5EF4-FFF2-40B4-BE49-F238E27FC236}">
                  <a16:creationId xmlns:a16="http://schemas.microsoft.com/office/drawing/2014/main" id="{A7944A56-128D-4AC8-B530-DCAA70C25A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57428" name="Option Button 40" hidden="1">
              <a:extLst>
                <a:ext uri="{63B3BB69-23CF-44E3-9099-C40C66FF867C}">
                  <a14:compatExt spid="_x0000_s57384"/>
                </a:ext>
                <a:ext uri="{FF2B5EF4-FFF2-40B4-BE49-F238E27FC236}">
                  <a16:creationId xmlns:a16="http://schemas.microsoft.com/office/drawing/2014/main" id="{35113BF8-1A16-4CEB-ACD0-0B5DB146E8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429" name="Group Box 41" hidden="1">
              <a:extLst>
                <a:ext uri="{63B3BB69-23CF-44E3-9099-C40C66FF867C}">
                  <a14:compatExt spid="_x0000_s57385"/>
                </a:ext>
                <a:ext uri="{FF2B5EF4-FFF2-40B4-BE49-F238E27FC236}">
                  <a16:creationId xmlns:a16="http://schemas.microsoft.com/office/drawing/2014/main" id="{1BF7C770-E5FB-4ADB-B18E-1F78B02C29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57430" name="Option Button 42" hidden="1">
              <a:extLst>
                <a:ext uri="{63B3BB69-23CF-44E3-9099-C40C66FF867C}">
                  <a14:compatExt spid="_x0000_s57386"/>
                </a:ext>
                <a:ext uri="{FF2B5EF4-FFF2-40B4-BE49-F238E27FC236}">
                  <a16:creationId xmlns:a16="http://schemas.microsoft.com/office/drawing/2014/main" id="{D7D27512-51C2-48A6-9115-8F152B7E65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57431" name="Option Button 43" hidden="1">
              <a:extLst>
                <a:ext uri="{63B3BB69-23CF-44E3-9099-C40C66FF867C}">
                  <a14:compatExt spid="_x0000_s57387"/>
                </a:ext>
                <a:ext uri="{FF2B5EF4-FFF2-40B4-BE49-F238E27FC236}">
                  <a16:creationId xmlns:a16="http://schemas.microsoft.com/office/drawing/2014/main" id="{478709CB-728D-4E7D-A931-C36B392D0C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57432" name="Option Button 44" hidden="1">
              <a:extLst>
                <a:ext uri="{63B3BB69-23CF-44E3-9099-C40C66FF867C}">
                  <a14:compatExt spid="_x0000_s57388"/>
                </a:ext>
                <a:ext uri="{FF2B5EF4-FFF2-40B4-BE49-F238E27FC236}">
                  <a16:creationId xmlns:a16="http://schemas.microsoft.com/office/drawing/2014/main" id="{8E16E03C-9286-4329-A735-6F4310D252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57433" name="Option Button 45" hidden="1">
              <a:extLst>
                <a:ext uri="{63B3BB69-23CF-44E3-9099-C40C66FF867C}">
                  <a14:compatExt spid="_x0000_s57389"/>
                </a:ext>
                <a:ext uri="{FF2B5EF4-FFF2-40B4-BE49-F238E27FC236}">
                  <a16:creationId xmlns:a16="http://schemas.microsoft.com/office/drawing/2014/main" id="{3A1B3807-12B0-4448-8FD3-49D74A35A1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57434" name="Option Button 46" hidden="1">
              <a:extLst>
                <a:ext uri="{63B3BB69-23CF-44E3-9099-C40C66FF867C}">
                  <a14:compatExt spid="_x0000_s57390"/>
                </a:ext>
                <a:ext uri="{FF2B5EF4-FFF2-40B4-BE49-F238E27FC236}">
                  <a16:creationId xmlns:a16="http://schemas.microsoft.com/office/drawing/2014/main" id="{713E17B6-A351-4E56-9ABD-084EB4D026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19050</xdr:rowOff>
        </xdr:to>
        <xdr:sp macro="" textlink="">
          <xdr:nvSpPr>
            <xdr:cNvPr id="57435" name="Option Button 47" hidden="1">
              <a:extLst>
                <a:ext uri="{63B3BB69-23CF-44E3-9099-C40C66FF867C}">
                  <a14:compatExt spid="_x0000_s57391"/>
                </a:ext>
                <a:ext uri="{FF2B5EF4-FFF2-40B4-BE49-F238E27FC236}">
                  <a16:creationId xmlns:a16="http://schemas.microsoft.com/office/drawing/2014/main" id="{02E9B6B4-908D-4EB8-BF73-0114EA5ACD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57150</xdr:rowOff>
        </xdr:from>
        <xdr:to>
          <xdr:col>37</xdr:col>
          <xdr:colOff>114300</xdr:colOff>
          <xdr:row>32</xdr:row>
          <xdr:rowOff>238125</xdr:rowOff>
        </xdr:to>
        <xdr:sp macro="" textlink="">
          <xdr:nvSpPr>
            <xdr:cNvPr id="57436" name="Option Button 48" hidden="1">
              <a:extLst>
                <a:ext uri="{63B3BB69-23CF-44E3-9099-C40C66FF867C}">
                  <a14:compatExt spid="_x0000_s57392"/>
                </a:ext>
                <a:ext uri="{FF2B5EF4-FFF2-40B4-BE49-F238E27FC236}">
                  <a16:creationId xmlns:a16="http://schemas.microsoft.com/office/drawing/2014/main" id="{74E19758-D3BD-486A-B800-C25BFF63A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33</xdr:row>
          <xdr:rowOff>9525</xdr:rowOff>
        </xdr:from>
        <xdr:to>
          <xdr:col>37</xdr:col>
          <xdr:colOff>104775</xdr:colOff>
          <xdr:row>34</xdr:row>
          <xdr:rowOff>0</xdr:rowOff>
        </xdr:to>
        <xdr:sp macro="" textlink="">
          <xdr:nvSpPr>
            <xdr:cNvPr id="57437" name="Option Button 49" hidden="1">
              <a:extLst>
                <a:ext uri="{63B3BB69-23CF-44E3-9099-C40C66FF867C}">
                  <a14:compatExt spid="_x0000_s57393"/>
                </a:ext>
                <a:ext uri="{FF2B5EF4-FFF2-40B4-BE49-F238E27FC236}">
                  <a16:creationId xmlns:a16="http://schemas.microsoft.com/office/drawing/2014/main" id="{ECC0EEC6-B5DF-463F-97C6-7E2F6DBC00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view="pageBreakPreview" zoomScaleNormal="120" zoomScaleSheetLayoutView="100" zoomScalePageLayoutView="64" workbookViewId="0">
      <selection activeCell="C33" sqref="C33:AK3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2018</v>
      </c>
      <c r="C8" s="576"/>
      <c r="D8" s="576"/>
      <c r="E8" s="576"/>
      <c r="F8" s="576"/>
      <c r="G8" s="577"/>
      <c r="H8" s="166" t="s">
        <v>2182</v>
      </c>
      <c r="I8" s="973"/>
      <c r="J8" s="973"/>
      <c r="K8" s="167" t="s">
        <v>2184</v>
      </c>
      <c r="L8" s="973"/>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0</v>
      </c>
      <c r="R18" s="980"/>
      <c r="S18" s="980"/>
      <c r="T18" s="980"/>
      <c r="U18" s="980"/>
      <c r="V18" s="98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2073</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2074</v>
      </c>
      <c r="D21" s="978"/>
      <c r="E21" s="978"/>
      <c r="F21" s="978"/>
      <c r="G21" s="978"/>
      <c r="H21" s="978"/>
      <c r="I21" s="978"/>
      <c r="J21" s="978"/>
      <c r="K21" s="978"/>
      <c r="L21" s="978"/>
      <c r="M21" s="978"/>
      <c r="N21" s="978"/>
      <c r="O21" s="978"/>
      <c r="P21" s="978"/>
      <c r="Q21" s="979">
        <f>Q18-Q20</f>
        <v>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2146</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2075</v>
      </c>
      <c r="D25" s="589"/>
      <c r="E25" s="589"/>
      <c r="F25" s="589"/>
      <c r="G25" s="589"/>
      <c r="H25" s="589"/>
      <c r="I25" s="589"/>
      <c r="J25" s="589"/>
      <c r="K25" s="589"/>
      <c r="L25" s="589"/>
      <c r="M25" s="589"/>
      <c r="N25" s="589"/>
      <c r="O25" s="589"/>
      <c r="P25" s="590"/>
      <c r="Q25" s="591">
        <f>Q19-Q20</f>
        <v>0</v>
      </c>
      <c r="R25" s="592"/>
      <c r="S25" s="592"/>
      <c r="T25" s="592"/>
      <c r="U25" s="592"/>
      <c r="V25" s="592"/>
      <c r="W25" s="176" t="s">
        <v>31</v>
      </c>
      <c r="X25" s="72" t="s">
        <v>38</v>
      </c>
      <c r="Y25" s="556" t="str">
        <f>IFERROR(IF(Q25&lt;=0,"",IF(Q26&gt;=Q25,"○","△")),"")</f>
        <v/>
      </c>
      <c r="Z25" s="72" t="s">
        <v>38</v>
      </c>
      <c r="AA25" s="593" t="str">
        <f>IFERROR(IF(Y25="△",IF(Q28&gt;=Q25,"○","△"),""),"")</f>
        <v/>
      </c>
      <c r="AB25" s="155"/>
      <c r="AC25" s="155"/>
      <c r="AD25" s="155"/>
      <c r="AE25" s="155"/>
      <c r="AF25" s="155"/>
      <c r="AG25" s="155"/>
      <c r="AH25" s="155"/>
      <c r="AI25" s="155"/>
      <c r="AJ25" s="155"/>
      <c r="AK25" s="155"/>
      <c r="AL25" s="155"/>
    </row>
    <row r="26" spans="1:55" ht="37.5" customHeight="1" thickBot="1">
      <c r="A26" s="155"/>
      <c r="B26" s="184" t="s">
        <v>44</v>
      </c>
      <c r="C26" s="589" t="s">
        <v>2147</v>
      </c>
      <c r="D26" s="589"/>
      <c r="E26" s="589"/>
      <c r="F26" s="589"/>
      <c r="G26" s="589"/>
      <c r="H26" s="589"/>
      <c r="I26" s="589"/>
      <c r="J26" s="589"/>
      <c r="K26" s="589"/>
      <c r="L26" s="589"/>
      <c r="M26" s="589"/>
      <c r="N26" s="589"/>
      <c r="O26" s="589"/>
      <c r="P26" s="590"/>
      <c r="Q26" s="596"/>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2076</v>
      </c>
      <c r="D27" s="589"/>
      <c r="E27" s="589"/>
      <c r="F27" s="589"/>
      <c r="G27" s="589"/>
      <c r="H27" s="589"/>
      <c r="I27" s="589"/>
      <c r="J27" s="589"/>
      <c r="K27" s="589"/>
      <c r="L27" s="589"/>
      <c r="M27" s="589"/>
      <c r="N27" s="589"/>
      <c r="O27" s="589"/>
      <c r="P27" s="590"/>
      <c r="Q27" s="596"/>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2148</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2077</v>
      </c>
      <c r="D28" s="589"/>
      <c r="E28" s="589"/>
      <c r="F28" s="589"/>
      <c r="G28" s="589"/>
      <c r="H28" s="589"/>
      <c r="I28" s="589"/>
      <c r="J28" s="589"/>
      <c r="K28" s="589"/>
      <c r="L28" s="589"/>
      <c r="M28" s="589"/>
      <c r="N28" s="589"/>
      <c r="O28" s="589"/>
      <c r="P28" s="590"/>
      <c r="Q28" s="614">
        <f>Q26+Q27</f>
        <v>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2194</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2205</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2207</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2078</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2149</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c r="R43" s="632"/>
      <c r="S43" s="196" t="s">
        <v>53</v>
      </c>
      <c r="T43" s="633"/>
      <c r="U43" s="634"/>
      <c r="V43" s="197" t="s">
        <v>54</v>
      </c>
      <c r="W43" s="635" t="s">
        <v>55</v>
      </c>
      <c r="X43" s="635"/>
      <c r="Y43" s="635" t="s">
        <v>52</v>
      </c>
      <c r="Z43" s="636"/>
      <c r="AA43" s="633"/>
      <c r="AB43" s="634"/>
      <c r="AC43" s="198" t="s">
        <v>53</v>
      </c>
      <c r="AD43" s="633"/>
      <c r="AE43" s="634"/>
      <c r="AF43" s="197" t="s">
        <v>54</v>
      </c>
      <c r="AG43" s="197" t="s">
        <v>56</v>
      </c>
      <c r="AH43" s="197" t="str">
        <f>IF(Q43&gt;=1,(AA43*12+AD43)-(Q43*12+T43)+1,"")</f>
        <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2009</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2009</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2081</v>
      </c>
      <c r="AR49" s="69" t="b">
        <v>0</v>
      </c>
      <c r="AS49" s="637" t="s">
        <v>2079</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2082</v>
      </c>
      <c r="AO50" s="637"/>
      <c r="AP50" s="637"/>
      <c r="AR50" s="69" t="b">
        <v>0</v>
      </c>
      <c r="AS50" s="637" t="s">
        <v>2080</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0</v>
      </c>
      <c r="AN52" s="637" t="s">
        <v>62</v>
      </c>
      <c r="AO52" s="637"/>
      <c r="AP52" s="637"/>
      <c r="AR52" s="69" t="b">
        <v>0</v>
      </c>
      <c r="AS52" s="637" t="s">
        <v>2083</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7" t="s">
        <v>63</v>
      </c>
      <c r="AO53" s="637"/>
      <c r="AP53" s="637"/>
      <c r="AQ53" s="157"/>
      <c r="AR53" s="69" t="b">
        <v>0</v>
      </c>
      <c r="AS53" s="637" t="s">
        <v>76</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c r="N54" s="673"/>
      <c r="O54" s="673"/>
      <c r="P54" s="673"/>
      <c r="Q54" s="673"/>
      <c r="R54" s="214" t="s">
        <v>73</v>
      </c>
      <c r="S54" s="673"/>
      <c r="T54" s="673"/>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7" t="s">
        <v>64</v>
      </c>
      <c r="AO54" s="637"/>
      <c r="AP54" s="637"/>
      <c r="AR54" s="69" t="b">
        <v>0</v>
      </c>
      <c r="AS54" s="637" t="s">
        <v>2084</v>
      </c>
      <c r="AT54" s="637"/>
    </row>
    <row r="55" spans="1:59" ht="24.75" customHeight="1">
      <c r="A55" s="155"/>
      <c r="B55" s="674" t="s">
        <v>77</v>
      </c>
      <c r="C55" s="675"/>
      <c r="D55" s="675"/>
      <c r="E55" s="676"/>
      <c r="F55" s="680"/>
      <c r="G55" s="682" t="s">
        <v>78</v>
      </c>
      <c r="H55" s="683"/>
      <c r="I55" s="684"/>
      <c r="J55" s="682" t="s">
        <v>79</v>
      </c>
      <c r="K55" s="683"/>
      <c r="L55" s="683"/>
      <c r="M55" s="688"/>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2232</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2085</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80</v>
      </c>
      <c r="D60" s="659"/>
      <c r="E60" s="659"/>
      <c r="F60" s="659"/>
      <c r="G60" s="659"/>
      <c r="H60" s="659"/>
      <c r="I60" s="659"/>
      <c r="J60" s="659"/>
      <c r="K60" s="659"/>
      <c r="L60" s="659"/>
      <c r="M60" s="659"/>
      <c r="N60" s="659"/>
      <c r="O60" s="659"/>
      <c r="P60" s="659"/>
      <c r="Q60" s="659"/>
      <c r="R60" s="659"/>
      <c r="S60" s="660"/>
      <c r="T60" s="661">
        <f>SUM('別紙様式6-2 事業所個票１:事業所個票10'!$BN$51)</f>
        <v>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2086</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81</v>
      </c>
      <c r="D61" s="667"/>
      <c r="E61" s="667"/>
      <c r="F61" s="667"/>
      <c r="G61" s="667"/>
      <c r="H61" s="667"/>
      <c r="I61" s="667"/>
      <c r="J61" s="667"/>
      <c r="K61" s="667"/>
      <c r="L61" s="667"/>
      <c r="M61" s="667"/>
      <c r="N61" s="667"/>
      <c r="O61" s="667"/>
      <c r="P61" s="667"/>
      <c r="Q61" s="667"/>
      <c r="R61" s="667"/>
      <c r="S61" s="668"/>
      <c r="T61" s="669"/>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2150</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2151</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84</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2152</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2153</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85</v>
      </c>
      <c r="AF68" s="238" t="s">
        <v>69</v>
      </c>
      <c r="AG68" s="155" t="s">
        <v>38</v>
      </c>
      <c r="AH68" s="183" t="str">
        <f>IF(T67=0,"",(IF(AB68&gt;=200/3,"○","×")))</f>
        <v/>
      </c>
      <c r="AI68" s="221"/>
      <c r="AJ68" s="221"/>
      <c r="AK68" s="221"/>
      <c r="AL68" s="155"/>
      <c r="AM68" s="628" t="s">
        <v>2154</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2155</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86</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7" t="s">
        <v>2156</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0</v>
      </c>
      <c r="AN74" s="637" t="s">
        <v>2087</v>
      </c>
      <c r="AO74" s="637"/>
      <c r="AP74" s="637"/>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2157</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
      </c>
      <c r="AA75" s="251"/>
      <c r="AB75" s="251"/>
      <c r="AC75" s="251"/>
      <c r="AD75" s="251"/>
      <c r="AE75" s="251"/>
      <c r="AF75" s="251"/>
      <c r="AG75" s="251"/>
      <c r="AH75" s="251"/>
      <c r="AI75" s="251"/>
      <c r="AJ75" s="251"/>
      <c r="AK75" s="251"/>
      <c r="AL75" s="251"/>
      <c r="AM75" s="628" t="s">
        <v>83</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7" t="s">
        <v>2231</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88</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89</v>
      </c>
      <c r="D80" s="729"/>
      <c r="E80" s="729"/>
      <c r="F80" s="729"/>
      <c r="G80" s="729"/>
      <c r="H80" s="729"/>
      <c r="I80" s="729"/>
      <c r="J80" s="729"/>
      <c r="K80" s="729"/>
      <c r="L80" s="729"/>
      <c r="M80" s="729"/>
      <c r="N80" s="729"/>
      <c r="O80" s="729"/>
      <c r="P80" s="729"/>
      <c r="Q80" s="729"/>
      <c r="R80" s="729"/>
      <c r="S80" s="729"/>
      <c r="T80" s="730"/>
      <c r="U80" s="712">
        <f>U81+U86</f>
        <v>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2233</v>
      </c>
      <c r="D81" s="746"/>
      <c r="E81" s="750" t="s">
        <v>90</v>
      </c>
      <c r="F81" s="751"/>
      <c r="G81" s="751"/>
      <c r="H81" s="751"/>
      <c r="I81" s="751"/>
      <c r="J81" s="751"/>
      <c r="K81" s="751"/>
      <c r="L81" s="751"/>
      <c r="M81" s="751"/>
      <c r="N81" s="751"/>
      <c r="O81" s="751"/>
      <c r="P81" s="751"/>
      <c r="Q81" s="751"/>
      <c r="R81" s="751"/>
      <c r="S81" s="751"/>
      <c r="T81" s="752"/>
      <c r="U81" s="756"/>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0</v>
      </c>
      <c r="AD82" s="732"/>
      <c r="AE82" s="733"/>
      <c r="AF82" s="737" t="s">
        <v>85</v>
      </c>
      <c r="AG82" s="737" t="s">
        <v>69</v>
      </c>
      <c r="AH82" s="738" t="s">
        <v>38</v>
      </c>
      <c r="AI82" s="593" t="str">
        <f>IF(U81=0,"",IF(AND(AC82&gt;=200/3,AC82&lt;=100),"○","×"))</f>
        <v/>
      </c>
      <c r="AJ82" s="221"/>
      <c r="AK82" s="155"/>
      <c r="AL82" s="221"/>
      <c r="AM82" s="739" t="s">
        <v>2340</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2159</v>
      </c>
      <c r="G83" s="767"/>
      <c r="H83" s="767"/>
      <c r="I83" s="767"/>
      <c r="J83" s="767"/>
      <c r="K83" s="767"/>
      <c r="L83" s="767"/>
      <c r="M83" s="767"/>
      <c r="N83" s="767"/>
      <c r="O83" s="767"/>
      <c r="P83" s="767"/>
      <c r="Q83" s="767"/>
      <c r="R83" s="767"/>
      <c r="S83" s="767"/>
      <c r="T83" s="767"/>
      <c r="U83" s="771"/>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91</v>
      </c>
      <c r="D86" s="779"/>
      <c r="E86" s="750" t="s">
        <v>92</v>
      </c>
      <c r="F86" s="751"/>
      <c r="G86" s="751"/>
      <c r="H86" s="751"/>
      <c r="I86" s="751"/>
      <c r="J86" s="751"/>
      <c r="K86" s="751"/>
      <c r="L86" s="751"/>
      <c r="M86" s="751"/>
      <c r="N86" s="751"/>
      <c r="O86" s="751"/>
      <c r="P86" s="751"/>
      <c r="Q86" s="751"/>
      <c r="R86" s="751"/>
      <c r="S86" s="751"/>
      <c r="T86" s="752"/>
      <c r="U86" s="756"/>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0</v>
      </c>
      <c r="AD87" s="732"/>
      <c r="AE87" s="733"/>
      <c r="AF87" s="737" t="s">
        <v>85</v>
      </c>
      <c r="AG87" s="737" t="s">
        <v>69</v>
      </c>
      <c r="AH87" s="738" t="s">
        <v>38</v>
      </c>
      <c r="AI87" s="593" t="str">
        <f>IF(U86=0,"",IF(AND(AC87&gt;=200/3,AC82&lt;=100),"○","×"))</f>
        <v/>
      </c>
      <c r="AJ87" s="221"/>
      <c r="AK87" s="221"/>
      <c r="AL87" s="221"/>
      <c r="AM87" s="739" t="s">
        <v>2160</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2161</v>
      </c>
      <c r="G88" s="767"/>
      <c r="H88" s="767"/>
      <c r="I88" s="767"/>
      <c r="J88" s="767"/>
      <c r="K88" s="767"/>
      <c r="L88" s="767"/>
      <c r="M88" s="767"/>
      <c r="N88" s="767"/>
      <c r="O88" s="767"/>
      <c r="P88" s="767"/>
      <c r="Q88" s="767"/>
      <c r="R88" s="767"/>
      <c r="S88" s="767"/>
      <c r="T88" s="767"/>
      <c r="U88" s="771"/>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94</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4" t="str">
        <f>IF(SUM('別紙様式6-2 事業所個票１:事業所個票10'!CI4)=0,"該当","")</f>
        <v>該当</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99</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100</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2087</v>
      </c>
      <c r="AO99" s="637"/>
      <c r="AP99" s="637"/>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7" t="s">
        <v>2088</v>
      </c>
      <c r="AO100" s="637"/>
      <c r="AP100" s="637"/>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105</v>
      </c>
      <c r="D103" s="784"/>
      <c r="E103" s="784"/>
      <c r="F103" s="784"/>
      <c r="G103" s="784"/>
      <c r="H103" s="784"/>
      <c r="I103" s="784"/>
      <c r="J103" s="784"/>
      <c r="K103" s="784"/>
      <c r="L103" s="224"/>
      <c r="M103" s="785"/>
      <c r="N103" s="786"/>
      <c r="O103" s="787" t="s">
        <v>2234</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2010</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106</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107</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99"/>
      <c r="C107" s="280" t="s">
        <v>101</v>
      </c>
      <c r="D107" s="800" t="s">
        <v>2208</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2087</v>
      </c>
      <c r="AO107" s="637"/>
      <c r="AP107" s="637"/>
      <c r="AQ107" s="157"/>
      <c r="AR107" s="69" t="b">
        <v>0</v>
      </c>
      <c r="AS107" s="637" t="s">
        <v>2089</v>
      </c>
      <c r="AT107" s="637"/>
      <c r="AU107" s="637"/>
    </row>
    <row r="108" spans="1:55" s="165" customFormat="1" ht="25.5" customHeight="1" thickBot="1">
      <c r="A108" s="164"/>
      <c r="B108" s="799"/>
      <c r="C108" s="817"/>
      <c r="D108" s="819" t="s">
        <v>108</v>
      </c>
      <c r="E108" s="820"/>
      <c r="F108" s="820"/>
      <c r="G108" s="820"/>
      <c r="H108" s="825"/>
      <c r="I108" s="827" t="s">
        <v>32</v>
      </c>
      <c r="J108" s="829" t="s">
        <v>2228</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0</v>
      </c>
      <c r="AN108" s="637" t="s">
        <v>2088</v>
      </c>
      <c r="AO108" s="637"/>
      <c r="AP108" s="637"/>
      <c r="AQ108" s="301"/>
      <c r="AR108" s="69" t="b">
        <v>0</v>
      </c>
      <c r="AS108" s="637" t="s">
        <v>2090</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2341</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2162</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109</v>
      </c>
      <c r="K110" s="303"/>
      <c r="L110" s="303"/>
      <c r="M110" s="303"/>
      <c r="N110" s="303"/>
      <c r="O110" s="303"/>
      <c r="P110" s="303"/>
      <c r="Q110" s="303"/>
      <c r="R110" s="303"/>
      <c r="S110" s="807" t="s">
        <v>110</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2342</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2163</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2164</v>
      </c>
      <c r="D114" s="784"/>
      <c r="E114" s="784"/>
      <c r="F114" s="784"/>
      <c r="G114" s="784"/>
      <c r="H114" s="784"/>
      <c r="I114" s="784"/>
      <c r="J114" s="784"/>
      <c r="K114" s="784"/>
      <c r="L114" s="224"/>
      <c r="M114" s="785"/>
      <c r="N114" s="786"/>
      <c r="O114" s="814" t="s">
        <v>111</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2011</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112</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7" t="s">
        <v>2089</v>
      </c>
      <c r="AT117" s="637"/>
      <c r="AU117" s="637"/>
    </row>
    <row r="118" spans="1:55" s="165" customFormat="1" ht="20.25" customHeight="1" thickBot="1">
      <c r="A118" s="164"/>
      <c r="B118" s="785"/>
      <c r="C118" s="786"/>
      <c r="D118" s="851" t="s">
        <v>107</v>
      </c>
      <c r="E118" s="851"/>
      <c r="F118" s="851"/>
      <c r="G118" s="851"/>
      <c r="H118" s="851"/>
      <c r="I118" s="851"/>
      <c r="J118" s="851"/>
      <c r="K118" s="851"/>
      <c r="L118" s="851"/>
      <c r="M118" s="851"/>
      <c r="N118" s="851"/>
      <c r="O118" s="851"/>
      <c r="P118" s="851"/>
      <c r="Q118" s="852"/>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7" t="s">
        <v>2087</v>
      </c>
      <c r="AO118" s="637"/>
      <c r="AP118" s="637"/>
      <c r="AR118" s="69" t="b">
        <v>0</v>
      </c>
      <c r="AS118" s="637" t="s">
        <v>2090</v>
      </c>
      <c r="AT118" s="637"/>
      <c r="AU118" s="637"/>
    </row>
    <row r="119" spans="1:55" s="165" customFormat="1" ht="28.5" customHeight="1" thickBot="1">
      <c r="A119" s="164"/>
      <c r="B119" s="280" t="s">
        <v>101</v>
      </c>
      <c r="C119" s="853" t="s">
        <v>2210</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2088</v>
      </c>
      <c r="AO119" s="637"/>
      <c r="AP119" s="637"/>
      <c r="AR119" s="69" t="b">
        <v>0</v>
      </c>
      <c r="AS119" s="637" t="s">
        <v>2091</v>
      </c>
      <c r="AT119" s="637"/>
      <c r="AU119" s="637"/>
    </row>
    <row r="120" spans="1:55" s="165" customFormat="1" ht="25.5" customHeight="1">
      <c r="A120" s="164"/>
      <c r="B120" s="817"/>
      <c r="C120" s="819" t="s">
        <v>114</v>
      </c>
      <c r="D120" s="820"/>
      <c r="E120" s="820"/>
      <c r="F120" s="820"/>
      <c r="G120" s="316"/>
      <c r="H120" s="317" t="s">
        <v>32</v>
      </c>
      <c r="I120" s="835" t="s">
        <v>115</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2165</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116</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117</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102</v>
      </c>
      <c r="C123" s="857" t="s">
        <v>2209</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2166</v>
      </c>
      <c r="C125" s="859"/>
      <c r="D125" s="859"/>
      <c r="E125" s="859"/>
      <c r="F125" s="859"/>
      <c r="G125" s="859"/>
      <c r="H125" s="859"/>
      <c r="I125" s="859"/>
      <c r="J125" s="859"/>
      <c r="K125" s="859"/>
      <c r="L125" s="224"/>
      <c r="M125" s="785"/>
      <c r="N125" s="786"/>
      <c r="O125" s="860" t="s">
        <v>118</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2012</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119</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2" t="s">
        <v>2167</v>
      </c>
      <c r="C131" s="854"/>
      <c r="D131" s="854"/>
      <c r="E131" s="854"/>
      <c r="F131" s="854"/>
      <c r="G131" s="854"/>
      <c r="H131" s="854"/>
      <c r="I131" s="854"/>
      <c r="J131" s="854"/>
      <c r="K131" s="854"/>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28" t="s">
        <v>2168</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124</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2171</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126</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127</v>
      </c>
      <c r="C143" s="729"/>
      <c r="D143" s="729"/>
      <c r="E143" s="729"/>
      <c r="F143" s="729"/>
      <c r="G143" s="729"/>
      <c r="H143" s="729"/>
      <c r="I143" s="729"/>
      <c r="J143" s="729"/>
      <c r="K143" s="729"/>
      <c r="L143" s="729"/>
      <c r="M143" s="729"/>
      <c r="N143" s="729"/>
      <c r="O143" s="729"/>
      <c r="P143" s="729"/>
      <c r="Q143" s="730"/>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2179</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128</v>
      </c>
      <c r="C144" s="710"/>
      <c r="D144" s="710"/>
      <c r="E144" s="710"/>
      <c r="F144" s="710"/>
      <c r="G144" s="710"/>
      <c r="H144" s="710"/>
      <c r="I144" s="710"/>
      <c r="J144" s="710"/>
      <c r="K144" s="710"/>
      <c r="L144" s="710"/>
      <c r="M144" s="710"/>
      <c r="N144" s="710"/>
      <c r="O144" s="710"/>
      <c r="P144" s="710"/>
      <c r="Q144" s="711"/>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2180</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129</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該当</v>
      </c>
      <c r="AJ147" s="868"/>
      <c r="AK147" s="869"/>
      <c r="AL147" s="164"/>
    </row>
    <row r="148" spans="1:55" s="165" customFormat="1" ht="24" customHeight="1">
      <c r="A148" s="164"/>
      <c r="B148" s="254" t="s">
        <v>82</v>
      </c>
      <c r="C148" s="882" t="s">
        <v>131</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
      </c>
      <c r="AJ150" s="868"/>
      <c r="AK150" s="869"/>
      <c r="AL150" s="164"/>
    </row>
    <row r="151" spans="1:55" s="165" customFormat="1" ht="39" customHeight="1" thickBot="1">
      <c r="A151" s="164"/>
      <c r="B151" s="254" t="s">
        <v>82</v>
      </c>
      <c r="C151" s="882" t="s">
        <v>2227</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2213</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133</v>
      </c>
      <c r="C153" s="884"/>
      <c r="D153" s="884"/>
      <c r="E153" s="885"/>
      <c r="F153" s="886" t="s">
        <v>134</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08" t="s">
        <v>2013</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135</v>
      </c>
      <c r="C154" s="854"/>
      <c r="D154" s="854"/>
      <c r="E154" s="873"/>
      <c r="F154" s="359"/>
      <c r="G154" s="877" t="s">
        <v>2212</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4"/>
      <c r="C155" s="855"/>
      <c r="D155" s="855"/>
      <c r="E155" s="875"/>
      <c r="F155" s="360"/>
      <c r="G155" s="879" t="s">
        <v>136</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3"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137</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3"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138</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2" t="s">
        <v>139</v>
      </c>
      <c r="C158" s="854"/>
      <c r="D158" s="854"/>
      <c r="E158" s="873"/>
      <c r="F158" s="364"/>
      <c r="G158" s="889" t="s">
        <v>2218</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4"/>
      <c r="C159" s="855"/>
      <c r="D159" s="855"/>
      <c r="E159" s="875"/>
      <c r="F159" s="360"/>
      <c r="G159" s="879" t="s">
        <v>140</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3"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141</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3"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142</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2" t="s">
        <v>143</v>
      </c>
      <c r="C162" s="854"/>
      <c r="D162" s="854"/>
      <c r="E162" s="873"/>
      <c r="F162" s="368"/>
      <c r="G162" s="889" t="s">
        <v>144</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4"/>
      <c r="C163" s="855"/>
      <c r="D163" s="855"/>
      <c r="E163" s="875"/>
      <c r="F163" s="360"/>
      <c r="G163" s="879" t="s">
        <v>145</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3"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146</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3"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3"/>
      <c r="C166" s="864"/>
      <c r="D166" s="864"/>
      <c r="E166" s="876"/>
      <c r="F166" s="362"/>
      <c r="G166" s="890" t="s">
        <v>2211</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2" t="s">
        <v>148</v>
      </c>
      <c r="C167" s="854"/>
      <c r="D167" s="854"/>
      <c r="E167" s="873"/>
      <c r="F167" s="364"/>
      <c r="G167" s="895" t="s">
        <v>2217</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4"/>
      <c r="C168" s="855"/>
      <c r="D168" s="855"/>
      <c r="E168" s="875"/>
      <c r="F168" s="360"/>
      <c r="G168" s="894" t="s">
        <v>149</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3"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150</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3"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151</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2" t="s">
        <v>152</v>
      </c>
      <c r="C171" s="854"/>
      <c r="D171" s="854"/>
      <c r="E171" s="873"/>
      <c r="F171" s="368"/>
      <c r="G171" s="893" t="s">
        <v>153</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4"/>
      <c r="C172" s="855"/>
      <c r="D172" s="855"/>
      <c r="E172" s="875"/>
      <c r="F172" s="360"/>
      <c r="G172" s="894" t="s">
        <v>154</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3" t="b">
        <v>0</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155</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3"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156</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2" t="s">
        <v>157</v>
      </c>
      <c r="C175" s="854"/>
      <c r="D175" s="854"/>
      <c r="E175" s="873"/>
      <c r="F175" s="368"/>
      <c r="G175" s="893" t="s">
        <v>2216</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4"/>
      <c r="C176" s="855"/>
      <c r="D176" s="855"/>
      <c r="E176" s="875"/>
      <c r="F176" s="360"/>
      <c r="G176" s="894" t="s">
        <v>158</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3"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2215</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3"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2214</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159</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18" t="s">
        <v>162</v>
      </c>
      <c r="C182" s="919"/>
      <c r="D182" s="919"/>
      <c r="E182" s="920" t="b">
        <v>0</v>
      </c>
      <c r="F182" s="359"/>
      <c r="G182" s="906" t="s">
        <v>2219</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0</v>
      </c>
      <c r="AN182" s="608" t="s">
        <v>161</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2220</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165</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166</v>
      </c>
      <c r="AF187" s="902"/>
      <c r="AG187" s="902"/>
      <c r="AH187" s="902"/>
      <c r="AI187" s="902"/>
      <c r="AJ187" s="903"/>
      <c r="AK187" s="357" t="str">
        <f>IF(AND(AM188=TRUE,OR(Q20=0,AM189=TRUE),AM190=TRUE,AM191=TRUE,AM192=TRUE,AM193=TRUE),"○","×")</f>
        <v>×</v>
      </c>
      <c r="AL187" s="155"/>
      <c r="AM187" s="628" t="s">
        <v>2014</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167</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168</v>
      </c>
      <c r="AF188" s="909"/>
      <c r="AG188" s="909"/>
      <c r="AH188" s="909"/>
      <c r="AI188" s="909"/>
      <c r="AJ188" s="909"/>
      <c r="AK188" s="910"/>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2236</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168</v>
      </c>
      <c r="AF189" s="914"/>
      <c r="AG189" s="914"/>
      <c r="AH189" s="914"/>
      <c r="AI189" s="914"/>
      <c r="AJ189" s="914"/>
      <c r="AK189" s="915"/>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169</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170</v>
      </c>
      <c r="AF190" s="914"/>
      <c r="AG190" s="914"/>
      <c r="AH190" s="914"/>
      <c r="AI190" s="914"/>
      <c r="AJ190" s="914"/>
      <c r="AK190" s="915"/>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171</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172</v>
      </c>
      <c r="AF191" s="932"/>
      <c r="AG191" s="932"/>
      <c r="AH191" s="932"/>
      <c r="AI191" s="932"/>
      <c r="AJ191" s="932"/>
      <c r="AK191" s="933"/>
      <c r="AL191" s="155"/>
      <c r="AM191" s="69" t="b">
        <v>0</v>
      </c>
    </row>
    <row r="192" spans="1:59" s="165" customFormat="1" ht="23.25" customHeight="1">
      <c r="A192" s="164"/>
      <c r="B192" s="368"/>
      <c r="C192" s="916" t="s">
        <v>173</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174</v>
      </c>
      <c r="AF192" s="914"/>
      <c r="AG192" s="914"/>
      <c r="AH192" s="914"/>
      <c r="AI192" s="914"/>
      <c r="AJ192" s="914"/>
      <c r="AK192" s="915"/>
      <c r="AL192" s="155"/>
      <c r="AM192" s="69" t="b">
        <v>0</v>
      </c>
      <c r="AN192" s="382"/>
      <c r="AO192" s="382"/>
      <c r="AP192" s="382"/>
    </row>
    <row r="193" spans="1:59" s="165" customFormat="1" ht="13.5" customHeight="1" thickBot="1">
      <c r="A193" s="164"/>
      <c r="B193" s="372"/>
      <c r="C193" s="934" t="s">
        <v>175</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176</v>
      </c>
      <c r="AF193" s="937"/>
      <c r="AG193" s="937"/>
      <c r="AH193" s="937"/>
      <c r="AI193" s="937"/>
      <c r="AJ193" s="937"/>
      <c r="AK193" s="93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5" t="s">
        <v>2221</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179</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c r="F201" s="928"/>
      <c r="G201" s="393" t="s">
        <v>73</v>
      </c>
      <c r="H201" s="927"/>
      <c r="I201" s="928"/>
      <c r="J201" s="393" t="s">
        <v>181</v>
      </c>
      <c r="K201" s="927"/>
      <c r="L201" s="928"/>
      <c r="M201" s="393" t="s">
        <v>182</v>
      </c>
      <c r="N201" s="381"/>
      <c r="O201" s="929" t="s">
        <v>20</v>
      </c>
      <c r="P201" s="929"/>
      <c r="Q201" s="929"/>
      <c r="R201" s="930" t="str">
        <f>IF(H7="","",H7)</f>
        <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183</v>
      </c>
      <c r="P202" s="951"/>
      <c r="Q202" s="951"/>
      <c r="R202" s="952" t="s">
        <v>22</v>
      </c>
      <c r="S202" s="952"/>
      <c r="T202" s="953"/>
      <c r="U202" s="953"/>
      <c r="V202" s="953"/>
      <c r="W202" s="953"/>
      <c r="X202" s="953"/>
      <c r="Y202" s="954" t="s">
        <v>23</v>
      </c>
      <c r="Z202" s="954"/>
      <c r="AA202" s="953"/>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187</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188</v>
      </c>
      <c r="C210" s="942" t="s">
        <v>189</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190</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191</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192</v>
      </c>
      <c r="C213" s="945" t="s">
        <v>193</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194</v>
      </c>
      <c r="C214" s="948" t="s">
        <v>195</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2226</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188</v>
      </c>
      <c r="C217" s="970" t="s">
        <v>196</v>
      </c>
      <c r="D217" s="971"/>
      <c r="E217" s="971"/>
      <c r="F217" s="971"/>
      <c r="G217" s="971"/>
      <c r="H217" s="971"/>
      <c r="I217" s="972"/>
      <c r="J217" s="963" t="s">
        <v>197</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192</v>
      </c>
      <c r="C218" s="960" t="s">
        <v>198</v>
      </c>
      <c r="D218" s="960"/>
      <c r="E218" s="960"/>
      <c r="F218" s="960"/>
      <c r="G218" s="960"/>
      <c r="H218" s="960"/>
      <c r="I218" s="960"/>
      <c r="J218" s="961" t="s">
        <v>199</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200</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2225</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
      </c>
      <c r="AL220" s="421"/>
      <c r="AM220" s="157"/>
    </row>
    <row r="221" spans="1:60" s="375" customFormat="1" ht="25.5" customHeight="1">
      <c r="A221" s="371"/>
      <c r="B221" s="965"/>
      <c r="C221" s="960"/>
      <c r="D221" s="960"/>
      <c r="E221" s="960"/>
      <c r="F221" s="960"/>
      <c r="G221" s="960"/>
      <c r="H221" s="960"/>
      <c r="I221" s="960"/>
      <c r="J221" s="961" t="s">
        <v>201</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
      </c>
      <c r="AL221" s="421"/>
      <c r="AM221" s="157"/>
    </row>
    <row r="222" spans="1:60" s="375" customFormat="1" ht="48.75" customHeight="1">
      <c r="A222" s="371"/>
      <c r="B222" s="965" t="s">
        <v>194</v>
      </c>
      <c r="C222" s="960" t="s">
        <v>203</v>
      </c>
      <c r="D222" s="960"/>
      <c r="E222" s="960"/>
      <c r="F222" s="960"/>
      <c r="G222" s="960"/>
      <c r="H222" s="960"/>
      <c r="I222" s="960"/>
      <c r="J222" s="961" t="s">
        <v>2224</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2223</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0" t="s">
        <v>204</v>
      </c>
      <c r="D224" s="960"/>
      <c r="E224" s="960"/>
      <c r="F224" s="960"/>
      <c r="G224" s="960"/>
      <c r="H224" s="960"/>
      <c r="I224" s="960"/>
      <c r="J224" s="961" t="s">
        <v>205</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
      </c>
      <c r="AL224" s="155"/>
      <c r="AM224" s="157"/>
    </row>
    <row r="225" spans="1:60" s="165" customFormat="1" ht="36" customHeight="1">
      <c r="A225" s="164"/>
      <c r="B225" s="417" t="s">
        <v>2173</v>
      </c>
      <c r="C225" s="960" t="s">
        <v>206</v>
      </c>
      <c r="D225" s="960"/>
      <c r="E225" s="960"/>
      <c r="F225" s="960"/>
      <c r="G225" s="960"/>
      <c r="H225" s="960"/>
      <c r="I225" s="960"/>
      <c r="J225" s="961" t="s">
        <v>207</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2174</v>
      </c>
      <c r="C226" s="960" t="s">
        <v>209</v>
      </c>
      <c r="D226" s="960"/>
      <c r="E226" s="960"/>
      <c r="F226" s="960"/>
      <c r="G226" s="960"/>
      <c r="H226" s="960"/>
      <c r="I226" s="960"/>
      <c r="J226" s="963" t="s">
        <v>2222</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208</v>
      </c>
      <c r="C227" s="960" t="s">
        <v>210</v>
      </c>
      <c r="D227" s="960"/>
      <c r="E227" s="960"/>
      <c r="F227" s="960"/>
      <c r="G227" s="960"/>
      <c r="H227" s="960"/>
      <c r="I227" s="960"/>
      <c r="J227" s="963" t="s">
        <v>211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212</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213</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214</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2093</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7"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8"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9"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20"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1"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922"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923"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926"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927"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928"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0"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934"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935"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936"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937"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938"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939"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941"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942"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3"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4"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5"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6"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47"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2331</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6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4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4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4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4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4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4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4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4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4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42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42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42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43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43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4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43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4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43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43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4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43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43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4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44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4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4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4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4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4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4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5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5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5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5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5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5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5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5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5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5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6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6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V9" sqref="V9:Z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2332</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2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2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2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2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2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2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2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2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2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2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2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2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2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2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2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2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2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2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2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2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2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2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2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2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2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2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2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2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2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2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2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2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2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2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2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2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2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2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2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2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2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2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0" t="s">
        <v>223</v>
      </c>
      <c r="B2" s="1222" t="s">
        <v>2238</v>
      </c>
      <c r="C2" s="1223"/>
      <c r="D2" s="1223"/>
      <c r="E2" s="1224"/>
      <c r="F2" s="1225" t="s">
        <v>2239</v>
      </c>
      <c r="G2" s="1226"/>
      <c r="H2" s="1226"/>
      <c r="I2" s="1220" t="s">
        <v>2240</v>
      </c>
      <c r="J2" s="1227"/>
      <c r="K2" s="1230" t="s">
        <v>2241</v>
      </c>
      <c r="L2" s="1231"/>
      <c r="M2" s="1231"/>
      <c r="N2" s="1231"/>
      <c r="O2" s="1231"/>
      <c r="P2" s="1231"/>
      <c r="Q2" s="1231"/>
      <c r="R2" s="1231"/>
      <c r="S2" s="1231"/>
      <c r="T2" s="1231"/>
      <c r="U2" s="1231"/>
      <c r="V2" s="1231"/>
      <c r="W2" s="1231"/>
      <c r="X2" s="1231"/>
      <c r="Y2" s="1231"/>
      <c r="Z2" s="1231"/>
      <c r="AA2" s="1231"/>
      <c r="AB2" s="1232"/>
      <c r="AC2" s="1250" t="s">
        <v>2242</v>
      </c>
      <c r="AD2" s="447"/>
      <c r="AE2" s="1246" t="s">
        <v>223</v>
      </c>
      <c r="AF2" s="1248" t="s">
        <v>2276</v>
      </c>
      <c r="AH2" s="442" t="s">
        <v>2243</v>
      </c>
      <c r="AI2" s="443" t="s">
        <v>2243</v>
      </c>
      <c r="AK2" s="449" t="s">
        <v>180</v>
      </c>
      <c r="AM2" s="449" t="s">
        <v>16</v>
      </c>
      <c r="AO2" s="450" t="s">
        <v>225</v>
      </c>
      <c r="AQ2" s="1240" t="s">
        <v>2007</v>
      </c>
      <c r="AR2" s="1243" t="s">
        <v>224</v>
      </c>
    </row>
    <row r="3" spans="1:44" ht="51.75" customHeight="1" thickBot="1">
      <c r="A3" s="1221"/>
      <c r="B3" s="1233" t="s">
        <v>227</v>
      </c>
      <c r="C3" s="1234"/>
      <c r="D3" s="1234"/>
      <c r="E3" s="1235"/>
      <c r="F3" s="1236" t="s">
        <v>228</v>
      </c>
      <c r="G3" s="1236"/>
      <c r="H3" s="1236"/>
      <c r="I3" s="1228"/>
      <c r="J3" s="1229"/>
      <c r="K3" s="1237" t="s">
        <v>229</v>
      </c>
      <c r="L3" s="1238"/>
      <c r="M3" s="1238"/>
      <c r="N3" s="1238"/>
      <c r="O3" s="1238"/>
      <c r="P3" s="1238"/>
      <c r="Q3" s="1238"/>
      <c r="R3" s="1238"/>
      <c r="S3" s="1238"/>
      <c r="T3" s="1238"/>
      <c r="U3" s="1238"/>
      <c r="V3" s="1238"/>
      <c r="W3" s="1238"/>
      <c r="X3" s="1238"/>
      <c r="Y3" s="1238"/>
      <c r="Z3" s="1238"/>
      <c r="AA3" s="1238"/>
      <c r="AB3" s="1239"/>
      <c r="AC3" s="1251"/>
      <c r="AD3" s="447"/>
      <c r="AE3" s="1247"/>
      <c r="AF3" s="1249"/>
      <c r="AH3" s="441" t="s">
        <v>2244</v>
      </c>
      <c r="AI3" s="444" t="s">
        <v>2244</v>
      </c>
      <c r="AK3" s="451"/>
      <c r="AM3" s="451"/>
      <c r="AO3" s="452" t="s">
        <v>18</v>
      </c>
      <c r="AQ3" s="1241"/>
      <c r="AR3" s="1244"/>
    </row>
    <row r="4" spans="1:44" ht="41.25" customHeight="1" thickBot="1">
      <c r="A4" s="1221"/>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2"/>
      <c r="AD4" s="447"/>
      <c r="AE4" s="1247"/>
      <c r="AF4" s="1249"/>
      <c r="AH4" s="441" t="s">
        <v>2279</v>
      </c>
      <c r="AI4" s="444" t="s">
        <v>2279</v>
      </c>
      <c r="AO4" s="452" t="s">
        <v>236</v>
      </c>
      <c r="AQ4" s="1242"/>
      <c r="AR4" s="124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4" t="s">
        <v>2238</v>
      </c>
      <c r="C3" s="1253" t="s">
        <v>2239</v>
      </c>
      <c r="D3" s="1253" t="s">
        <v>2240</v>
      </c>
      <c r="E3" s="1253" t="s">
        <v>226</v>
      </c>
      <c r="F3" s="1255" t="s">
        <v>2066</v>
      </c>
      <c r="G3" s="1253" t="s">
        <v>2102</v>
      </c>
      <c r="H3" s="1253"/>
      <c r="I3" s="1253" t="s">
        <v>2103</v>
      </c>
      <c r="J3" s="1253"/>
      <c r="K3" s="1253" t="s">
        <v>2104</v>
      </c>
      <c r="L3" s="1253"/>
      <c r="M3" s="1258" t="s">
        <v>2036</v>
      </c>
      <c r="N3" s="1258" t="s">
        <v>2037</v>
      </c>
      <c r="O3" s="1258" t="s">
        <v>2038</v>
      </c>
      <c r="P3" s="1258" t="s">
        <v>2039</v>
      </c>
      <c r="Q3" s="1258" t="s">
        <v>2040</v>
      </c>
      <c r="R3" s="1258" t="s">
        <v>2041</v>
      </c>
      <c r="S3" s="1258" t="s">
        <v>2042</v>
      </c>
    </row>
    <row r="4" spans="2:19">
      <c r="B4" s="1254"/>
      <c r="C4" s="1253"/>
      <c r="D4" s="1253"/>
      <c r="E4" s="1253"/>
      <c r="F4" s="1256"/>
      <c r="G4" s="1253"/>
      <c r="H4" s="1253"/>
      <c r="I4" s="1253"/>
      <c r="J4" s="1253"/>
      <c r="K4" s="1253"/>
      <c r="L4" s="1253"/>
      <c r="M4" s="1258"/>
      <c r="N4" s="1258"/>
      <c r="O4" s="1258"/>
      <c r="P4" s="1258"/>
      <c r="Q4" s="1258"/>
      <c r="R4" s="1258"/>
      <c r="S4" s="1258"/>
    </row>
    <row r="5" spans="2:19">
      <c r="B5" s="1254"/>
      <c r="C5" s="1253"/>
      <c r="D5" s="1253"/>
      <c r="E5" s="1253"/>
      <c r="F5" s="1257"/>
      <c r="G5" s="1253"/>
      <c r="H5" s="1253"/>
      <c r="I5" s="1253"/>
      <c r="J5" s="1253"/>
      <c r="K5" s="1253"/>
      <c r="L5" s="1253"/>
      <c r="M5" s="1258"/>
      <c r="N5" s="1258"/>
      <c r="O5" s="1258"/>
      <c r="P5" s="1258"/>
      <c r="Q5" s="1258"/>
      <c r="R5" s="1258"/>
      <c r="S5" s="1258"/>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2118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76"/>
      <c r="AR2" s="7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102"/>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103" t="s">
        <v>2110</v>
      </c>
      <c r="F15" s="54">
        <v>4</v>
      </c>
      <c r="G15" s="103" t="s">
        <v>2111</v>
      </c>
      <c r="H15" s="1062" t="s">
        <v>2112</v>
      </c>
      <c r="I15" s="1062"/>
      <c r="J15" s="1075"/>
      <c r="K15" s="54">
        <v>7</v>
      </c>
      <c r="L15" s="103" t="s">
        <v>2110</v>
      </c>
      <c r="M15" s="54">
        <v>3</v>
      </c>
      <c r="N15" s="103" t="s">
        <v>2111</v>
      </c>
      <c r="O15" s="103" t="s">
        <v>2113</v>
      </c>
      <c r="P15" s="104">
        <f>(K15*12+M15)-(D15*12+F15)+1</f>
        <v>12</v>
      </c>
      <c r="Q15" s="1062" t="s">
        <v>2114</v>
      </c>
      <c r="R15" s="1062"/>
      <c r="S15" s="105" t="s">
        <v>69</v>
      </c>
      <c r="U15" s="102"/>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119"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119"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119"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119"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119"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119"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119"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119"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119"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119"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119"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119"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119"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119"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119"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6.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3" t="s">
        <v>2357</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2202</v>
      </c>
      <c r="AT56" s="1052"/>
      <c r="AU56" s="1052"/>
      <c r="AV56" s="1052"/>
      <c r="AW56" s="1052" t="s">
        <v>2201</v>
      </c>
      <c r="AX56" s="1052"/>
      <c r="AY56" s="1052"/>
      <c r="AZ56" s="1052"/>
    </row>
    <row r="57" spans="2:86" ht="15.95" customHeight="1">
      <c r="U57" s="1040" t="s">
        <v>2358</v>
      </c>
      <c r="V57" s="1040"/>
      <c r="W57" s="1040"/>
      <c r="X57" s="1040"/>
      <c r="Y57" s="1040"/>
      <c r="Z57" s="152" t="str">
        <f>IF(AND(B9&lt;&gt;"処遇加算なし",F15=4),IF(V21="✓",1,IF(V22="✓",2,"")),"")</f>
        <v/>
      </c>
      <c r="AA57" s="145"/>
      <c r="AB57" s="149"/>
      <c r="AC57" s="1040" t="s">
        <v>2358</v>
      </c>
      <c r="AD57" s="1040"/>
      <c r="AE57" s="1040"/>
      <c r="AF57" s="1040"/>
      <c r="AG57" s="1040"/>
      <c r="AH57" s="425">
        <f>IF(AND(F15&lt;&gt;4,F15&lt;&gt;5),0,IF(AT8="○",1,0))</f>
        <v>0</v>
      </c>
      <c r="AI57" s="153"/>
      <c r="AJ57" s="149"/>
      <c r="AK57" s="1040" t="s">
        <v>2358</v>
      </c>
      <c r="AL57" s="1040"/>
      <c r="AM57" s="1040"/>
      <c r="AN57" s="1040"/>
      <c r="AO57" s="1040"/>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2359</v>
      </c>
      <c r="V58" s="1047"/>
      <c r="W58" s="1047"/>
      <c r="X58" s="1047"/>
      <c r="Y58" s="1047"/>
      <c r="Z58" s="152" t="str">
        <f>IF(AND(B9&lt;&gt;"処遇加算なし",F15=4),IF(V24="✓",1,IF(V25="✓",2,IF(V26="✓",3,""))),"")</f>
        <v/>
      </c>
      <c r="AA58" s="145"/>
      <c r="AB58" s="149"/>
      <c r="AC58" s="1047" t="s">
        <v>2359</v>
      </c>
      <c r="AD58" s="1047"/>
      <c r="AE58" s="1047"/>
      <c r="AF58" s="1047"/>
      <c r="AG58" s="1047"/>
      <c r="AH58" s="425">
        <f>IF(AND(F15&lt;&gt;4,F15&lt;&gt;5),0,IF(AU8="○",1,3))</f>
        <v>3</v>
      </c>
      <c r="AI58" s="153"/>
      <c r="AJ58" s="149"/>
      <c r="AK58" s="1047" t="s">
        <v>2359</v>
      </c>
      <c r="AL58" s="1047"/>
      <c r="AM58" s="1047"/>
      <c r="AN58" s="1047"/>
      <c r="AO58" s="1047"/>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2360</v>
      </c>
      <c r="V59" s="1047"/>
      <c r="W59" s="1047"/>
      <c r="X59" s="1047"/>
      <c r="Y59" s="1047"/>
      <c r="Z59" s="152" t="str">
        <f>IF(AND(B9&lt;&gt;"処遇加算なし",F15=4),IF(V28="✓",1,IF(V29="✓",2,IF(V30="✓",3,""))),"")</f>
        <v/>
      </c>
      <c r="AA59" s="145"/>
      <c r="AB59" s="149"/>
      <c r="AC59" s="1047" t="s">
        <v>2360</v>
      </c>
      <c r="AD59" s="1047"/>
      <c r="AE59" s="1047"/>
      <c r="AF59" s="1047"/>
      <c r="AG59" s="1047"/>
      <c r="AH59" s="425">
        <f>IF(AND(F15&lt;&gt;4,F15&lt;&gt;5),0,IF(AV8="○",1,3))</f>
        <v>3</v>
      </c>
      <c r="AI59" s="153"/>
      <c r="AJ59" s="149"/>
      <c r="AK59" s="1047" t="s">
        <v>2360</v>
      </c>
      <c r="AL59" s="1047"/>
      <c r="AM59" s="1047"/>
      <c r="AN59" s="1047"/>
      <c r="AO59" s="1047"/>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2361</v>
      </c>
      <c r="V60" s="1047"/>
      <c r="W60" s="1047"/>
      <c r="X60" s="1047"/>
      <c r="Y60" s="1047"/>
      <c r="Z60" s="152" t="str">
        <f>IF(AND(B9&lt;&gt;"処遇加算なし",F15=4),IF(V32="✓",1,IF(V33="✓",2,"")),"")</f>
        <v/>
      </c>
      <c r="AA60" s="145"/>
      <c r="AB60" s="149"/>
      <c r="AC60" s="1047" t="s">
        <v>2361</v>
      </c>
      <c r="AD60" s="1047"/>
      <c r="AE60" s="1047"/>
      <c r="AF60" s="1047"/>
      <c r="AG60" s="1047"/>
      <c r="AH60" s="425">
        <f>IF(AND(F15&lt;&gt;4,F15&lt;&gt;5),0,IF(AW8="○",1,3))</f>
        <v>3</v>
      </c>
      <c r="AI60" s="153"/>
      <c r="AJ60" s="149"/>
      <c r="AK60" s="1047" t="s">
        <v>2361</v>
      </c>
      <c r="AL60" s="1047"/>
      <c r="AM60" s="1047"/>
      <c r="AN60" s="1047"/>
      <c r="AO60" s="1047"/>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2362</v>
      </c>
      <c r="V61" s="1047"/>
      <c r="W61" s="1047"/>
      <c r="X61" s="1047"/>
      <c r="Y61" s="1047"/>
      <c r="Z61" s="152" t="str">
        <f>IF(AND(B9&lt;&gt;"処遇加算なし",F15=4),IF(V36="✓",1,IF(V37="✓",2,"")),"")</f>
        <v/>
      </c>
      <c r="AA61" s="145"/>
      <c r="AB61" s="149"/>
      <c r="AC61" s="1047" t="s">
        <v>2362</v>
      </c>
      <c r="AD61" s="1047"/>
      <c r="AE61" s="1047"/>
      <c r="AF61" s="1047"/>
      <c r="AG61" s="1047"/>
      <c r="AH61" s="425">
        <f>IF(AND(F15&lt;&gt;4,F15&lt;&gt;5),0,IF(AX8="○",1,2))</f>
        <v>2</v>
      </c>
      <c r="AI61" s="153"/>
      <c r="AJ61" s="149"/>
      <c r="AK61" s="1047" t="s">
        <v>2362</v>
      </c>
      <c r="AL61" s="1047"/>
      <c r="AM61" s="1047"/>
      <c r="AN61" s="1047"/>
      <c r="AO61" s="1047"/>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2363</v>
      </c>
      <c r="V62" s="1047"/>
      <c r="W62" s="1047"/>
      <c r="X62" s="1047"/>
      <c r="Y62" s="1047"/>
      <c r="Z62" s="152" t="str">
        <f>IF(AND(B9&lt;&gt;"処遇加算なし",F15=4),IF(V40="✓",1,IF(V41="✓",2,"")),"")</f>
        <v/>
      </c>
      <c r="AA62" s="145"/>
      <c r="AB62" s="149"/>
      <c r="AC62" s="1047" t="s">
        <v>2363</v>
      </c>
      <c r="AD62" s="1047"/>
      <c r="AE62" s="1047"/>
      <c r="AF62" s="1047"/>
      <c r="AG62" s="1047"/>
      <c r="AH62" s="425">
        <f>IF(AND(F15&lt;&gt;4,F15&lt;&gt;5),0,IF(AY8="○",1,2))</f>
        <v>2</v>
      </c>
      <c r="AI62" s="153"/>
      <c r="AJ62" s="149"/>
      <c r="AK62" s="1047" t="s">
        <v>2363</v>
      </c>
      <c r="AL62" s="1047"/>
      <c r="AM62" s="1047"/>
      <c r="AN62" s="1047"/>
      <c r="AO62" s="1047"/>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40" t="s">
        <v>2364</v>
      </c>
      <c r="V63" s="1040"/>
      <c r="W63" s="1040"/>
      <c r="X63" s="1040"/>
      <c r="Y63" s="1040"/>
      <c r="Z63" s="152" t="str">
        <f>IF(AND(B9&lt;&gt;"処遇加算なし",F15=4),IF(V44="✓",1,IF(V45="✓",2,"")),"")</f>
        <v/>
      </c>
      <c r="AA63" s="145"/>
      <c r="AB63" s="149"/>
      <c r="AC63" s="1040" t="s">
        <v>2364</v>
      </c>
      <c r="AD63" s="1040"/>
      <c r="AE63" s="1040"/>
      <c r="AF63" s="1040"/>
      <c r="AG63" s="1040"/>
      <c r="AH63" s="425">
        <f>IF(AND(F15&lt;&gt;4,F15&lt;&gt;5),0,IF(AZ8="○",1,2))</f>
        <v>2</v>
      </c>
      <c r="AI63" s="153"/>
      <c r="AJ63" s="149"/>
      <c r="AK63" s="1040" t="s">
        <v>2364</v>
      </c>
      <c r="AL63" s="1040"/>
      <c r="AM63" s="1040"/>
      <c r="AN63" s="1040"/>
      <c r="AO63" s="1040"/>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1" sqref="B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2324</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009"/>
      <c r="Q5" s="1010"/>
      <c r="R5" s="1010"/>
      <c r="S5" s="1010"/>
      <c r="T5" s="1010"/>
      <c r="U5" s="1010"/>
      <c r="V5" s="1010"/>
      <c r="W5" s="1010"/>
      <c r="X5" s="1011"/>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095" t="str">
        <f>IFERROR(VLOOKUP(Y5,【参考】数式用!$A$5:$AB$37,MATCH(V11,【参考】数式用!$B$4:$AB$4,0)+1,FALSE),"")</f>
        <v/>
      </c>
      <c r="W12" s="1095"/>
      <c r="X12" s="1095"/>
      <c r="Y12" s="1095"/>
      <c r="Z12" s="1095"/>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v>0</v>
      </c>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4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3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3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3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3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3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3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3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3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30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30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31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31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3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31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3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31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31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3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31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31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3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32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3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3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3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3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32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32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32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32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33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33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33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33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33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33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33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33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33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33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34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34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2325</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532"/>
      <c r="AR2" s="532"/>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528"/>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531" t="s">
        <v>2110</v>
      </c>
      <c r="F15" s="54">
        <v>4</v>
      </c>
      <c r="G15" s="531" t="s">
        <v>2111</v>
      </c>
      <c r="H15" s="1062" t="s">
        <v>2112</v>
      </c>
      <c r="I15" s="1062"/>
      <c r="J15" s="1075"/>
      <c r="K15" s="54">
        <v>7</v>
      </c>
      <c r="L15" s="531" t="s">
        <v>2110</v>
      </c>
      <c r="M15" s="54">
        <v>3</v>
      </c>
      <c r="N15" s="531" t="s">
        <v>2111</v>
      </c>
      <c r="O15" s="531" t="s">
        <v>2113</v>
      </c>
      <c r="P15" s="104">
        <f>(K15*12+M15)-(D15*12+F15)+1</f>
        <v>12</v>
      </c>
      <c r="Q15" s="1062" t="s">
        <v>2114</v>
      </c>
      <c r="R15" s="1062"/>
      <c r="S15" s="105" t="s">
        <v>69</v>
      </c>
      <c r="U15" s="528"/>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530"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530"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530"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530"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530"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530"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530"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530"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530"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530"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530"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530"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530"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529"/>
      <c r="AB42" s="529"/>
      <c r="AC42" s="136"/>
      <c r="AD42" s="1032" t="s">
        <v>15</v>
      </c>
      <c r="AE42" s="1032"/>
      <c r="AF42" s="1032"/>
      <c r="AG42" s="1032"/>
      <c r="AH42" s="1032"/>
      <c r="AI42" s="529"/>
      <c r="AJ42" s="529"/>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530"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530"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3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8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8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8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8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9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9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9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9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9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9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9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9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9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9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60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60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60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60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60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60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60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60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60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60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61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61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61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61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61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61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61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61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61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61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62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62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62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62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62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62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62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62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62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62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2326</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0"/>
      <c r="AR2" s="430"/>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26"/>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29" t="s">
        <v>2110</v>
      </c>
      <c r="F15" s="54">
        <v>4</v>
      </c>
      <c r="G15" s="429" t="s">
        <v>2111</v>
      </c>
      <c r="H15" s="1062" t="s">
        <v>2112</v>
      </c>
      <c r="I15" s="1062"/>
      <c r="J15" s="1075"/>
      <c r="K15" s="54">
        <v>7</v>
      </c>
      <c r="L15" s="429" t="s">
        <v>2110</v>
      </c>
      <c r="M15" s="54">
        <v>3</v>
      </c>
      <c r="N15" s="429" t="s">
        <v>2111</v>
      </c>
      <c r="O15" s="429" t="s">
        <v>2113</v>
      </c>
      <c r="P15" s="104">
        <f>(K15*12+M15)-(D15*12+F15)+1</f>
        <v>12</v>
      </c>
      <c r="Q15" s="1062" t="s">
        <v>2114</v>
      </c>
      <c r="R15" s="1062"/>
      <c r="S15" s="105" t="s">
        <v>69</v>
      </c>
      <c r="U15" s="426"/>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2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2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2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2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2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2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2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2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2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2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2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2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2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27"/>
      <c r="AB42" s="427"/>
      <c r="AC42" s="136"/>
      <c r="AD42" s="1032" t="s">
        <v>15</v>
      </c>
      <c r="AE42" s="1032"/>
      <c r="AF42" s="1032"/>
      <c r="AG42" s="1032"/>
      <c r="AH42" s="1032"/>
      <c r="AI42" s="427"/>
      <c r="AJ42" s="42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2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2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5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5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6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6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6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6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6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6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6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6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6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6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7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7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1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1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2327</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2"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32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32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32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32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326"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32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32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32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33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33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33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33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33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33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33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33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33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33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34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34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34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34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4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4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4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4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4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4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5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5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5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5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5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5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5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5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5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5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6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6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6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6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6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6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AK6" sqref="AK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2328</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34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34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348"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49"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5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51"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52"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53"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54"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55"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56"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57"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5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59"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0"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1"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2"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3"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296"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6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6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6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6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6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6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7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7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7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7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7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7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8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8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8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8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8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8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8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8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8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8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F1" sqref="F1"/>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2329</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7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8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8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8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8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8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8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8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9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9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9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9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9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40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40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40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40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40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40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40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40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40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40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41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41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41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41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V3" sqref="V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6" t="s">
        <v>2330</v>
      </c>
      <c r="O1" s="1076"/>
      <c r="P1" s="1076"/>
      <c r="Q1" s="1076"/>
      <c r="R1" s="1076"/>
      <c r="S1" s="1076"/>
      <c r="T1" s="1076"/>
      <c r="U1" s="1076"/>
      <c r="V1" s="1076"/>
      <c r="W1" s="1076"/>
      <c r="X1" s="1076"/>
      <c r="Y1" s="1076"/>
      <c r="Z1" s="1076"/>
      <c r="AA1" s="1076"/>
      <c r="AB1" s="1076"/>
      <c r="AC1" s="1076"/>
      <c r="AD1" s="1076"/>
      <c r="AE1" s="1076"/>
      <c r="AF1" s="1203" t="s">
        <v>25</v>
      </c>
      <c r="AG1" s="1203"/>
      <c r="AH1" s="1203"/>
      <c r="AI1" s="1204" t="str">
        <f>IF(G5="","",G5)</f>
        <v/>
      </c>
      <c r="AJ1" s="1204"/>
      <c r="AK1" s="1204"/>
      <c r="AL1" s="1204"/>
      <c r="AM1" s="1204"/>
      <c r="AN1" s="1204"/>
      <c r="AO1" s="1204"/>
      <c r="AP1" s="1204"/>
      <c r="AS1" s="1036" t="str">
        <f>B9&amp;G9&amp;L9</f>
        <v/>
      </c>
      <c r="AT1" s="1037"/>
      <c r="AU1" s="1037"/>
      <c r="AV1" s="1037"/>
      <c r="AW1" s="1037"/>
      <c r="AX1" s="1037"/>
      <c r="AY1" s="1037"/>
      <c r="AZ1" s="1037"/>
      <c r="BA1" s="1037"/>
      <c r="BB1" s="1037"/>
      <c r="BC1" s="1037"/>
      <c r="BD1" s="1037"/>
      <c r="BE1" s="1038"/>
      <c r="BF1" s="1035" t="str">
        <f>IFERROR(VLOOKUP(Y5,【参考】数式用!$AH$2:$AI$34,2,FALSE),"")</f>
        <v/>
      </c>
      <c r="BG1" s="1035"/>
      <c r="BH1" s="1035"/>
      <c r="BI1" s="1035"/>
      <c r="BJ1" s="1035"/>
      <c r="BK1" s="1035"/>
      <c r="BL1" s="1035"/>
      <c r="BM1" s="1035"/>
      <c r="BN1" s="1035"/>
      <c r="BO1" s="1035"/>
      <c r="BP1" s="1035"/>
      <c r="CE1" s="74" t="s">
        <v>2189</v>
      </c>
    </row>
    <row r="2" spans="1:88" s="75" customFormat="1" ht="19.5" customHeight="1" thickBot="1">
      <c r="C2" s="73"/>
      <c r="D2" s="73"/>
      <c r="E2" s="73"/>
      <c r="F2" s="73"/>
      <c r="G2" s="73"/>
      <c r="H2" s="73"/>
      <c r="I2" s="73"/>
      <c r="J2" s="73"/>
      <c r="K2" s="73"/>
      <c r="L2" s="73"/>
      <c r="M2" s="73"/>
      <c r="N2" s="1076"/>
      <c r="O2" s="1076"/>
      <c r="P2" s="1076"/>
      <c r="Q2" s="1076"/>
      <c r="R2" s="1076"/>
      <c r="S2" s="1076"/>
      <c r="T2" s="1076"/>
      <c r="U2" s="1076"/>
      <c r="V2" s="1076"/>
      <c r="W2" s="1076"/>
      <c r="X2" s="1076"/>
      <c r="Y2" s="1076"/>
      <c r="Z2" s="1076"/>
      <c r="AA2" s="1076"/>
      <c r="AB2" s="1076"/>
      <c r="AC2" s="1076"/>
      <c r="AD2" s="1076"/>
      <c r="AE2" s="1076"/>
      <c r="AF2" s="73"/>
      <c r="AG2" s="73"/>
      <c r="AH2" s="73"/>
      <c r="AI2" s="73"/>
      <c r="AJ2" s="73"/>
      <c r="AK2" s="73"/>
      <c r="AL2" s="73"/>
      <c r="AM2" s="73"/>
      <c r="AN2" s="73"/>
      <c r="AO2" s="73"/>
      <c r="AP2" s="73"/>
      <c r="AQ2" s="436"/>
      <c r="AR2" s="436"/>
      <c r="CE2" s="992" t="s">
        <v>2192</v>
      </c>
      <c r="CF2" s="992"/>
      <c r="CG2" s="992"/>
      <c r="CH2" s="992"/>
      <c r="CI2" s="1208" t="str">
        <f>IF(AI1&lt;&gt;"",1,"")</f>
        <v/>
      </c>
      <c r="CJ2" s="1209"/>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2" t="s">
        <v>2186</v>
      </c>
      <c r="CF3" s="992"/>
      <c r="CG3" s="992"/>
      <c r="CH3" s="992"/>
      <c r="CI3" s="1210" t="str">
        <f>IF(AND(L9="ベア加算",Q49="ベア加算"),1,"")</f>
        <v/>
      </c>
      <c r="CJ3" s="1211"/>
    </row>
    <row r="4" spans="1:88" ht="28.5" customHeight="1">
      <c r="B4" s="1130" t="s">
        <v>2237</v>
      </c>
      <c r="C4" s="1130"/>
      <c r="D4" s="1130"/>
      <c r="E4" s="1130"/>
      <c r="F4" s="1130"/>
      <c r="G4" s="1131" t="s">
        <v>0</v>
      </c>
      <c r="H4" s="1131"/>
      <c r="I4" s="1131"/>
      <c r="J4" s="1132" t="s">
        <v>1</v>
      </c>
      <c r="K4" s="1133"/>
      <c r="L4" s="1133"/>
      <c r="M4" s="1133"/>
      <c r="N4" s="1133"/>
      <c r="O4" s="1134"/>
      <c r="P4" s="987" t="s">
        <v>2</v>
      </c>
      <c r="Q4" s="988"/>
      <c r="R4" s="988"/>
      <c r="S4" s="988"/>
      <c r="T4" s="988"/>
      <c r="U4" s="988"/>
      <c r="V4" s="988"/>
      <c r="W4" s="988"/>
      <c r="X4" s="989"/>
      <c r="Y4" s="1132" t="s">
        <v>3</v>
      </c>
      <c r="Z4" s="1133"/>
      <c r="AA4" s="1133"/>
      <c r="AB4" s="1133"/>
      <c r="AC4" s="1133"/>
      <c r="AD4" s="1134"/>
      <c r="AE4" s="1098" t="s">
        <v>2317</v>
      </c>
      <c r="AF4" s="1099"/>
      <c r="AG4" s="1099"/>
      <c r="AH4" s="1100"/>
      <c r="AI4" s="1098" t="s">
        <v>2318</v>
      </c>
      <c r="AJ4" s="1099"/>
      <c r="AK4" s="1099"/>
      <c r="AL4" s="1100"/>
      <c r="AM4" s="1098" t="s">
        <v>2319</v>
      </c>
      <c r="AN4" s="1099"/>
      <c r="AO4" s="1099"/>
      <c r="AP4" s="1100"/>
      <c r="AS4" s="83"/>
      <c r="AT4" s="984" t="s">
        <v>2095</v>
      </c>
      <c r="AU4" s="984" t="s">
        <v>2055</v>
      </c>
      <c r="AV4" s="984" t="s">
        <v>2056</v>
      </c>
      <c r="AW4" s="984" t="s">
        <v>2057</v>
      </c>
      <c r="AX4" s="984" t="s">
        <v>2058</v>
      </c>
      <c r="AY4" s="984" t="s">
        <v>2059</v>
      </c>
      <c r="AZ4" s="984" t="s">
        <v>2094</v>
      </c>
      <c r="BA4" s="84"/>
      <c r="CE4" s="992" t="s">
        <v>2191</v>
      </c>
      <c r="CF4" s="992"/>
      <c r="CG4" s="992"/>
      <c r="CH4" s="992"/>
      <c r="CI4" s="990" t="str">
        <f>IF(OR(OR(G49="処遇加算Ⅰ",G49="処遇加算Ⅱ"),OR(AS48="処遇加算Ⅰ",AS48="処遇加算Ⅱ")),1,"")</f>
        <v/>
      </c>
      <c r="CJ4" s="991"/>
    </row>
    <row r="5" spans="1:88" ht="33" customHeight="1">
      <c r="B5" s="1118"/>
      <c r="C5" s="1118"/>
      <c r="D5" s="1118"/>
      <c r="E5" s="1118"/>
      <c r="F5" s="1118"/>
      <c r="G5" s="1119"/>
      <c r="H5" s="1119"/>
      <c r="I5" s="1119"/>
      <c r="J5" s="1120"/>
      <c r="K5" s="1120"/>
      <c r="L5" s="1120"/>
      <c r="M5" s="1121"/>
      <c r="N5" s="1121"/>
      <c r="O5" s="1121"/>
      <c r="P5" s="1216"/>
      <c r="Q5" s="1217"/>
      <c r="R5" s="1217"/>
      <c r="S5" s="1217"/>
      <c r="T5" s="1217"/>
      <c r="U5" s="1217"/>
      <c r="V5" s="1217"/>
      <c r="W5" s="1217"/>
      <c r="X5" s="1218"/>
      <c r="Y5" s="1101"/>
      <c r="Z5" s="1101"/>
      <c r="AA5" s="1101"/>
      <c r="AB5" s="1101"/>
      <c r="AC5" s="1101"/>
      <c r="AD5" s="1101"/>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2185</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2188</v>
      </c>
      <c r="CF6" s="992"/>
      <c r="CG6" s="992"/>
      <c r="CH6" s="992"/>
      <c r="CI6" s="990" t="str">
        <f>IF(OR(AH61=1,AP61=1),1,"")</f>
        <v/>
      </c>
      <c r="CJ6" s="991"/>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2" t="s">
        <v>2187</v>
      </c>
      <c r="CF7" s="1212"/>
      <c r="CG7" s="1212"/>
      <c r="CH7" s="1212"/>
      <c r="CI7" s="990" t="str">
        <f>IF(AND(AH62=1,AD41=""),1,"")</f>
        <v/>
      </c>
      <c r="CJ7" s="991"/>
    </row>
    <row r="8" spans="1:88" ht="17.25" customHeight="1" thickBot="1">
      <c r="B8" s="1124" t="s">
        <v>2145</v>
      </c>
      <c r="C8" s="1125"/>
      <c r="D8" s="1125"/>
      <c r="E8" s="1125"/>
      <c r="F8" s="1125"/>
      <c r="G8" s="1125"/>
      <c r="H8" s="1125"/>
      <c r="I8" s="1125"/>
      <c r="J8" s="1125"/>
      <c r="K8" s="1125"/>
      <c r="L8" s="1125"/>
      <c r="M8" s="1125"/>
      <c r="N8" s="1125"/>
      <c r="O8" s="1125"/>
      <c r="P8" s="1125"/>
      <c r="Q8" s="1125"/>
      <c r="R8" s="1125"/>
      <c r="S8" s="1126"/>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5" t="str">
        <f>IF(L9="ベア加算","",IF(OR(V8="新加算Ⅰ",V8="新加算Ⅱ",V8="新加算Ⅲ",V8="新加算Ⅳ"),"○",""))</f>
        <v/>
      </c>
      <c r="AU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5" t="str">
        <f>IF(OR(V8="新加算Ⅰ",V8="新加算Ⅱ",V8="新加算Ⅲ",V8="新加算Ⅴ(１)",V8="新加算Ⅴ(３)",V8="新加算Ⅴ(８)"),"○","")</f>
        <v/>
      </c>
      <c r="AX8" s="1205" t="str">
        <f>IF(OR(V8="新加算Ⅰ",V8="新加算Ⅱ",V8="新加算Ⅴ(１)",V8="新加算Ⅴ(２)",V8="新加算Ⅴ(３)",V8="新加算Ⅴ(４)",V8="新加算Ⅴ(５)",V8="新加算Ⅴ(６)",V8="新加算Ⅴ(７)",V8="新加算Ⅴ(９)",V8="新加算Ⅴ(10)",V8="新加算Ⅴ(12)"),"○","")</f>
        <v/>
      </c>
      <c r="AY8" s="1205" t="str">
        <f>IF(OR(V8="新加算Ⅰ",V8="新加算Ⅴ(１)",V8="新加算Ⅴ(２)",V8="新加算Ⅴ(５)",V8="新加算Ⅴ(７)",V8="新加算Ⅴ(10)"),"○","")</f>
        <v/>
      </c>
      <c r="AZ8" s="1205" t="str">
        <f>IF(OR(V8="新加算Ⅰ",V8="新加算Ⅱ",V8="新加算Ⅴ(１)",V8="新加算Ⅴ(２)",V8="新加算Ⅴ(３)",V8="新加算Ⅴ(４)",V8="新加算Ⅴ(５)",V8="新加算Ⅴ(６)",V8="新加算Ⅴ(７)",V8="新加算Ⅴ(９)",V8="新加算Ⅴ(10)",V8="新加算Ⅴ(12)"),"○","")</f>
        <v/>
      </c>
      <c r="BA8" s="84"/>
      <c r="CE8" s="1212" t="s">
        <v>2187</v>
      </c>
      <c r="CF8" s="1212"/>
      <c r="CG8" s="1212"/>
      <c r="CH8" s="1212"/>
      <c r="CI8" s="990" t="str">
        <f>IF(AND(AP62=1,AL41=""),1,"")</f>
        <v/>
      </c>
      <c r="CJ8" s="991"/>
    </row>
    <row r="9" spans="1:88" ht="26.25" customHeight="1">
      <c r="B9" s="1139"/>
      <c r="C9" s="1140"/>
      <c r="D9" s="1140"/>
      <c r="E9" s="1140"/>
      <c r="F9" s="1141"/>
      <c r="G9" s="1142"/>
      <c r="H9" s="1143"/>
      <c r="I9" s="1143"/>
      <c r="J9" s="1143"/>
      <c r="K9" s="1144"/>
      <c r="L9" s="1145"/>
      <c r="M9" s="1146"/>
      <c r="N9" s="1146"/>
      <c r="O9" s="1146"/>
      <c r="P9" s="1147"/>
      <c r="Q9" s="1122" t="s">
        <v>2051</v>
      </c>
      <c r="R9" s="1123"/>
      <c r="S9" s="1123"/>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6"/>
      <c r="AU9" s="1206"/>
      <c r="AV9" s="1206"/>
      <c r="AW9" s="1206"/>
      <c r="AX9" s="1206"/>
      <c r="AY9" s="1206"/>
      <c r="AZ9" s="1206"/>
      <c r="BA9" s="84"/>
      <c r="CE9" s="992" t="s">
        <v>2187</v>
      </c>
      <c r="CF9" s="992"/>
      <c r="CG9" s="992"/>
      <c r="CH9" s="992"/>
      <c r="CI9" s="990" t="str">
        <f>IF(OR(AH62=1,AP62=1),1,"")</f>
        <v/>
      </c>
      <c r="CJ9" s="991"/>
    </row>
    <row r="10" spans="1:88" ht="11.25" customHeight="1">
      <c r="B10" s="1148" t="str">
        <f>IFERROR(VLOOKUP(Y5,【参考】数式用!$A$5:$J$37,MATCH(B9,【参考】数式用!$B$4:$J$4,0)+1,0),"")</f>
        <v/>
      </c>
      <c r="C10" s="1149"/>
      <c r="D10" s="1149"/>
      <c r="E10" s="1149"/>
      <c r="F10" s="1150"/>
      <c r="G10" s="1148" t="str">
        <f>IFERROR(VLOOKUP(Y5,【参考】数式用!$A$5:$J$37,MATCH(G9,【参考】数式用!$B$4:$J$4,0)+1,0),"")</f>
        <v/>
      </c>
      <c r="H10" s="1149"/>
      <c r="I10" s="1149"/>
      <c r="J10" s="1149"/>
      <c r="K10" s="1150"/>
      <c r="L10" s="1154" t="str">
        <f>IFERROR(VLOOKUP(Y5,【参考】数式用!$A$5:$J$37,MATCH(L9,【参考】数式用!$B$4:$J$4,0)+1,0),"")</f>
        <v/>
      </c>
      <c r="M10" s="1155"/>
      <c r="N10" s="1155"/>
      <c r="O10" s="1155"/>
      <c r="P10" s="1156"/>
      <c r="Q10" s="1160">
        <f>SUM(B10,G10,L10)</f>
        <v>0</v>
      </c>
      <c r="R10" s="1161"/>
      <c r="S10" s="1161"/>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2190</v>
      </c>
      <c r="CF10" s="992"/>
      <c r="CG10" s="992"/>
      <c r="CH10" s="992"/>
      <c r="CI10" s="990">
        <f>IF(OR(AH63=1,AP63=1),1,0)</f>
        <v>0</v>
      </c>
      <c r="CJ10" s="991"/>
    </row>
    <row r="11" spans="1:88" s="94" customFormat="1" ht="20.25" customHeight="1" thickBot="1">
      <c r="B11" s="1151"/>
      <c r="C11" s="1152"/>
      <c r="D11" s="1152"/>
      <c r="E11" s="1152"/>
      <c r="F11" s="1153"/>
      <c r="G11" s="1151"/>
      <c r="H11" s="1152"/>
      <c r="I11" s="1152"/>
      <c r="J11" s="1152"/>
      <c r="K11" s="1153"/>
      <c r="L11" s="1157"/>
      <c r="M11" s="1158"/>
      <c r="N11" s="1158"/>
      <c r="O11" s="1158"/>
      <c r="P11" s="1159"/>
      <c r="Q11" s="1160"/>
      <c r="R11" s="1161"/>
      <c r="S11" s="1161"/>
      <c r="T11" s="1033"/>
      <c r="U11" s="1023"/>
      <c r="V11" s="1096" t="str">
        <f>IFERROR(IF(VLOOKUP(AS1,【参考】数式用2!E6:L23,5,FALSE)="","",VLOOKUP(AS1,【参考】数式用2!E6:L23,5,FALSE)),"")</f>
        <v/>
      </c>
      <c r="W11" s="1096"/>
      <c r="X11" s="1096"/>
      <c r="Y11" s="1096"/>
      <c r="Z11" s="109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5" t="str">
        <f>IF(L9="ベア加算","",IF(OR(V11="新加算Ⅰ",V11="新加算Ⅱ",V11="新加算Ⅲ",V11="新加算Ⅳ"),"○",""))</f>
        <v/>
      </c>
      <c r="AU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5" t="str">
        <f>IF(OR(V11="新加算Ⅰ",V11="新加算Ⅱ",V11="新加算Ⅲ",V11="新加算Ⅴ(１)",V11="新加算Ⅴ(３)",V11="新加算Ⅴ(８)"),"○","")</f>
        <v/>
      </c>
      <c r="AX11" s="1205" t="str">
        <f>IF(OR(V11="新加算Ⅰ",V11="新加算Ⅱ",V11="新加算Ⅴ(１)",V11="新加算Ⅴ(２)",V11="新加算Ⅴ(３)",V11="新加算Ⅴ(４)",V11="新加算Ⅴ(５)",V11="新加算Ⅴ(６)",V11="新加算Ⅴ(７)",V11="新加算Ⅴ(９)",V11="新加算Ⅴ(10)",V11="新加算Ⅴ(12)"),"○","")</f>
        <v/>
      </c>
      <c r="AY11" s="1205" t="str">
        <f>IF(OR(V11="新加算Ⅰ",V11="新加算Ⅴ(１)",V11="新加算Ⅴ(２)",V11="新加算Ⅴ(５)",V11="新加算Ⅴ(７)",V11="新加算Ⅴ(10)"),"○","")</f>
        <v/>
      </c>
      <c r="AZ11" s="1205"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7"/>
      <c r="D12" s="1117"/>
      <c r="E12" s="1117"/>
      <c r="F12" s="1117"/>
      <c r="G12" s="1117"/>
      <c r="H12" s="1117"/>
      <c r="I12" s="1117"/>
      <c r="J12" s="1117"/>
      <c r="K12" s="1117"/>
      <c r="L12" s="1117"/>
      <c r="M12" s="1117"/>
      <c r="N12" s="1117"/>
      <c r="O12" s="1117"/>
      <c r="P12" s="1117"/>
      <c r="Q12" s="1117"/>
      <c r="R12" s="1117"/>
      <c r="S12" s="1117"/>
      <c r="T12" s="1033"/>
      <c r="U12" s="1023"/>
      <c r="V12" s="1219" t="str">
        <f>IFERROR(VLOOKUP(Y5,【参考】数式用!$A$5:$AB$37,MATCH(V11,【参考】数式用!$B$4:$AB$4,0)+1,FALSE),"")</f>
        <v/>
      </c>
      <c r="W12" s="1219"/>
      <c r="X12" s="1219"/>
      <c r="Y12" s="1219"/>
      <c r="Z12" s="1219"/>
      <c r="AA12" s="995"/>
      <c r="AB12" s="995"/>
      <c r="AC12" s="995"/>
      <c r="AD12" s="995"/>
      <c r="AE12" s="995"/>
      <c r="AF12" s="995"/>
      <c r="AG12" s="995"/>
      <c r="AH12" s="995"/>
      <c r="AI12" s="995"/>
      <c r="AJ12" s="995"/>
      <c r="AK12" s="995"/>
      <c r="AL12" s="995"/>
      <c r="AM12" s="995"/>
      <c r="AN12" s="995"/>
      <c r="AO12" s="995"/>
      <c r="AP12" s="996"/>
      <c r="AS12" s="83"/>
      <c r="AT12" s="1206"/>
      <c r="AU12" s="1206"/>
      <c r="AV12" s="1206"/>
      <c r="AW12" s="1206"/>
      <c r="AX12" s="1206"/>
      <c r="AY12" s="1206"/>
      <c r="AZ12" s="1206"/>
      <c r="BA12" s="84"/>
    </row>
    <row r="13" spans="1:88" ht="12" customHeight="1">
      <c r="A13" s="78"/>
      <c r="B13" s="1069" t="s">
        <v>2115</v>
      </c>
      <c r="C13" s="1070"/>
      <c r="D13" s="1070"/>
      <c r="E13" s="1070"/>
      <c r="F13" s="1070"/>
      <c r="G13" s="1070"/>
      <c r="H13" s="1070"/>
      <c r="I13" s="1070"/>
      <c r="J13" s="1070"/>
      <c r="K13" s="1070"/>
      <c r="L13" s="1070"/>
      <c r="M13" s="1070"/>
      <c r="N13" s="1070"/>
      <c r="O13" s="1070"/>
      <c r="P13" s="1070"/>
      <c r="Q13" s="1070"/>
      <c r="R13" s="1070"/>
      <c r="S13" s="1071"/>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2"/>
      <c r="C14" s="1073"/>
      <c r="D14" s="1073"/>
      <c r="E14" s="1073"/>
      <c r="F14" s="1073"/>
      <c r="G14" s="1073"/>
      <c r="H14" s="1073"/>
      <c r="I14" s="1073"/>
      <c r="J14" s="1073"/>
      <c r="K14" s="1073"/>
      <c r="L14" s="1073"/>
      <c r="M14" s="1073"/>
      <c r="N14" s="1073"/>
      <c r="O14" s="1073"/>
      <c r="P14" s="1073"/>
      <c r="Q14" s="1073"/>
      <c r="R14" s="1073"/>
      <c r="S14" s="1074"/>
      <c r="U14" s="434"/>
      <c r="V14" s="1096" t="str">
        <f>IFERROR(IF(VLOOKUP(AS1,【参考】数式用2!E6:L23,7,FALSE)="","",VLOOKUP(AS1,【参考】数式用2!E6:L23,7,FALSE)),"")</f>
        <v/>
      </c>
      <c r="W14" s="1096"/>
      <c r="X14" s="1096"/>
      <c r="Y14" s="1096"/>
      <c r="Z14" s="109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5" t="str">
        <f>IF(L9="ベア加算","",IF(OR(V14="新加算Ⅰ",V14="新加算Ⅱ",V14="新加算Ⅲ",V14="新加算Ⅳ"),"○",""))</f>
        <v/>
      </c>
      <c r="AU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5" t="str">
        <f>IF(OR(V14="新加算Ⅰ",V14="新加算Ⅱ",V14="新加算Ⅲ",V14="新加算Ⅴ(１)",V14="新加算Ⅴ(３)",V14="新加算Ⅴ(８)"),"○","")</f>
        <v/>
      </c>
      <c r="AX14" s="1205" t="str">
        <f>IF(OR(V14="新加算Ⅰ",V14="新加算Ⅱ",V14="新加算Ⅴ(１)",V14="新加算Ⅴ(２)",V14="新加算Ⅴ(３)",V14="新加算Ⅴ(４)",V14="新加算Ⅴ(５)",V14="新加算Ⅴ(６)",V14="新加算Ⅴ(７)",V14="新加算Ⅴ(９)",V14="新加算Ⅴ(10)",V14="新加算Ⅴ(12)"),"○","")</f>
        <v/>
      </c>
      <c r="AY14" s="1205" t="str">
        <f>IF(OR(V14="新加算Ⅰ",V14="新加算Ⅴ(１)",V14="新加算Ⅴ(２)",V14="新加算Ⅴ(５)",V14="新加算Ⅴ(７)",V14="新加算Ⅴ(10)"),"○","")</f>
        <v/>
      </c>
      <c r="AZ14" s="1205"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0" t="s">
        <v>2109</v>
      </c>
      <c r="C15" s="1061"/>
      <c r="D15" s="54">
        <v>6</v>
      </c>
      <c r="E15" s="437" t="s">
        <v>2110</v>
      </c>
      <c r="F15" s="54">
        <v>4</v>
      </c>
      <c r="G15" s="437" t="s">
        <v>2111</v>
      </c>
      <c r="H15" s="1062" t="s">
        <v>2112</v>
      </c>
      <c r="I15" s="1062"/>
      <c r="J15" s="1075"/>
      <c r="K15" s="54">
        <v>7</v>
      </c>
      <c r="L15" s="437" t="s">
        <v>2110</v>
      </c>
      <c r="M15" s="54">
        <v>3</v>
      </c>
      <c r="N15" s="437" t="s">
        <v>2111</v>
      </c>
      <c r="O15" s="437" t="s">
        <v>2113</v>
      </c>
      <c r="P15" s="104">
        <f>(K15*12+M15)-(D15*12+F15)+1</f>
        <v>12</v>
      </c>
      <c r="Q15" s="1062" t="s">
        <v>2114</v>
      </c>
      <c r="R15" s="1062"/>
      <c r="S15" s="105" t="s">
        <v>69</v>
      </c>
      <c r="U15" s="434"/>
      <c r="V15" s="1063" t="str">
        <f>IFERROR(VLOOKUP(Y5,【参考】数式用!$A$5:$AB$37,MATCH(V14,【参考】数式用!$B$4:$AB$4,0)+1,FALSE),"")</f>
        <v/>
      </c>
      <c r="W15" s="1064"/>
      <c r="X15" s="1064"/>
      <c r="Y15" s="1064"/>
      <c r="Z15" s="1065"/>
      <c r="AA15" s="1026"/>
      <c r="AB15" s="1027"/>
      <c r="AC15" s="1027"/>
      <c r="AD15" s="1027"/>
      <c r="AE15" s="1027"/>
      <c r="AF15" s="1027"/>
      <c r="AG15" s="1027"/>
      <c r="AH15" s="1027"/>
      <c r="AI15" s="1027"/>
      <c r="AJ15" s="1027"/>
      <c r="AK15" s="1027"/>
      <c r="AL15" s="1027"/>
      <c r="AM15" s="1027"/>
      <c r="AN15" s="1027"/>
      <c r="AO15" s="1027"/>
      <c r="AP15" s="1028"/>
      <c r="AS15" s="83"/>
      <c r="AT15" s="1207"/>
      <c r="AU15" s="1207"/>
      <c r="AV15" s="1207"/>
      <c r="AW15" s="1207"/>
      <c r="AX15" s="1207"/>
      <c r="AY15" s="1207"/>
      <c r="AZ15" s="1207"/>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6"/>
      <c r="W16" s="1067"/>
      <c r="X16" s="1067"/>
      <c r="Y16" s="1067"/>
      <c r="Z16" s="1068"/>
      <c r="AA16" s="1029"/>
      <c r="AB16" s="1030"/>
      <c r="AC16" s="1030"/>
      <c r="AD16" s="1030"/>
      <c r="AE16" s="1030"/>
      <c r="AF16" s="1030"/>
      <c r="AG16" s="1030"/>
      <c r="AH16" s="1030"/>
      <c r="AI16" s="1030"/>
      <c r="AJ16" s="1030"/>
      <c r="AK16" s="1030"/>
      <c r="AL16" s="1030"/>
      <c r="AM16" s="1030"/>
      <c r="AN16" s="1030"/>
      <c r="AO16" s="1030"/>
      <c r="AP16" s="1031"/>
      <c r="AS16" s="83"/>
      <c r="AT16" s="1206"/>
      <c r="AU16" s="1206"/>
      <c r="AV16" s="1206"/>
      <c r="AW16" s="1206"/>
      <c r="AX16" s="1206"/>
      <c r="AY16" s="1206"/>
      <c r="AZ16" s="1206"/>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3" t="s">
        <v>2062</v>
      </c>
      <c r="C18" s="1093"/>
      <c r="D18" s="1093"/>
      <c r="E18" s="1093"/>
      <c r="F18" s="1093"/>
      <c r="G18" s="1093"/>
      <c r="H18" s="1093"/>
      <c r="I18" s="1093"/>
      <c r="J18" s="1093"/>
      <c r="K18" s="1093"/>
      <c r="L18" s="1093"/>
      <c r="M18" s="1093"/>
      <c r="N18" s="1093"/>
      <c r="O18" s="1093"/>
      <c r="P18" s="1093"/>
      <c r="Q18" s="1093"/>
      <c r="R18" s="1093"/>
      <c r="S18" s="1093"/>
      <c r="AI18" s="116"/>
      <c r="AJ18" s="116"/>
      <c r="AK18" s="116"/>
      <c r="AL18" s="116"/>
      <c r="AM18" s="116"/>
      <c r="AN18" s="116"/>
      <c r="AO18" s="116"/>
      <c r="AP18" s="116"/>
      <c r="AQ18" s="116"/>
    </row>
    <row r="19" spans="2:60" ht="6" customHeight="1" thickBot="1">
      <c r="B19" s="1093"/>
      <c r="C19" s="1093"/>
      <c r="D19" s="1093"/>
      <c r="E19" s="1093"/>
      <c r="F19" s="1093"/>
      <c r="G19" s="1093"/>
      <c r="H19" s="1093"/>
      <c r="I19" s="1093"/>
      <c r="J19" s="1093"/>
      <c r="K19" s="1093"/>
      <c r="L19" s="1093"/>
      <c r="M19" s="1093"/>
      <c r="N19" s="1093"/>
      <c r="O19" s="1093"/>
      <c r="P19" s="1093"/>
      <c r="Q19" s="1093"/>
      <c r="R19" s="1093"/>
      <c r="S19" s="1093"/>
      <c r="AI19" s="116"/>
      <c r="AJ19" s="116"/>
      <c r="AK19" s="116"/>
      <c r="AL19" s="116"/>
      <c r="AM19" s="116"/>
      <c r="AN19" s="116"/>
      <c r="AO19" s="116"/>
      <c r="AP19" s="116"/>
      <c r="AQ19" s="116"/>
    </row>
    <row r="20" spans="2:60" ht="12.95" customHeight="1">
      <c r="B20" s="1094"/>
      <c r="C20" s="1094"/>
      <c r="D20" s="1094"/>
      <c r="E20" s="1094"/>
      <c r="F20" s="1094"/>
      <c r="G20" s="1094"/>
      <c r="H20" s="1094"/>
      <c r="I20" s="1094"/>
      <c r="J20" s="1094"/>
      <c r="K20" s="1094"/>
      <c r="L20" s="1094"/>
      <c r="M20" s="1094"/>
      <c r="N20" s="1094"/>
      <c r="O20" s="1094"/>
      <c r="P20" s="1094"/>
      <c r="Q20" s="1094"/>
      <c r="R20" s="1094"/>
      <c r="S20" s="1094"/>
      <c r="T20" s="117"/>
      <c r="U20" s="78"/>
      <c r="V20" s="1077" t="s">
        <v>215</v>
      </c>
      <c r="W20" s="1077"/>
      <c r="X20" s="1077"/>
      <c r="Y20" s="1077"/>
      <c r="Z20" s="1077"/>
      <c r="AA20" s="91"/>
      <c r="AB20" s="91"/>
      <c r="AC20" s="1077" t="str">
        <f>IF(F15=4,"R6.4～R6.5",IF(F15=5,"R6.5",""))</f>
        <v>R6.4～R6.5</v>
      </c>
      <c r="AD20" s="1077"/>
      <c r="AE20" s="1077"/>
      <c r="AF20" s="1077"/>
      <c r="AG20" s="1077"/>
      <c r="AH20" s="1077"/>
      <c r="AI20" s="91"/>
      <c r="AJ20" s="91"/>
      <c r="AK20" s="1077" t="str">
        <f>IF(OR(F15=4,F15=5),"R6.6","R"&amp;D15&amp;"."&amp;F15)&amp;"～R"&amp;K15&amp;"."&amp;M15</f>
        <v>R6.6～R7.3</v>
      </c>
      <c r="AL20" s="1077"/>
      <c r="AM20" s="1077"/>
      <c r="AN20" s="1077"/>
      <c r="AO20" s="1077"/>
      <c r="AP20" s="1077"/>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084" t="s">
        <v>2121</v>
      </c>
      <c r="C21" s="1085"/>
      <c r="D21" s="1085"/>
      <c r="E21" s="1085"/>
      <c r="F21" s="1086"/>
      <c r="G21" s="1078" t="s">
        <v>216</v>
      </c>
      <c r="H21" s="1079"/>
      <c r="I21" s="1079"/>
      <c r="J21" s="1079"/>
      <c r="K21" s="1079"/>
      <c r="L21" s="1079"/>
      <c r="M21" s="1079"/>
      <c r="N21" s="1079"/>
      <c r="O21" s="1079"/>
      <c r="P21" s="1079"/>
      <c r="Q21" s="1079"/>
      <c r="R21" s="1079"/>
      <c r="S21" s="1079"/>
      <c r="T21" s="1080"/>
      <c r="U21" s="118"/>
      <c r="V21" s="438" t="str">
        <f>IFERROR(IF(L9="ベア加算","✓",""),"")</f>
        <v/>
      </c>
      <c r="W21" s="1032" t="s">
        <v>14</v>
      </c>
      <c r="X21" s="1032"/>
      <c r="Y21" s="1032"/>
      <c r="Z21" s="1032"/>
      <c r="AA21" s="1022" t="s">
        <v>12</v>
      </c>
      <c r="AB21" s="1023"/>
      <c r="AC21" s="120"/>
      <c r="AD21" s="1034" t="s">
        <v>14</v>
      </c>
      <c r="AE21" s="1034"/>
      <c r="AF21" s="1034"/>
      <c r="AG21" s="1034"/>
      <c r="AH21" s="1034"/>
      <c r="AI21" s="1022" t="s">
        <v>12</v>
      </c>
      <c r="AJ21" s="1023"/>
      <c r="AK21" s="121"/>
      <c r="AL21" s="1034" t="s">
        <v>14</v>
      </c>
      <c r="AM21" s="1034"/>
      <c r="AN21" s="1034"/>
      <c r="AO21" s="1034"/>
      <c r="AP21" s="1034"/>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087"/>
      <c r="C22" s="1088"/>
      <c r="D22" s="1088"/>
      <c r="E22" s="1088"/>
      <c r="F22" s="1089"/>
      <c r="G22" s="1081"/>
      <c r="H22" s="1082"/>
      <c r="I22" s="1082"/>
      <c r="J22" s="1082"/>
      <c r="K22" s="1082"/>
      <c r="L22" s="1082"/>
      <c r="M22" s="1082"/>
      <c r="N22" s="1082"/>
      <c r="O22" s="1082"/>
      <c r="P22" s="1082"/>
      <c r="Q22" s="1082"/>
      <c r="R22" s="1082"/>
      <c r="S22" s="1082"/>
      <c r="T22" s="1083"/>
      <c r="U22" s="118"/>
      <c r="V22" s="122" t="str">
        <f>IFERROR(IF(L9="ベア加算なし","✓",""),"")</f>
        <v/>
      </c>
      <c r="W22" s="1056" t="s">
        <v>15</v>
      </c>
      <c r="X22" s="1032"/>
      <c r="Y22" s="1057"/>
      <c r="Z22" s="1058"/>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4" t="s">
        <v>2067</v>
      </c>
      <c r="C24" s="1085"/>
      <c r="D24" s="1085"/>
      <c r="E24" s="1085"/>
      <c r="F24" s="1086"/>
      <c r="G24" s="1078" t="s">
        <v>2320</v>
      </c>
      <c r="H24" s="1079"/>
      <c r="I24" s="1079"/>
      <c r="J24" s="1079"/>
      <c r="K24" s="1079"/>
      <c r="L24" s="1079"/>
      <c r="M24" s="1079"/>
      <c r="N24" s="1079"/>
      <c r="O24" s="1079"/>
      <c r="P24" s="1079"/>
      <c r="Q24" s="1079"/>
      <c r="R24" s="1079"/>
      <c r="S24" s="1079"/>
      <c r="T24" s="1080"/>
      <c r="U24" s="118"/>
      <c r="V24" s="438" t="str">
        <f>IFERROR(IF(OR(B9="処遇加算Ⅰ",B9="処遇加算Ⅱ"),"✓",""),"")</f>
        <v/>
      </c>
      <c r="W24" s="1090" t="s">
        <v>2096</v>
      </c>
      <c r="X24" s="1091"/>
      <c r="Y24" s="1091"/>
      <c r="Z24" s="1092"/>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62"/>
      <c r="C25" s="1163"/>
      <c r="D25" s="1163"/>
      <c r="E25" s="1163"/>
      <c r="F25" s="1164"/>
      <c r="G25" s="1026"/>
      <c r="H25" s="1027"/>
      <c r="I25" s="1027"/>
      <c r="J25" s="1027"/>
      <c r="K25" s="1027"/>
      <c r="L25" s="1027"/>
      <c r="M25" s="1027"/>
      <c r="N25" s="1027"/>
      <c r="O25" s="1027"/>
      <c r="P25" s="1027"/>
      <c r="Q25" s="1027"/>
      <c r="R25" s="1027"/>
      <c r="S25" s="1027"/>
      <c r="T25" s="1097"/>
      <c r="U25" s="118"/>
      <c r="V25" s="438" t="str">
        <f>IFERROR(IF(B9="処遇加算Ⅲ","✓",""),"")</f>
        <v/>
      </c>
      <c r="W25" s="1090" t="s">
        <v>19</v>
      </c>
      <c r="X25" s="1091"/>
      <c r="Y25" s="1091"/>
      <c r="Z25" s="1092"/>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087"/>
      <c r="C26" s="1088"/>
      <c r="D26" s="1088"/>
      <c r="E26" s="1088"/>
      <c r="F26" s="1089"/>
      <c r="G26" s="1081"/>
      <c r="H26" s="1082"/>
      <c r="I26" s="1082"/>
      <c r="J26" s="1082"/>
      <c r="K26" s="1082"/>
      <c r="L26" s="1082"/>
      <c r="M26" s="1082"/>
      <c r="N26" s="1082"/>
      <c r="O26" s="1082"/>
      <c r="P26" s="1082"/>
      <c r="Q26" s="1082"/>
      <c r="R26" s="1082"/>
      <c r="S26" s="1082"/>
      <c r="T26" s="1083"/>
      <c r="U26" s="92"/>
      <c r="V26" s="438" t="str">
        <f>IFERROR(IF(B9="処遇加算なし","✓",""),"")</f>
        <v/>
      </c>
      <c r="W26" s="1090" t="s">
        <v>2097</v>
      </c>
      <c r="X26" s="1091"/>
      <c r="Y26" s="1091"/>
      <c r="Z26" s="1092"/>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4" t="s">
        <v>2068</v>
      </c>
      <c r="C28" s="1085"/>
      <c r="D28" s="1085"/>
      <c r="E28" s="1085"/>
      <c r="F28" s="1086"/>
      <c r="G28" s="1078" t="s">
        <v>2321</v>
      </c>
      <c r="H28" s="1079"/>
      <c r="I28" s="1079"/>
      <c r="J28" s="1079"/>
      <c r="K28" s="1079"/>
      <c r="L28" s="1079"/>
      <c r="M28" s="1079"/>
      <c r="N28" s="1079"/>
      <c r="O28" s="1079"/>
      <c r="P28" s="1079"/>
      <c r="Q28" s="1079"/>
      <c r="R28" s="1079"/>
      <c r="S28" s="1079"/>
      <c r="T28" s="1080"/>
      <c r="U28" s="118"/>
      <c r="V28" s="438" t="str">
        <f>IFERROR(IF(OR(B9="処遇加算Ⅰ",B9="処遇加算Ⅱ"),"✓",""),"")</f>
        <v/>
      </c>
      <c r="W28" s="1090" t="s">
        <v>2096</v>
      </c>
      <c r="X28" s="1091"/>
      <c r="Y28" s="1091"/>
      <c r="Z28" s="1092"/>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62"/>
      <c r="C29" s="1163"/>
      <c r="D29" s="1163"/>
      <c r="E29" s="1163"/>
      <c r="F29" s="1164"/>
      <c r="G29" s="1026"/>
      <c r="H29" s="1027"/>
      <c r="I29" s="1027"/>
      <c r="J29" s="1027"/>
      <c r="K29" s="1027"/>
      <c r="L29" s="1027"/>
      <c r="M29" s="1027"/>
      <c r="N29" s="1027"/>
      <c r="O29" s="1027"/>
      <c r="P29" s="1027"/>
      <c r="Q29" s="1027"/>
      <c r="R29" s="1027"/>
      <c r="S29" s="1027"/>
      <c r="T29" s="1097"/>
      <c r="U29" s="118"/>
      <c r="V29" s="438" t="str">
        <f>IFERROR(IF(B9="処遇加算Ⅲ","✓",""),"")</f>
        <v/>
      </c>
      <c r="W29" s="1090" t="s">
        <v>19</v>
      </c>
      <c r="X29" s="1091"/>
      <c r="Y29" s="1091"/>
      <c r="Z29" s="1092"/>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087"/>
      <c r="C30" s="1088"/>
      <c r="D30" s="1088"/>
      <c r="E30" s="1088"/>
      <c r="F30" s="1089"/>
      <c r="G30" s="1081"/>
      <c r="H30" s="1082"/>
      <c r="I30" s="1082"/>
      <c r="J30" s="1082"/>
      <c r="K30" s="1082"/>
      <c r="L30" s="1082"/>
      <c r="M30" s="1082"/>
      <c r="N30" s="1082"/>
      <c r="O30" s="1082"/>
      <c r="P30" s="1082"/>
      <c r="Q30" s="1082"/>
      <c r="R30" s="1082"/>
      <c r="S30" s="1082"/>
      <c r="T30" s="1083"/>
      <c r="U30" s="92"/>
      <c r="V30" s="438" t="str">
        <f>IFERROR(IF(B9="処遇加算なし","✓",""),"")</f>
        <v/>
      </c>
      <c r="W30" s="1090" t="s">
        <v>2097</v>
      </c>
      <c r="X30" s="1091"/>
      <c r="Y30" s="1091"/>
      <c r="Z30" s="1092"/>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38" t="s">
        <v>2069</v>
      </c>
      <c r="C32" s="1138"/>
      <c r="D32" s="1138"/>
      <c r="E32" s="1138"/>
      <c r="F32" s="1138"/>
      <c r="G32" s="1078" t="s">
        <v>2322</v>
      </c>
      <c r="H32" s="1079"/>
      <c r="I32" s="1079"/>
      <c r="J32" s="1079"/>
      <c r="K32" s="1079"/>
      <c r="L32" s="1079"/>
      <c r="M32" s="1079"/>
      <c r="N32" s="1079"/>
      <c r="O32" s="1079"/>
      <c r="P32" s="1079"/>
      <c r="Q32" s="1079"/>
      <c r="R32" s="1079"/>
      <c r="S32" s="1079"/>
      <c r="T32" s="1080"/>
      <c r="U32" s="118"/>
      <c r="V32" s="438" t="str">
        <f>IFERROR(IF(B9="処遇加算Ⅰ","✓",""),"")</f>
        <v/>
      </c>
      <c r="W32" s="1056" t="s">
        <v>14</v>
      </c>
      <c r="X32" s="1057"/>
      <c r="Y32" s="1057"/>
      <c r="Z32" s="1058"/>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38"/>
      <c r="C33" s="1138"/>
      <c r="D33" s="1138"/>
      <c r="E33" s="1138"/>
      <c r="F33" s="1138"/>
      <c r="G33" s="1026"/>
      <c r="H33" s="1027"/>
      <c r="I33" s="1027"/>
      <c r="J33" s="1027"/>
      <c r="K33" s="1027"/>
      <c r="L33" s="1027"/>
      <c r="M33" s="1027"/>
      <c r="N33" s="1027"/>
      <c r="O33" s="1027"/>
      <c r="P33" s="1027"/>
      <c r="Q33" s="1027"/>
      <c r="R33" s="1027"/>
      <c r="S33" s="1027"/>
      <c r="T33" s="1097"/>
      <c r="U33" s="118"/>
      <c r="V33" s="438" t="str">
        <f>IFERROR(IF(AND(B9&lt;&gt;"",B9&lt;&gt;"処遇加算Ⅰ"),"✓",""),"")</f>
        <v/>
      </c>
      <c r="W33" s="1056" t="s">
        <v>15</v>
      </c>
      <c r="X33" s="1057"/>
      <c r="Y33" s="1057"/>
      <c r="Z33" s="1058"/>
      <c r="AA33" s="1033"/>
      <c r="AB33" s="1023"/>
      <c r="AC33" s="120"/>
      <c r="AD33" s="1059" t="s">
        <v>17</v>
      </c>
      <c r="AE33" s="1059"/>
      <c r="AF33" s="1059"/>
      <c r="AG33" s="1059"/>
      <c r="AH33" s="1059"/>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38"/>
      <c r="C34" s="1138"/>
      <c r="D34" s="1138"/>
      <c r="E34" s="1138"/>
      <c r="F34" s="1138"/>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38" t="s">
        <v>2070</v>
      </c>
      <c r="C36" s="1138"/>
      <c r="D36" s="1138"/>
      <c r="E36" s="1138"/>
      <c r="F36" s="1138"/>
      <c r="G36" s="1108" t="s">
        <v>2323</v>
      </c>
      <c r="H36" s="1109"/>
      <c r="I36" s="1109"/>
      <c r="J36" s="1109"/>
      <c r="K36" s="1109"/>
      <c r="L36" s="1109"/>
      <c r="M36" s="1109"/>
      <c r="N36" s="1109"/>
      <c r="O36" s="1109"/>
      <c r="P36" s="1109"/>
      <c r="Q36" s="1109"/>
      <c r="R36" s="1109"/>
      <c r="S36" s="1109"/>
      <c r="T36" s="1110"/>
      <c r="U36" s="118"/>
      <c r="V36" s="438" t="str">
        <f>IFERROR(IF(OR(G9="特定加算Ⅰ",G9="特定加算Ⅱ"),"✓",""),"")</f>
        <v/>
      </c>
      <c r="W36" s="1056" t="s">
        <v>14</v>
      </c>
      <c r="X36" s="1057"/>
      <c r="Y36" s="1057"/>
      <c r="Z36" s="1058"/>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38"/>
      <c r="C37" s="1138"/>
      <c r="D37" s="1138"/>
      <c r="E37" s="1138"/>
      <c r="F37" s="1138"/>
      <c r="G37" s="1111"/>
      <c r="H37" s="1112"/>
      <c r="I37" s="1112"/>
      <c r="J37" s="1112"/>
      <c r="K37" s="1112"/>
      <c r="L37" s="1112"/>
      <c r="M37" s="1112"/>
      <c r="N37" s="1112"/>
      <c r="O37" s="1112"/>
      <c r="P37" s="1112"/>
      <c r="Q37" s="1112"/>
      <c r="R37" s="1112"/>
      <c r="S37" s="1112"/>
      <c r="T37" s="1113"/>
      <c r="U37" s="118"/>
      <c r="V37" s="438" t="str">
        <f>IFERROR(IF(G9="特定加算なし","✓",""),"")</f>
        <v/>
      </c>
      <c r="W37" s="1056" t="s">
        <v>15</v>
      </c>
      <c r="X37" s="1057"/>
      <c r="Y37" s="1057"/>
      <c r="Z37" s="1058"/>
      <c r="AA37" s="1022"/>
      <c r="AB37" s="1023"/>
      <c r="AC37" s="1048" t="s">
        <v>2175</v>
      </c>
      <c r="AD37" s="1049"/>
      <c r="AE37" s="1049"/>
      <c r="AF37" s="1049"/>
      <c r="AG37" s="1050"/>
      <c r="AH37" s="1051"/>
      <c r="AI37" s="1022"/>
      <c r="AJ37" s="1023"/>
      <c r="AK37" s="1048" t="s">
        <v>2175</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38"/>
      <c r="C38" s="1138"/>
      <c r="D38" s="1138"/>
      <c r="E38" s="1138"/>
      <c r="F38" s="1138"/>
      <c r="G38" s="1114"/>
      <c r="H38" s="1115"/>
      <c r="I38" s="1115"/>
      <c r="J38" s="1115"/>
      <c r="K38" s="1115"/>
      <c r="L38" s="1115"/>
      <c r="M38" s="1115"/>
      <c r="N38" s="1115"/>
      <c r="O38" s="1115"/>
      <c r="P38" s="1115"/>
      <c r="Q38" s="1115"/>
      <c r="R38" s="1115"/>
      <c r="S38" s="1115"/>
      <c r="T38" s="1116"/>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38" t="s">
        <v>2071</v>
      </c>
      <c r="C40" s="1138"/>
      <c r="D40" s="1138"/>
      <c r="E40" s="1138"/>
      <c r="F40" s="1138"/>
      <c r="G40" s="1078" t="str">
        <f>IFERROR(VLOOKUP(Y5,【参考】数式用!AQ5:AR37,2,0),"")</f>
        <v/>
      </c>
      <c r="H40" s="1079"/>
      <c r="I40" s="1079"/>
      <c r="J40" s="1079"/>
      <c r="K40" s="1079"/>
      <c r="L40" s="1079"/>
      <c r="M40" s="1079"/>
      <c r="N40" s="1079"/>
      <c r="O40" s="1079"/>
      <c r="P40" s="1079"/>
      <c r="Q40" s="1079"/>
      <c r="R40" s="1079"/>
      <c r="S40" s="1079"/>
      <c r="T40" s="1080"/>
      <c r="U40" s="92"/>
      <c r="V40" s="438" t="str">
        <f>IFERROR(IF(G9="特定加算Ⅰ","✓",""),"")</f>
        <v/>
      </c>
      <c r="W40" s="1056" t="s">
        <v>14</v>
      </c>
      <c r="X40" s="1057"/>
      <c r="Y40" s="1057"/>
      <c r="Z40" s="1058"/>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38"/>
      <c r="C41" s="1138"/>
      <c r="D41" s="1138"/>
      <c r="E41" s="1138"/>
      <c r="F41" s="1138"/>
      <c r="G41" s="1026"/>
      <c r="H41" s="1027"/>
      <c r="I41" s="1027"/>
      <c r="J41" s="1027"/>
      <c r="K41" s="1027"/>
      <c r="L41" s="1027"/>
      <c r="M41" s="1027"/>
      <c r="N41" s="1027"/>
      <c r="O41" s="1027"/>
      <c r="P41" s="1027"/>
      <c r="Q41" s="1027"/>
      <c r="R41" s="1027"/>
      <c r="S41" s="1027"/>
      <c r="T41" s="1097"/>
      <c r="U41" s="92"/>
      <c r="V41" s="438" t="str">
        <f>IFERROR(IF(OR(G9="特定加算Ⅱ",G9="特定加算なし"),"✓",""),"")</f>
        <v/>
      </c>
      <c r="W41" s="1056" t="s">
        <v>15</v>
      </c>
      <c r="X41" s="1057"/>
      <c r="Y41" s="1057"/>
      <c r="Z41" s="1058"/>
      <c r="AA41" s="1022"/>
      <c r="AB41" s="1023"/>
      <c r="AC41" s="134" t="s">
        <v>82</v>
      </c>
      <c r="AD41" s="1053"/>
      <c r="AE41" s="1054"/>
      <c r="AF41" s="1054"/>
      <c r="AG41" s="1054"/>
      <c r="AH41" s="1055"/>
      <c r="AI41" s="1022"/>
      <c r="AJ41" s="1023"/>
      <c r="AK41" s="134" t="s">
        <v>82</v>
      </c>
      <c r="AL41" s="1053"/>
      <c r="AM41" s="1054"/>
      <c r="AN41" s="1054"/>
      <c r="AO41" s="1054"/>
      <c r="AP41" s="1055"/>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38"/>
      <c r="C42" s="1138"/>
      <c r="D42" s="1138"/>
      <c r="E42" s="1138"/>
      <c r="F42" s="1138"/>
      <c r="G42" s="1081"/>
      <c r="H42" s="1082"/>
      <c r="I42" s="1082"/>
      <c r="J42" s="1082"/>
      <c r="K42" s="1082"/>
      <c r="L42" s="1082"/>
      <c r="M42" s="1082"/>
      <c r="N42" s="1082"/>
      <c r="O42" s="1082"/>
      <c r="P42" s="1082"/>
      <c r="Q42" s="1082"/>
      <c r="R42" s="1082"/>
      <c r="S42" s="1082"/>
      <c r="T42" s="1083"/>
      <c r="U42" s="92"/>
      <c r="V42" s="85"/>
      <c r="W42" s="135"/>
      <c r="X42" s="135"/>
      <c r="Y42" s="135"/>
      <c r="Z42" s="135"/>
      <c r="AA42" s="435"/>
      <c r="AB42" s="435"/>
      <c r="AC42" s="136"/>
      <c r="AD42" s="1032" t="s">
        <v>15</v>
      </c>
      <c r="AE42" s="1032"/>
      <c r="AF42" s="1032"/>
      <c r="AG42" s="1032"/>
      <c r="AH42" s="1032"/>
      <c r="AI42" s="435"/>
      <c r="AJ42" s="4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38" t="s">
        <v>2072</v>
      </c>
      <c r="C44" s="1138"/>
      <c r="D44" s="1138"/>
      <c r="E44" s="1138"/>
      <c r="F44" s="1138"/>
      <c r="G44" s="1078" t="s">
        <v>2356</v>
      </c>
      <c r="H44" s="1079"/>
      <c r="I44" s="1079"/>
      <c r="J44" s="1079"/>
      <c r="K44" s="1079"/>
      <c r="L44" s="1079"/>
      <c r="M44" s="1079"/>
      <c r="N44" s="1079"/>
      <c r="O44" s="1079"/>
      <c r="P44" s="1079"/>
      <c r="Q44" s="1079"/>
      <c r="R44" s="1079"/>
      <c r="S44" s="1079"/>
      <c r="T44" s="1080"/>
      <c r="U44" s="118"/>
      <c r="V44" s="438" t="str">
        <f>IFERROR(IF(OR(G9="特定加算Ⅰ",G9="特定加算Ⅱ"),"✓",""),"")</f>
        <v/>
      </c>
      <c r="W44" s="1056" t="s">
        <v>14</v>
      </c>
      <c r="X44" s="1057"/>
      <c r="Y44" s="1057"/>
      <c r="Z44" s="1058"/>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38"/>
      <c r="C45" s="1138"/>
      <c r="D45" s="1138"/>
      <c r="E45" s="1138"/>
      <c r="F45" s="1138"/>
      <c r="G45" s="1081"/>
      <c r="H45" s="1082"/>
      <c r="I45" s="1082"/>
      <c r="J45" s="1082"/>
      <c r="K45" s="1082"/>
      <c r="L45" s="1082"/>
      <c r="M45" s="1082"/>
      <c r="N45" s="1082"/>
      <c r="O45" s="1082"/>
      <c r="P45" s="1082"/>
      <c r="Q45" s="1082"/>
      <c r="R45" s="1082"/>
      <c r="S45" s="1082"/>
      <c r="T45" s="1083"/>
      <c r="U45" s="118"/>
      <c r="V45" s="438" t="str">
        <f>IFERROR(IF(G9="特定加算なし","✓",""),"")</f>
        <v/>
      </c>
      <c r="W45" s="1056" t="s">
        <v>15</v>
      </c>
      <c r="X45" s="1057"/>
      <c r="Y45" s="1057"/>
      <c r="Z45" s="1058"/>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093" t="s">
        <v>2136</v>
      </c>
      <c r="C47" s="1093"/>
      <c r="D47" s="1093"/>
      <c r="E47" s="1093"/>
      <c r="F47" s="1093"/>
      <c r="G47" s="1093"/>
      <c r="H47" s="1093"/>
      <c r="I47" s="1093"/>
      <c r="J47" s="1093"/>
      <c r="K47" s="1093"/>
      <c r="L47" s="1093"/>
      <c r="M47" s="1093"/>
      <c r="N47" s="1093"/>
      <c r="O47" s="1093"/>
      <c r="P47" s="1093"/>
      <c r="Q47" s="1093"/>
      <c r="R47" s="1093"/>
      <c r="S47" s="1093"/>
      <c r="T47" s="1093"/>
      <c r="U47" s="1093"/>
      <c r="V47" s="1093"/>
      <c r="W47" s="1093"/>
      <c r="X47" s="1093"/>
      <c r="Y47" s="1093"/>
      <c r="Z47" s="1093"/>
      <c r="AA47" s="1093"/>
      <c r="AB47" s="1093"/>
      <c r="AC47" s="1093"/>
      <c r="AD47" s="1093"/>
      <c r="AE47" s="1093"/>
      <c r="AF47" s="1093"/>
      <c r="AG47" s="1093"/>
      <c r="AH47" s="1093"/>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5"/>
      <c r="C48" s="1136"/>
      <c r="D48" s="1136"/>
      <c r="E48" s="1136"/>
      <c r="F48" s="1137"/>
      <c r="G48" s="1124" t="str">
        <f>IF(F15=4,"R6.4～R6.5",IF(F15=5,"R6.5",""))</f>
        <v>R6.4～R6.5</v>
      </c>
      <c r="H48" s="1125"/>
      <c r="I48" s="1125"/>
      <c r="J48" s="1125"/>
      <c r="K48" s="1125"/>
      <c r="L48" s="1125"/>
      <c r="M48" s="1125"/>
      <c r="N48" s="1125"/>
      <c r="O48" s="1125"/>
      <c r="P48" s="1125"/>
      <c r="Q48" s="1125"/>
      <c r="R48" s="1125"/>
      <c r="S48" s="1125"/>
      <c r="T48" s="1125"/>
      <c r="U48" s="1125"/>
      <c r="V48" s="1125"/>
      <c r="W48" s="1125"/>
      <c r="X48" s="1125"/>
      <c r="Y48" s="1125"/>
      <c r="Z48" s="1126"/>
      <c r="AA48" s="1022" t="s">
        <v>12</v>
      </c>
      <c r="AB48" s="1023"/>
      <c r="AC48" s="1187" t="str">
        <f>IF(OR(F15=4,F15=5),"R6.6","R"&amp;D15&amp;"."&amp;F15)&amp;"～R"&amp;K15&amp;"."&amp;M15</f>
        <v>R6.6～R7.3</v>
      </c>
      <c r="AD48" s="1187"/>
      <c r="AE48" s="1187"/>
      <c r="AF48" s="1187"/>
      <c r="AG48" s="1187"/>
      <c r="AH48" s="1187"/>
      <c r="AS48" s="1042" t="str">
        <f>IFERROR(IF(AND(OR(AP58=1,AP58=2),OR(AP59=1,AP59=2),OR(AP60=1,AP60=2)),"処遇加算Ⅰ",IF(AND(OR(AP58=1,AP58=2),OR(AP59=1,AP59=2),OR(AP60=0,AP60=3)),"処遇加算Ⅱ",IF(OR(OR(AP58=1,AP58=2),OR(AP59=1,AP59=2)),"処遇加算Ⅲ",""))),"")</f>
        <v/>
      </c>
      <c r="AT48" s="1042"/>
      <c r="AU48" s="1042"/>
      <c r="AV48" s="1042"/>
      <c r="AW48" s="1042" t="str">
        <f>IFERROR(IF(AND(AP61=1,AP62=1,AP63=1),"特定加算Ⅰ",IF(AND(AP61=1,AP62=2,AP63=1),"特定加算Ⅱ",IF(OR(AP61=2,AP62=2,AP63=2),"特定加算なし",""))),"")</f>
        <v>特定加算なし</v>
      </c>
      <c r="AX48" s="1042"/>
      <c r="AY48" s="1042"/>
      <c r="AZ48" s="1042"/>
      <c r="BA48" s="1042" t="str">
        <f>IFERROR(IF(OR(L9="ベア加算",AP57=1),"ベア加算",IF(AP57=2,"ベア加算なし","")),"")</f>
        <v/>
      </c>
      <c r="BB48" s="1042"/>
      <c r="BC48" s="1042"/>
      <c r="BD48" s="1042"/>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27" t="s">
        <v>2015</v>
      </c>
      <c r="C49" s="1128"/>
      <c r="D49" s="1128"/>
      <c r="E49" s="1128"/>
      <c r="F49" s="1129"/>
      <c r="G49" s="1188" t="str">
        <f>IFERROR(IF(AND(OR(AH58=1,AH58=2),OR(AH59=1,AH59=2),OR(AH60=1,AH60=2)),"処遇加算Ⅰ",IF(AND(OR(AH58=1,AH58=2),OR(AH59=1,AH59=2),OR(AH60=0,AH60=3)),"処遇加算Ⅱ",IF(OR(OR(AH58=1,AH58=2),OR(AH59=1,AH59=2)),"処遇加算Ⅲ",""))),"")</f>
        <v/>
      </c>
      <c r="H49" s="1166"/>
      <c r="I49" s="1166"/>
      <c r="J49" s="1166"/>
      <c r="K49" s="1189"/>
      <c r="L49" s="1194" t="str">
        <f>IFERROR(IF(G9="","",IF(AND(AH61=1,AH62=1,AH63=1),"特定加算Ⅰ",IF(AND(AH61=1,AH62=2,AH63=1),"特定加算Ⅱ",IF(OR(AH61=2,AH62=2,AH63=2),"特定加算なし","")))),"")</f>
        <v/>
      </c>
      <c r="M49" s="1195"/>
      <c r="N49" s="1195"/>
      <c r="O49" s="1195"/>
      <c r="P49" s="1196"/>
      <c r="Q49" s="1165" t="str">
        <f>IFERROR(IF(OR(L9="ベア加算",AND(L9="ベア加算なし",AH57=1)),"ベア加算",IF(AH57=2,"ベア加算なし","")),"")</f>
        <v/>
      </c>
      <c r="R49" s="1166"/>
      <c r="S49" s="1166"/>
      <c r="T49" s="1166"/>
      <c r="U49" s="1167"/>
      <c r="V49" s="1168" t="s">
        <v>10</v>
      </c>
      <c r="W49" s="1169"/>
      <c r="X49" s="1169"/>
      <c r="Y49" s="1169"/>
      <c r="Z49" s="1169"/>
      <c r="AA49" s="1033"/>
      <c r="AB49" s="1033"/>
      <c r="AC49" s="1173" t="str">
        <f>IFERROR(VLOOKUP(BE48,【参考】数式用2!E6:F23,2,FALSE),"")</f>
        <v/>
      </c>
      <c r="AD49" s="1174"/>
      <c r="AE49" s="1174"/>
      <c r="AF49" s="1174"/>
      <c r="AG49" s="1174"/>
      <c r="AH49" s="1175"/>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7" t="s">
        <v>2016</v>
      </c>
      <c r="C50" s="1128"/>
      <c r="D50" s="1128"/>
      <c r="E50" s="1128"/>
      <c r="F50" s="1129"/>
      <c r="G50" s="1176" t="str">
        <f>IFERROR(VLOOKUP(Y5,【参考】数式用!$A$5:$J$37,MATCH(G49,【参考】数式用!$B$4:$J$4,0)+1,0),"")</f>
        <v/>
      </c>
      <c r="H50" s="1177"/>
      <c r="I50" s="1177"/>
      <c r="J50" s="1177"/>
      <c r="K50" s="1178"/>
      <c r="L50" s="1179" t="str">
        <f>IFERROR(VLOOKUP(Y5,【参考】数式用!$A$5:$J$37,MATCH(L49,【参考】数式用!$B$4:$J$4,0)+1,0),"")</f>
        <v/>
      </c>
      <c r="M50" s="1180"/>
      <c r="N50" s="1180"/>
      <c r="O50" s="1180"/>
      <c r="P50" s="1181"/>
      <c r="Q50" s="1182" t="str">
        <f>IFERROR(VLOOKUP(Y5,【参考】数式用!$A$5:$J$37,MATCH(Q49,【参考】数式用!$B$4:$J$4,0)+1,0),"")</f>
        <v/>
      </c>
      <c r="R50" s="1177"/>
      <c r="S50" s="1177"/>
      <c r="T50" s="1177"/>
      <c r="U50" s="1183"/>
      <c r="V50" s="1160">
        <f>SUM(G50,L50,Q50)</f>
        <v>0</v>
      </c>
      <c r="W50" s="1161"/>
      <c r="X50" s="1161"/>
      <c r="Y50" s="1161"/>
      <c r="Z50" s="1161"/>
      <c r="AA50" s="1033"/>
      <c r="AB50" s="1033"/>
      <c r="AC50" s="1184" t="str">
        <f>IFERROR(VLOOKUP(Y5,【参考】数式用!$A$5:$AB$37,MATCH(AC49,【参考】数式用!$B$4:$AB$4,0)+1,FALSE),"")</f>
        <v/>
      </c>
      <c r="AD50" s="1185"/>
      <c r="AE50" s="1185"/>
      <c r="AF50" s="1185"/>
      <c r="AG50" s="1185"/>
      <c r="AH50" s="1186"/>
      <c r="AS50" s="1040" t="s">
        <v>2046</v>
      </c>
      <c r="AT50" s="1040"/>
      <c r="AU50" s="1040"/>
      <c r="AV50" s="1040"/>
      <c r="AW50" s="1040" t="s">
        <v>2047</v>
      </c>
      <c r="AX50" s="1040"/>
      <c r="AY50" s="1040"/>
      <c r="AZ50" s="1040"/>
      <c r="BA50" s="1040" t="s">
        <v>13</v>
      </c>
      <c r="BB50" s="1040"/>
      <c r="BC50" s="1040"/>
      <c r="BD50" s="1040"/>
      <c r="BE50" s="1040" t="s">
        <v>2048</v>
      </c>
      <c r="BF50" s="1040"/>
      <c r="BG50" s="1040"/>
      <c r="BH50" s="1040"/>
      <c r="BI50" s="1040" t="s">
        <v>2051</v>
      </c>
      <c r="BJ50" s="1040"/>
      <c r="BK50" s="1040"/>
      <c r="BL50" s="1040"/>
      <c r="BM50" s="141"/>
      <c r="BN50" s="1040" t="s">
        <v>2050</v>
      </c>
      <c r="BO50" s="1040"/>
      <c r="BP50" s="1040"/>
      <c r="BQ50" s="1040"/>
      <c r="BR50" s="1040"/>
      <c r="BS50" s="1040"/>
      <c r="BT50" s="141"/>
      <c r="BV50" s="1197" t="s">
        <v>2053</v>
      </c>
      <c r="BW50" s="1198"/>
      <c r="BX50" s="1198"/>
      <c r="BY50" s="1198"/>
      <c r="BZ50" s="1198"/>
      <c r="CA50" s="1199"/>
      <c r="CD50" s="142"/>
    </row>
    <row r="51" spans="2:86" ht="17.25" customHeight="1">
      <c r="B51" s="1170" t="s">
        <v>2120</v>
      </c>
      <c r="C51" s="1171"/>
      <c r="D51" s="1171"/>
      <c r="E51" s="1171"/>
      <c r="F51" s="1172"/>
      <c r="G51" s="1107" t="str">
        <f>IFERROR(ROUNDDOWN(ROUND(AM5*G50,0),0)*H53,"")</f>
        <v/>
      </c>
      <c r="H51" s="1107"/>
      <c r="I51" s="1107"/>
      <c r="J51" s="1107"/>
      <c r="K51" s="55" t="s">
        <v>2116</v>
      </c>
      <c r="L51" s="1104" t="str">
        <f>IFERROR(ROUNDDOWN(ROUND(AM5*L50,0),0)*H53,"")</f>
        <v/>
      </c>
      <c r="M51" s="1105"/>
      <c r="N51" s="1105"/>
      <c r="O51" s="1105"/>
      <c r="P51" s="55" t="s">
        <v>2116</v>
      </c>
      <c r="Q51" s="1106" t="str">
        <f>IFERROR(ROUNDDOWN(ROUND(AM5*Q50,0),0)*H53,"")</f>
        <v/>
      </c>
      <c r="R51" s="1107"/>
      <c r="S51" s="1107"/>
      <c r="T51" s="1107"/>
      <c r="U51" s="56" t="s">
        <v>2116</v>
      </c>
      <c r="V51" s="1192">
        <f>IFERROR(SUM(G51,L51,Q51),"")</f>
        <v>0</v>
      </c>
      <c r="W51" s="1193"/>
      <c r="X51" s="1193"/>
      <c r="Y51" s="1193"/>
      <c r="Z51" s="57" t="s">
        <v>2116</v>
      </c>
      <c r="AB51" s="58"/>
      <c r="AC51" s="1106" t="str">
        <f>IFERROR(ROUNDDOWN(ROUND(AM5*AC50,0),0)*AD53,"")</f>
        <v/>
      </c>
      <c r="AD51" s="1107"/>
      <c r="AE51" s="1107"/>
      <c r="AF51" s="1107"/>
      <c r="AG51" s="1107"/>
      <c r="AH51" s="56" t="s">
        <v>2116</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0">
        <f>IF(AND(Q49="ベア加算なし",BA48="ベア加算"),ROUNDDOWN(ROUND(AM5*VLOOKUP(Y5,【参考】数式用!$A$5:$AB$37,9,FALSE),0),0)*AD53,0)</f>
        <v>0</v>
      </c>
      <c r="BW51" s="1201"/>
      <c r="BX51" s="1201"/>
      <c r="BY51" s="1201"/>
      <c r="BZ51" s="1201"/>
      <c r="CA51" s="1202"/>
      <c r="CD51" s="142"/>
    </row>
    <row r="52" spans="2:86" ht="13.5" customHeight="1">
      <c r="B52" s="1170"/>
      <c r="C52" s="1171"/>
      <c r="D52" s="1171"/>
      <c r="E52" s="1171"/>
      <c r="F52" s="1172"/>
      <c r="G52" s="1102" t="str">
        <f>IFERROR("("&amp;TEXT(G51/H53,"#,##0円")&amp;"/月)","")</f>
        <v/>
      </c>
      <c r="H52" s="1103"/>
      <c r="I52" s="1103"/>
      <c r="J52" s="1103"/>
      <c r="K52" s="1103"/>
      <c r="L52" s="1190" t="str">
        <f>IFERROR("("&amp;TEXT(L51/H53,"#,##0円")&amp;"/月)","")</f>
        <v/>
      </c>
      <c r="M52" s="1191"/>
      <c r="N52" s="1191"/>
      <c r="O52" s="1191"/>
      <c r="P52" s="1102"/>
      <c r="Q52" s="1103" t="str">
        <f>IFERROR("("&amp;TEXT(Q51/H53,"#,##0円")&amp;"/月)","")</f>
        <v/>
      </c>
      <c r="R52" s="1103"/>
      <c r="S52" s="1103"/>
      <c r="T52" s="1103"/>
      <c r="U52" s="1103"/>
      <c r="V52" s="1103" t="str">
        <f>IFERROR("("&amp;TEXT(V51/H53,"#,##0円")&amp;"/月)","")</f>
        <v>(0円/月)</v>
      </c>
      <c r="W52" s="1103"/>
      <c r="X52" s="1103"/>
      <c r="Y52" s="1103"/>
      <c r="Z52" s="1103"/>
      <c r="AB52" s="58"/>
      <c r="AC52" s="1190" t="str">
        <f>IFERROR("("&amp;TEXT(AC51/AD53,"#,##0円")&amp;"/月)","")</f>
        <v/>
      </c>
      <c r="AD52" s="1191"/>
      <c r="AE52" s="1191"/>
      <c r="AF52" s="1191"/>
      <c r="AG52" s="1191"/>
      <c r="AH52" s="1102"/>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5" t="s">
        <v>215</v>
      </c>
      <c r="V56" s="1215"/>
      <c r="W56" s="1215"/>
      <c r="X56" s="1215"/>
      <c r="Y56" s="1215"/>
      <c r="Z56" s="1215"/>
      <c r="AA56" s="536"/>
      <c r="AB56" s="537"/>
      <c r="AC56" s="1215" t="str">
        <f>IF(F15=4,"R6.4～R6.5",IF(F15=5,"R6.5",""))</f>
        <v>R6.4～R6.5</v>
      </c>
      <c r="AD56" s="1215"/>
      <c r="AE56" s="1215"/>
      <c r="AF56" s="1215"/>
      <c r="AG56" s="1215"/>
      <c r="AH56" s="1215"/>
      <c r="AI56" s="538"/>
      <c r="AJ56" s="537"/>
      <c r="AK56" s="1215" t="str">
        <f>IF(OR(F15=4,F15=5),"R6.6","R"&amp;D15&amp;"."&amp;F15)&amp;"～R"&amp;K15&amp;"."&amp;M15</f>
        <v>R6.6～R7.3</v>
      </c>
      <c r="AL56" s="1215"/>
      <c r="AM56" s="1215"/>
      <c r="AN56" s="1215"/>
      <c r="AO56" s="1215"/>
      <c r="AP56" s="1215"/>
      <c r="AQ56" s="145"/>
      <c r="AR56" s="145"/>
      <c r="AS56" s="1052" t="s">
        <v>2202</v>
      </c>
      <c r="AT56" s="1052"/>
      <c r="AU56" s="1052"/>
      <c r="AV56" s="1052"/>
      <c r="AW56" s="1052" t="s">
        <v>2201</v>
      </c>
      <c r="AX56" s="1052"/>
      <c r="AY56" s="1052"/>
      <c r="AZ56" s="1052"/>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039"/>
      <c r="AT57" s="1039"/>
      <c r="AU57" s="1039"/>
      <c r="AV57" s="1039"/>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213" t="s">
        <v>2055</v>
      </c>
      <c r="V58" s="1213"/>
      <c r="W58" s="1213"/>
      <c r="X58" s="1213"/>
      <c r="Y58" s="1213"/>
      <c r="Z58" s="539" t="str">
        <f>IF(AND(B9&lt;&gt;"処遇加算なし",F15=4),IF(V24="✓",1,IF(V25="✓",2,IF(V26="✓",3,""))),"")</f>
        <v/>
      </c>
      <c r="AA58" s="536"/>
      <c r="AB58" s="537"/>
      <c r="AC58" s="1213" t="s">
        <v>2055</v>
      </c>
      <c r="AD58" s="1213"/>
      <c r="AE58" s="1213"/>
      <c r="AF58" s="1213"/>
      <c r="AG58" s="1213"/>
      <c r="AH58" s="425">
        <f>IF(AND(F15&lt;&gt;4,F15&lt;&gt;5),0,IF(AU8="○",1,3))</f>
        <v>3</v>
      </c>
      <c r="AI58" s="537"/>
      <c r="AJ58" s="537"/>
      <c r="AK58" s="1213" t="s">
        <v>2055</v>
      </c>
      <c r="AL58" s="1213"/>
      <c r="AM58" s="1213"/>
      <c r="AN58" s="1213"/>
      <c r="AO58" s="1213"/>
      <c r="AP58" s="425">
        <f>IF(AU8="○",1,3)</f>
        <v>3</v>
      </c>
      <c r="AQ58" s="145"/>
      <c r="AR58" s="145"/>
      <c r="AS58" s="1040" t="str">
        <f>IF(OR(AND(Z58=1,AH58=3),AND(Z58=1,AP58=3),AND(Z58=2,AH58=3,AH59=3),AND(Z58=2,AP58=3,AP59=3)),"○","")</f>
        <v/>
      </c>
      <c r="AT58" s="1040"/>
      <c r="AU58" s="1040"/>
      <c r="AV58" s="1040"/>
      <c r="AW58" s="1040" t="str">
        <f>IF(OR(AND(Z58=1,AH58=2),AND(Z58=1,AP58=2),AND(Z58=2,AH58=2,AH59=2),AND(Z58=2,AP58=2,AP59=2)),"○","")</f>
        <v/>
      </c>
      <c r="AX58" s="1040"/>
      <c r="AY58" s="1040"/>
      <c r="AZ58" s="1040"/>
      <c r="BP58" s="151"/>
      <c r="BR58" s="151"/>
      <c r="BS58" s="151"/>
      <c r="BT58" s="151"/>
      <c r="BU58" s="151"/>
      <c r="BV58" s="151"/>
      <c r="BW58" s="151"/>
      <c r="BX58" s="151"/>
      <c r="BY58" s="151"/>
      <c r="BZ58" s="151"/>
      <c r="CA58" s="151"/>
      <c r="CB58" s="151"/>
      <c r="CC58" s="151"/>
      <c r="CD58" s="151"/>
      <c r="CE58" s="151"/>
      <c r="CF58" s="151"/>
      <c r="CH58" s="154"/>
    </row>
    <row r="59" spans="2:86" ht="15.95" customHeight="1">
      <c r="U59" s="1213" t="s">
        <v>2056</v>
      </c>
      <c r="V59" s="1213"/>
      <c r="W59" s="1213"/>
      <c r="X59" s="1213"/>
      <c r="Y59" s="1213"/>
      <c r="Z59" s="539" t="str">
        <f>IF(AND(B9&lt;&gt;"処遇加算なし",F15=4),IF(V28="✓",1,IF(V29="✓",2,IF(V30="✓",3,""))),"")</f>
        <v/>
      </c>
      <c r="AA59" s="536"/>
      <c r="AB59" s="537"/>
      <c r="AC59" s="1213" t="s">
        <v>2056</v>
      </c>
      <c r="AD59" s="1213"/>
      <c r="AE59" s="1213"/>
      <c r="AF59" s="1213"/>
      <c r="AG59" s="1213"/>
      <c r="AH59" s="425">
        <f>IF(AND(F15&lt;&gt;4,F15&lt;&gt;5),0,IF(AV8="○",1,3))</f>
        <v>3</v>
      </c>
      <c r="AI59" s="537"/>
      <c r="AJ59" s="537"/>
      <c r="AK59" s="1213" t="s">
        <v>2056</v>
      </c>
      <c r="AL59" s="1213"/>
      <c r="AM59" s="1213"/>
      <c r="AN59" s="1213"/>
      <c r="AO59" s="1213"/>
      <c r="AP59" s="425">
        <f>IF(AV8="○",1,3)</f>
        <v>3</v>
      </c>
      <c r="AQ59" s="145"/>
      <c r="AR59" s="145"/>
      <c r="AS59" s="1040" t="str">
        <f>IF(OR(AND(Z59=1,AH59=3),AND(Z59=1,AP59=3),AND(Z59=2,AH58=3,AH59=3),AND(Z59=2,AP58=3,AP59=3)),"○","")</f>
        <v/>
      </c>
      <c r="AT59" s="1040"/>
      <c r="AU59" s="1040"/>
      <c r="AV59" s="1040"/>
      <c r="AW59" s="1040" t="str">
        <f>IF(OR(AND(Z59=1,AH58=2),AND(Z59=1,AP58=2),AND(Z59=2,AH58=2,AH59=2),AND(Z59=2,AP58=2,AP59=2)),"○","")</f>
        <v/>
      </c>
      <c r="AX59" s="1040"/>
      <c r="AY59" s="1040"/>
      <c r="AZ59" s="1040"/>
      <c r="BP59" s="151"/>
      <c r="BR59" s="151"/>
      <c r="BS59" s="151"/>
      <c r="BT59" s="151"/>
      <c r="BU59" s="151"/>
      <c r="BV59" s="151"/>
      <c r="BW59" s="151"/>
      <c r="BX59" s="151"/>
      <c r="BY59" s="151"/>
      <c r="BZ59" s="151"/>
      <c r="CA59" s="151"/>
      <c r="CB59" s="151"/>
      <c r="CC59" s="151"/>
      <c r="CD59" s="151"/>
      <c r="CE59" s="151"/>
      <c r="CF59" s="151"/>
      <c r="CH59" s="154"/>
    </row>
    <row r="60" spans="2:86" ht="15.95" customHeight="1">
      <c r="U60" s="1213" t="s">
        <v>2057</v>
      </c>
      <c r="V60" s="1213"/>
      <c r="W60" s="1213"/>
      <c r="X60" s="1213"/>
      <c r="Y60" s="1213"/>
      <c r="Z60" s="539" t="str">
        <f>IF(AND(B9&lt;&gt;"処遇加算なし",F15=4),IF(V32="✓",1,IF(V33="✓",2,"")),"")</f>
        <v/>
      </c>
      <c r="AA60" s="536"/>
      <c r="AB60" s="537"/>
      <c r="AC60" s="1213" t="s">
        <v>2057</v>
      </c>
      <c r="AD60" s="1213"/>
      <c r="AE60" s="1213"/>
      <c r="AF60" s="1213"/>
      <c r="AG60" s="1213"/>
      <c r="AH60" s="425">
        <f>IF(AND(F15&lt;&gt;4,F15&lt;&gt;5),0,IF(AW8="○",1,3))</f>
        <v>3</v>
      </c>
      <c r="AI60" s="537"/>
      <c r="AJ60" s="537"/>
      <c r="AK60" s="1213" t="s">
        <v>2057</v>
      </c>
      <c r="AL60" s="1213"/>
      <c r="AM60" s="1213"/>
      <c r="AN60" s="1213"/>
      <c r="AO60" s="1213"/>
      <c r="AP60" s="425">
        <f>IF(AW8="○",1,3)</f>
        <v>3</v>
      </c>
      <c r="AQ60" s="145"/>
      <c r="AR60" s="145"/>
      <c r="AS60" s="1041" t="str">
        <f>IF(OR(AND(Z60=1,AH60=3),AND(Z60=1,AP60=3)),"○","")</f>
        <v/>
      </c>
      <c r="AT60" s="1041"/>
      <c r="AU60" s="1041"/>
      <c r="AV60" s="1041"/>
      <c r="AW60" s="1041" t="str">
        <f>IF(OR(AND(Z60=1,AH60=2),AND(Z60=1,AP60=2)),"○","")</f>
        <v/>
      </c>
      <c r="AX60" s="1041"/>
      <c r="AY60" s="1041"/>
      <c r="AZ60" s="1041"/>
      <c r="BP60" s="151"/>
      <c r="BR60" s="151"/>
      <c r="BS60" s="151"/>
      <c r="BT60" s="151"/>
      <c r="BU60" s="151"/>
      <c r="BV60" s="151"/>
      <c r="BW60" s="151"/>
      <c r="BX60" s="151"/>
      <c r="BY60" s="151"/>
      <c r="BZ60" s="151"/>
      <c r="CA60" s="151"/>
      <c r="CB60" s="151"/>
      <c r="CC60" s="151"/>
      <c r="CD60" s="151"/>
      <c r="CE60" s="151"/>
      <c r="CF60" s="151"/>
      <c r="CH60" s="154"/>
    </row>
    <row r="61" spans="2:86" ht="15.95" customHeight="1">
      <c r="U61" s="1213" t="s">
        <v>2058</v>
      </c>
      <c r="V61" s="1213"/>
      <c r="W61" s="1213"/>
      <c r="X61" s="1213"/>
      <c r="Y61" s="1213"/>
      <c r="Z61" s="539" t="str">
        <f>IF(AND(B9&lt;&gt;"処遇加算なし",F15=4),IF(V36="✓",1,IF(V37="✓",2,"")),"")</f>
        <v/>
      </c>
      <c r="AA61" s="536"/>
      <c r="AB61" s="537"/>
      <c r="AC61" s="1213" t="s">
        <v>2058</v>
      </c>
      <c r="AD61" s="1213"/>
      <c r="AE61" s="1213"/>
      <c r="AF61" s="1213"/>
      <c r="AG61" s="1213"/>
      <c r="AH61" s="425">
        <f>IF(AND(F15&lt;&gt;4,F15&lt;&gt;5),0,IF(AX8="○",1,2))</f>
        <v>2</v>
      </c>
      <c r="AI61" s="537"/>
      <c r="AJ61" s="537"/>
      <c r="AK61" s="1213" t="s">
        <v>2058</v>
      </c>
      <c r="AL61" s="1213"/>
      <c r="AM61" s="1213"/>
      <c r="AN61" s="1213"/>
      <c r="AO61" s="1213"/>
      <c r="AP61" s="425">
        <f>IF(AX8="○",1,2)</f>
        <v>2</v>
      </c>
      <c r="AQ61" s="145"/>
      <c r="AR61" s="145"/>
      <c r="AS61" s="1040" t="str">
        <f>IF(OR(AND(Z61=1,AH61=2),AND(Z61=1,AP61=2)),"○","")</f>
        <v/>
      </c>
      <c r="AT61" s="1040"/>
      <c r="AU61" s="1040"/>
      <c r="AV61" s="1040"/>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213" t="s">
        <v>2059</v>
      </c>
      <c r="V62" s="1213"/>
      <c r="W62" s="1213"/>
      <c r="X62" s="1213"/>
      <c r="Y62" s="1213"/>
      <c r="Z62" s="539" t="str">
        <f>IF(AND(B9&lt;&gt;"処遇加算なし",F15=4),IF(V40="✓",1,IF(V41="✓",2,"")),"")</f>
        <v/>
      </c>
      <c r="AA62" s="536"/>
      <c r="AB62" s="537"/>
      <c r="AC62" s="1213" t="s">
        <v>2059</v>
      </c>
      <c r="AD62" s="1213"/>
      <c r="AE62" s="1213"/>
      <c r="AF62" s="1213"/>
      <c r="AG62" s="1213"/>
      <c r="AH62" s="425">
        <f>IF(AND(F15&lt;&gt;4,F15&lt;&gt;5),0,IF(AY8="○",1,2))</f>
        <v>2</v>
      </c>
      <c r="AI62" s="537"/>
      <c r="AJ62" s="537"/>
      <c r="AK62" s="1213" t="s">
        <v>2059</v>
      </c>
      <c r="AL62" s="1213"/>
      <c r="AM62" s="1213"/>
      <c r="AN62" s="1213"/>
      <c r="AO62" s="1213"/>
      <c r="AP62" s="425">
        <f>IF(AY8="○",1,2)</f>
        <v>2</v>
      </c>
      <c r="AQ62" s="145"/>
      <c r="AR62" s="145"/>
      <c r="AS62" s="1040" t="str">
        <f>IF(OR(AND(Z62=1,AH62=2),AND(Z62=1,AP62=2)),"○","")</f>
        <v/>
      </c>
      <c r="AT62" s="1040"/>
      <c r="AU62" s="1040"/>
      <c r="AV62" s="1040"/>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40" t="str">
        <f>IF(OR(AND(Z63=1,AH63=2),AND(Z63=1,AP63=2)),"○","")</f>
        <v/>
      </c>
      <c r="AT63" s="1040"/>
      <c r="AU63" s="1040"/>
      <c r="AV63" s="1040"/>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4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4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4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4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4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4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4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4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4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40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4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41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41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4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41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41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4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41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4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4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4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4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42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42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42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42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42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42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42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42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43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43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43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43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43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43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43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43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cp:lastModifiedBy>
  <cp:lastPrinted>2024-04-01T13:13:53Z</cp:lastPrinted>
  <dcterms:created xsi:type="dcterms:W3CDTF">2015-06-05T18:19:34Z</dcterms:created>
  <dcterms:modified xsi:type="dcterms:W3CDTF">2024-04-01T13:13:57Z</dcterms:modified>
</cp:coreProperties>
</file>