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26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27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m\o_e2\01業務フォルダ\平成28年度\28-133 千葉市渋滞対策検討業務委託\03_作業エリア\松本\03_現況整理\本業務交通量調査結果\"/>
    </mc:Choice>
  </mc:AlternateContent>
  <bookViews>
    <workbookView xWindow="0" yWindow="0" windowWidth="20490" windowHeight="8355" tabRatio="928" firstSheet="1" activeTab="1"/>
  </bookViews>
  <sheets>
    <sheet name="入力シート（補助）" sheetId="51" state="hidden" r:id="rId1"/>
    <sheet name="No.4（集計表）" sheetId="32" r:id="rId2"/>
    <sheet name="no.4（交通流動図）" sheetId="72" r:id="rId3"/>
    <sheet name="No.4-12（方向別）" sheetId="22" r:id="rId4"/>
    <sheet name="No.4-34（方向別）" sheetId="23" r:id="rId5"/>
    <sheet name="No.4-56（方向別）" sheetId="24" r:id="rId6"/>
    <sheet name="No.4-78（方向別）" sheetId="25" r:id="rId7"/>
    <sheet name="No.4-910（方向別）" sheetId="26" r:id="rId8"/>
    <sheet name="No.4-1112（方向別）" sheetId="27" r:id="rId9"/>
    <sheet name="No.4-1314（方向別）" sheetId="70" r:id="rId10"/>
    <sheet name="No.4Ａ（断面別）" sheetId="28" r:id="rId11"/>
    <sheet name="No.4Ｂ（断面別）" sheetId="29" r:id="rId12"/>
    <sheet name="No.4Ｃ（断面別）" sheetId="30" r:id="rId13"/>
    <sheet name="No.4Ｄ（断面別）" sheetId="31" r:id="rId14"/>
    <sheet name="No.4E（断面別）" sheetId="71" r:id="rId15"/>
    <sheet name="No.4Ａ（時間変動）" sheetId="33" r:id="rId16"/>
    <sheet name="No.4Ｂ（時間変動）" sheetId="34" r:id="rId17"/>
    <sheet name="No.4Ｃ（時間変動）" sheetId="35" r:id="rId18"/>
    <sheet name="No.4Ｄ（時間変動）" sheetId="36" r:id="rId19"/>
    <sheet name="No.4AB（渋滞長）" sheetId="63" r:id="rId20"/>
    <sheet name="No.4CD（渋滞長）" sheetId="64" r:id="rId21"/>
    <sheet name="No.4_1（歩行者交通量）" sheetId="66" r:id="rId22"/>
    <sheet name="No.4_2（歩行者交通量）" sheetId="67" r:id="rId23"/>
    <sheet name="No.4_3（歩行者交通量）" sheetId="68" r:id="rId24"/>
    <sheet name="No.4_4（歩行者交通量）" sheetId="56" r:id="rId25"/>
    <sheet name="No.4①（歩行者時間変動）" sheetId="57" r:id="rId26"/>
    <sheet name="No.4②（歩行者時間変動）" sheetId="58" r:id="rId27"/>
    <sheet name="No.4③（歩行者時間変動）" sheetId="59" r:id="rId28"/>
    <sheet name="No.4④（歩行者時間変動）" sheetId="60" r:id="rId29"/>
    <sheet name="No.4（信号現示）" sheetId="74" r:id="rId30"/>
  </sheets>
  <externalReferences>
    <externalReference r:id="rId31"/>
  </externalReferences>
  <definedNames>
    <definedName name="_xlnm.Print_Area" localSheetId="2">'no.4（交通流動図）'!$B$2:$C$19</definedName>
    <definedName name="_xlnm.Print_Area" localSheetId="1">'No.4（集計表）'!$A$1:$I$59</definedName>
    <definedName name="_xlnm.Print_Area" localSheetId="29">'No.4（信号現示）'!$A$1:$V$50</definedName>
    <definedName name="_xlnm.Print_Area" localSheetId="21">'No.4_1（歩行者交通量）'!$A$1:$J$57</definedName>
    <definedName name="_xlnm.Print_Area" localSheetId="22">'No.4_2（歩行者交通量）'!$A$1:$J$57</definedName>
    <definedName name="_xlnm.Print_Area" localSheetId="23">'No.4_3（歩行者交通量）'!$A$1:$J$57</definedName>
    <definedName name="_xlnm.Print_Area" localSheetId="24">'No.4_4（歩行者交通量）'!$A$1:$J$57</definedName>
    <definedName name="_xlnm.Print_Area" localSheetId="25">'No.4①（歩行者時間変動）'!$A$1:$N$74</definedName>
    <definedName name="_xlnm.Print_Area" localSheetId="8">'No.4-1112（方向別）'!$A$1:$S$60</definedName>
    <definedName name="_xlnm.Print_Area" localSheetId="3">'No.4-12（方向別）'!$A$1:$S$60</definedName>
    <definedName name="_xlnm.Print_Area" localSheetId="9">'No.4-1314（方向別）'!$A$1:$S$60</definedName>
    <definedName name="_xlnm.Print_Area" localSheetId="26">'No.4②（歩行者時間変動）'!$A$1:$N$74</definedName>
    <definedName name="_xlnm.Print_Area" localSheetId="27">'No.4③（歩行者時間変動）'!$A$1:$N$74</definedName>
    <definedName name="_xlnm.Print_Area" localSheetId="4">'No.4-34（方向別）'!$A$1:$S$60</definedName>
    <definedName name="_xlnm.Print_Area" localSheetId="28">'No.4④（歩行者時間変動）'!$A$1:$N$74</definedName>
    <definedName name="_xlnm.Print_Area" localSheetId="5">'No.4-56（方向別）'!$A$1:$S$60</definedName>
    <definedName name="_xlnm.Print_Area" localSheetId="6">'No.4-78（方向別）'!$A$1:$S$60</definedName>
    <definedName name="_xlnm.Print_Area" localSheetId="7">'No.4-910（方向別）'!$A$1:$S$60</definedName>
    <definedName name="_xlnm.Print_Area" localSheetId="15">'No.4Ａ（時間変動）'!$A$1:$N$77</definedName>
    <definedName name="_xlnm.Print_Area" localSheetId="10">'No.4Ａ（断面別）'!$A$1:$S$100</definedName>
    <definedName name="_xlnm.Print_Area" localSheetId="19">'No.4AB（渋滞長）'!$A$1:$Z$62</definedName>
    <definedName name="_xlnm.Print_Area" localSheetId="16">'No.4Ｂ（時間変動）'!$A$1:$N$77</definedName>
    <definedName name="_xlnm.Print_Area" localSheetId="11">'No.4Ｂ（断面別）'!$A$1:$S$100</definedName>
    <definedName name="_xlnm.Print_Area" localSheetId="17">'No.4Ｃ（時間変動）'!$A$1:$N$77</definedName>
    <definedName name="_xlnm.Print_Area" localSheetId="12">'No.4Ｃ（断面別）'!$A$1:$S$100</definedName>
    <definedName name="_xlnm.Print_Area" localSheetId="20">'No.4CD（渋滞長）'!$A$1:$Z$62</definedName>
    <definedName name="_xlnm.Print_Area" localSheetId="18">'No.4Ｄ（時間変動）'!$A$1:$N$77</definedName>
    <definedName name="_xlnm.Print_Area" localSheetId="13">'No.4Ｄ（断面別）'!$A$1:$S$100</definedName>
    <definedName name="_xlnm.Print_Area" localSheetId="14">'No.4E（断面別）'!$A$1:$S$100</definedName>
    <definedName name="_xlnm.Print_Titles" localSheetId="21">'No.4_1（歩行者交通量）'!$2:$18</definedName>
    <definedName name="_xlnm.Print_Titles" localSheetId="22">'No.4_2（歩行者交通量）'!$2:$18</definedName>
    <definedName name="_xlnm.Print_Titles" localSheetId="23">'No.4_3（歩行者交通量）'!$2:$18</definedName>
    <definedName name="_xlnm.Print_Titles" localSheetId="24">'No.4_4（歩行者交通量）'!$2:$18</definedName>
    <definedName name="_xlnm.Print_Titles" localSheetId="25">'No.4①（歩行者時間変動）'!$8:$23</definedName>
    <definedName name="_xlnm.Print_Titles" localSheetId="8">'No.4-1112（方向別）'!$1:$20</definedName>
    <definedName name="_xlnm.Print_Titles" localSheetId="3">'No.4-12（方向別）'!$1:$20</definedName>
    <definedName name="_xlnm.Print_Titles" localSheetId="9">'No.4-1314（方向別）'!$1:$20</definedName>
    <definedName name="_xlnm.Print_Titles" localSheetId="26">'No.4②（歩行者時間変動）'!$8:$23</definedName>
    <definedName name="_xlnm.Print_Titles" localSheetId="27">'No.4③（歩行者時間変動）'!$8:$23</definedName>
    <definedName name="_xlnm.Print_Titles" localSheetId="4">'No.4-34（方向別）'!$1:$20</definedName>
    <definedName name="_xlnm.Print_Titles" localSheetId="28">'No.4④（歩行者時間変動）'!$8:$23</definedName>
    <definedName name="_xlnm.Print_Titles" localSheetId="5">'No.4-56（方向別）'!$1:$20</definedName>
    <definedName name="_xlnm.Print_Titles" localSheetId="6">'No.4-78（方向別）'!$1:$20</definedName>
    <definedName name="_xlnm.Print_Titles" localSheetId="7">'No.4-910（方向別）'!$1:$20</definedName>
    <definedName name="_xlnm.Print_Titles" localSheetId="15">'No.4Ａ（時間変動）'!$8:$23</definedName>
    <definedName name="_xlnm.Print_Titles" localSheetId="10">'No.4Ａ（断面別）'!$1:$20</definedName>
    <definedName name="_xlnm.Print_Titles" localSheetId="19">'No.4AB（渋滞長）'!$1:$21</definedName>
    <definedName name="_xlnm.Print_Titles" localSheetId="16">'No.4Ｂ（時間変動）'!$8:$23</definedName>
    <definedName name="_xlnm.Print_Titles" localSheetId="11">'No.4Ｂ（断面別）'!$1:$20</definedName>
    <definedName name="_xlnm.Print_Titles" localSheetId="17">'No.4Ｃ（時間変動）'!$8:$23</definedName>
    <definedName name="_xlnm.Print_Titles" localSheetId="12">'No.4Ｃ（断面別）'!$1:$20</definedName>
    <definedName name="_xlnm.Print_Titles" localSheetId="20">'No.4CD（渋滞長）'!$1:$21</definedName>
    <definedName name="_xlnm.Print_Titles" localSheetId="18">'No.4Ｄ（時間変動）'!$8:$23</definedName>
    <definedName name="_xlnm.Print_Titles" localSheetId="13">'No.4Ｄ（断面別）'!$1:$20</definedName>
    <definedName name="_xlnm.Print_Titles" localSheetId="14">'No.4E（断面別）'!$1:$20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5" i="74" l="1"/>
  <c r="U24" i="74"/>
  <c r="U23" i="74"/>
  <c r="N25" i="28" l="1"/>
  <c r="O25" i="28"/>
  <c r="N26" i="28"/>
  <c r="O26" i="28"/>
  <c r="N27" i="28"/>
  <c r="O27" i="28"/>
  <c r="N28" i="28"/>
  <c r="O28" i="28"/>
  <c r="N29" i="28"/>
  <c r="O29" i="28"/>
  <c r="N31" i="28"/>
  <c r="O31" i="28"/>
  <c r="N32" i="28"/>
  <c r="O32" i="28"/>
  <c r="N33" i="28"/>
  <c r="O33" i="28"/>
  <c r="N34" i="28"/>
  <c r="O34" i="28"/>
  <c r="N35" i="28"/>
  <c r="O35" i="28"/>
  <c r="N36" i="28"/>
  <c r="O36" i="28"/>
  <c r="N38" i="28"/>
  <c r="O38" i="28"/>
  <c r="N39" i="28"/>
  <c r="O39" i="28"/>
  <c r="N40" i="28"/>
  <c r="O40" i="28"/>
  <c r="N41" i="28"/>
  <c r="O41" i="28"/>
  <c r="N42" i="28"/>
  <c r="O42" i="28"/>
  <c r="N43" i="28"/>
  <c r="O43" i="28"/>
  <c r="N44" i="28"/>
  <c r="O44" i="28"/>
  <c r="N45" i="28"/>
  <c r="O45" i="28"/>
  <c r="N46" i="28"/>
  <c r="O46" i="28"/>
  <c r="N47" i="28"/>
  <c r="O47" i="28"/>
  <c r="N48" i="28"/>
  <c r="O48" i="28"/>
  <c r="N49" i="28"/>
  <c r="O49" i="28"/>
  <c r="N50" i="28"/>
  <c r="O50" i="28"/>
  <c r="N51" i="28"/>
  <c r="O51" i="28"/>
  <c r="N53" i="28"/>
  <c r="O53" i="28"/>
  <c r="N54" i="28"/>
  <c r="O54" i="28"/>
  <c r="N55" i="28"/>
  <c r="O55" i="28"/>
  <c r="N56" i="28"/>
  <c r="O56" i="28"/>
  <c r="N57" i="28"/>
  <c r="O57" i="28"/>
  <c r="N58" i="28"/>
  <c r="O58" i="28"/>
  <c r="O24" i="28"/>
  <c r="N24" i="28"/>
  <c r="K25" i="28"/>
  <c r="L25" i="28"/>
  <c r="M25" i="28"/>
  <c r="K26" i="28"/>
  <c r="M26" i="28" s="1"/>
  <c r="L26" i="28"/>
  <c r="K27" i="28"/>
  <c r="L27" i="28"/>
  <c r="K28" i="28"/>
  <c r="L28" i="28"/>
  <c r="M28" i="28"/>
  <c r="K29" i="28"/>
  <c r="M29" i="28" s="1"/>
  <c r="L29" i="28"/>
  <c r="K31" i="28"/>
  <c r="L31" i="28"/>
  <c r="M31" i="28"/>
  <c r="K32" i="28"/>
  <c r="M32" i="28" s="1"/>
  <c r="L32" i="28"/>
  <c r="K33" i="28"/>
  <c r="L33" i="28"/>
  <c r="M33" i="28" s="1"/>
  <c r="K34" i="28"/>
  <c r="L34" i="28"/>
  <c r="M34" i="28"/>
  <c r="K35" i="28"/>
  <c r="L35" i="28"/>
  <c r="K36" i="28"/>
  <c r="L36" i="28"/>
  <c r="M36" i="28" s="1"/>
  <c r="K38" i="28"/>
  <c r="L38" i="28"/>
  <c r="K39" i="28"/>
  <c r="L39" i="28"/>
  <c r="M39" i="28" s="1"/>
  <c r="K40" i="28"/>
  <c r="L40" i="28"/>
  <c r="M40" i="28"/>
  <c r="K41" i="28"/>
  <c r="L41" i="28"/>
  <c r="M41" i="28"/>
  <c r="K42" i="28"/>
  <c r="M42" i="28" s="1"/>
  <c r="L42" i="28"/>
  <c r="K43" i="28"/>
  <c r="L43" i="28"/>
  <c r="K44" i="28"/>
  <c r="L44" i="28"/>
  <c r="M44" i="28"/>
  <c r="K45" i="28"/>
  <c r="M45" i="28" s="1"/>
  <c r="L45" i="28"/>
  <c r="K46" i="28"/>
  <c r="L46" i="28"/>
  <c r="K47" i="28"/>
  <c r="L47" i="28"/>
  <c r="M47" i="28"/>
  <c r="K48" i="28"/>
  <c r="M48" i="28" s="1"/>
  <c r="L48" i="28"/>
  <c r="K49" i="28"/>
  <c r="M49" i="28" s="1"/>
  <c r="L49" i="28"/>
  <c r="K50" i="28"/>
  <c r="L50" i="28"/>
  <c r="M50" i="28"/>
  <c r="K51" i="28"/>
  <c r="M51" i="28" s="1"/>
  <c r="L51" i="28"/>
  <c r="K53" i="28"/>
  <c r="L53" i="28"/>
  <c r="M53" i="28"/>
  <c r="K54" i="28"/>
  <c r="M54" i="28" s="1"/>
  <c r="L54" i="28"/>
  <c r="K55" i="28"/>
  <c r="M55" i="28" s="1"/>
  <c r="L55" i="28"/>
  <c r="K56" i="28"/>
  <c r="L56" i="28"/>
  <c r="M56" i="28"/>
  <c r="K57" i="28"/>
  <c r="L57" i="28"/>
  <c r="M57" i="28"/>
  <c r="K58" i="28"/>
  <c r="M58" i="28" s="1"/>
  <c r="L58" i="28"/>
  <c r="L24" i="28"/>
  <c r="K24" i="28"/>
  <c r="M24" i="28" s="1"/>
  <c r="G25" i="27"/>
  <c r="G26" i="27"/>
  <c r="G27" i="27"/>
  <c r="G28" i="27"/>
  <c r="G29" i="27"/>
  <c r="G30" i="27"/>
  <c r="G31" i="27"/>
  <c r="G32" i="27"/>
  <c r="G33" i="27"/>
  <c r="G34" i="27"/>
  <c r="G35" i="27"/>
  <c r="G36" i="27"/>
  <c r="G37" i="27"/>
  <c r="G38" i="27"/>
  <c r="G39" i="27"/>
  <c r="G40" i="27"/>
  <c r="G41" i="27"/>
  <c r="G42" i="27"/>
  <c r="G43" i="27"/>
  <c r="G44" i="27"/>
  <c r="G45" i="27"/>
  <c r="G46" i="27"/>
  <c r="G47" i="27"/>
  <c r="G48" i="27"/>
  <c r="G49" i="27"/>
  <c r="G50" i="27"/>
  <c r="G51" i="27"/>
  <c r="G52" i="27"/>
  <c r="G53" i="27"/>
  <c r="G54" i="27"/>
  <c r="G55" i="27"/>
  <c r="G56" i="27"/>
  <c r="G57" i="27"/>
  <c r="G58" i="27"/>
  <c r="G59" i="27"/>
  <c r="G24" i="27"/>
  <c r="D25" i="27"/>
  <c r="D26" i="27"/>
  <c r="D27" i="27"/>
  <c r="D28" i="27"/>
  <c r="D29" i="27"/>
  <c r="D30" i="27"/>
  <c r="D31" i="27"/>
  <c r="D32" i="27"/>
  <c r="D33" i="27"/>
  <c r="D34" i="27"/>
  <c r="D35" i="27"/>
  <c r="D36" i="27"/>
  <c r="D37" i="27"/>
  <c r="D38" i="27"/>
  <c r="D39" i="27"/>
  <c r="D40" i="27"/>
  <c r="D41" i="27"/>
  <c r="D42" i="27"/>
  <c r="D43" i="27"/>
  <c r="D44" i="27"/>
  <c r="D45" i="27"/>
  <c r="D46" i="27"/>
  <c r="D47" i="27"/>
  <c r="D48" i="27"/>
  <c r="D49" i="27"/>
  <c r="D50" i="27"/>
  <c r="D51" i="27"/>
  <c r="D52" i="27"/>
  <c r="D53" i="27"/>
  <c r="D54" i="27"/>
  <c r="D55" i="27"/>
  <c r="D56" i="27"/>
  <c r="D57" i="27"/>
  <c r="D58" i="27"/>
  <c r="D59" i="27"/>
  <c r="D24" i="27"/>
  <c r="M27" i="28" l="1"/>
  <c r="M38" i="28"/>
  <c r="M35" i="28"/>
  <c r="M46" i="28"/>
  <c r="M43" i="28"/>
  <c r="S57" i="64"/>
  <c r="R57" i="64"/>
  <c r="Q57" i="64"/>
  <c r="F57" i="64"/>
  <c r="E57" i="64"/>
  <c r="D57" i="64"/>
  <c r="S57" i="63"/>
  <c r="R57" i="63"/>
  <c r="Q57" i="63"/>
  <c r="F57" i="63"/>
  <c r="E57" i="63"/>
  <c r="D57" i="63"/>
  <c r="G59" i="71" l="1"/>
  <c r="F59" i="71"/>
  <c r="E59" i="71"/>
  <c r="D59" i="71"/>
  <c r="C59" i="71"/>
  <c r="B59" i="71"/>
  <c r="G58" i="71"/>
  <c r="F58" i="71"/>
  <c r="E58" i="71"/>
  <c r="D58" i="71"/>
  <c r="C58" i="71"/>
  <c r="B58" i="71"/>
  <c r="G57" i="71"/>
  <c r="F57" i="71"/>
  <c r="E57" i="71"/>
  <c r="D57" i="71"/>
  <c r="C57" i="71"/>
  <c r="B57" i="71"/>
  <c r="G56" i="71"/>
  <c r="F56" i="71"/>
  <c r="E56" i="71"/>
  <c r="D56" i="71"/>
  <c r="C56" i="71"/>
  <c r="B56" i="71"/>
  <c r="G55" i="71"/>
  <c r="F55" i="71"/>
  <c r="E55" i="71"/>
  <c r="D55" i="71"/>
  <c r="C55" i="71"/>
  <c r="B55" i="71"/>
  <c r="G54" i="71"/>
  <c r="F54" i="71"/>
  <c r="E54" i="71"/>
  <c r="D54" i="71"/>
  <c r="C54" i="71"/>
  <c r="B54" i="71"/>
  <c r="G53" i="71"/>
  <c r="F53" i="71"/>
  <c r="E53" i="71"/>
  <c r="D53" i="71"/>
  <c r="C53" i="71"/>
  <c r="B53" i="71"/>
  <c r="G52" i="71"/>
  <c r="F52" i="71"/>
  <c r="E52" i="71"/>
  <c r="D52" i="71"/>
  <c r="C52" i="71"/>
  <c r="B52" i="71"/>
  <c r="G51" i="71"/>
  <c r="F51" i="71"/>
  <c r="E51" i="71"/>
  <c r="D51" i="71"/>
  <c r="C51" i="71"/>
  <c r="B51" i="71"/>
  <c r="G50" i="71"/>
  <c r="F50" i="71"/>
  <c r="E50" i="71"/>
  <c r="D50" i="71"/>
  <c r="C50" i="71"/>
  <c r="B50" i="71"/>
  <c r="G49" i="71"/>
  <c r="F49" i="71"/>
  <c r="E49" i="71"/>
  <c r="D49" i="71"/>
  <c r="C49" i="71"/>
  <c r="B49" i="71"/>
  <c r="G48" i="71"/>
  <c r="F48" i="71"/>
  <c r="E48" i="71"/>
  <c r="D48" i="71"/>
  <c r="C48" i="71"/>
  <c r="B48" i="71"/>
  <c r="G47" i="71"/>
  <c r="F47" i="71"/>
  <c r="E47" i="71"/>
  <c r="D47" i="71"/>
  <c r="C47" i="71"/>
  <c r="B47" i="71"/>
  <c r="G46" i="71"/>
  <c r="F46" i="71"/>
  <c r="E46" i="71"/>
  <c r="D46" i="71"/>
  <c r="C46" i="71"/>
  <c r="B46" i="71"/>
  <c r="G45" i="71"/>
  <c r="F45" i="71"/>
  <c r="E45" i="71"/>
  <c r="D45" i="71"/>
  <c r="C45" i="71"/>
  <c r="B45" i="71"/>
  <c r="G44" i="71"/>
  <c r="F44" i="71"/>
  <c r="E44" i="71"/>
  <c r="D44" i="71"/>
  <c r="C44" i="71"/>
  <c r="B44" i="71"/>
  <c r="G43" i="71"/>
  <c r="F43" i="71"/>
  <c r="E43" i="71"/>
  <c r="D43" i="71"/>
  <c r="C43" i="71"/>
  <c r="B43" i="71"/>
  <c r="G42" i="71"/>
  <c r="F42" i="71"/>
  <c r="E42" i="71"/>
  <c r="D42" i="71"/>
  <c r="C42" i="71"/>
  <c r="B42" i="71"/>
  <c r="G41" i="71"/>
  <c r="F41" i="71"/>
  <c r="E41" i="71"/>
  <c r="D41" i="71"/>
  <c r="C41" i="71"/>
  <c r="B41" i="71"/>
  <c r="G40" i="71"/>
  <c r="F40" i="71"/>
  <c r="E40" i="71"/>
  <c r="D40" i="71"/>
  <c r="C40" i="71"/>
  <c r="B40" i="71"/>
  <c r="G39" i="71"/>
  <c r="F39" i="71"/>
  <c r="E39" i="71"/>
  <c r="D39" i="71"/>
  <c r="C39" i="71"/>
  <c r="B39" i="71"/>
  <c r="G38" i="71"/>
  <c r="F38" i="71"/>
  <c r="E38" i="71"/>
  <c r="D38" i="71"/>
  <c r="C38" i="71"/>
  <c r="B38" i="71"/>
  <c r="G37" i="71"/>
  <c r="F37" i="71"/>
  <c r="E37" i="71"/>
  <c r="D37" i="71"/>
  <c r="C37" i="71"/>
  <c r="B37" i="71"/>
  <c r="G36" i="71"/>
  <c r="F36" i="71"/>
  <c r="E36" i="71"/>
  <c r="D36" i="71"/>
  <c r="C36" i="71"/>
  <c r="B36" i="71"/>
  <c r="G35" i="71"/>
  <c r="F35" i="71"/>
  <c r="E35" i="71"/>
  <c r="D35" i="71"/>
  <c r="C35" i="71"/>
  <c r="B35" i="71"/>
  <c r="G34" i="71"/>
  <c r="F34" i="71"/>
  <c r="E34" i="71"/>
  <c r="D34" i="71"/>
  <c r="C34" i="71"/>
  <c r="B34" i="71"/>
  <c r="G33" i="71"/>
  <c r="F33" i="71"/>
  <c r="E33" i="71"/>
  <c r="D33" i="71"/>
  <c r="C33" i="71"/>
  <c r="B33" i="71"/>
  <c r="G32" i="71"/>
  <c r="F32" i="71"/>
  <c r="E32" i="71"/>
  <c r="D32" i="71"/>
  <c r="C32" i="71"/>
  <c r="B32" i="71"/>
  <c r="G31" i="71"/>
  <c r="F31" i="71"/>
  <c r="E31" i="71"/>
  <c r="D31" i="71"/>
  <c r="C31" i="71"/>
  <c r="B31" i="71"/>
  <c r="G30" i="71"/>
  <c r="F30" i="71"/>
  <c r="E30" i="71"/>
  <c r="D30" i="71"/>
  <c r="C30" i="71"/>
  <c r="B30" i="71"/>
  <c r="G29" i="71"/>
  <c r="F29" i="71"/>
  <c r="E29" i="71"/>
  <c r="D29" i="71"/>
  <c r="C29" i="71"/>
  <c r="B29" i="71"/>
  <c r="G28" i="71"/>
  <c r="F28" i="71"/>
  <c r="E28" i="71"/>
  <c r="D28" i="71"/>
  <c r="C28" i="71"/>
  <c r="B28" i="71"/>
  <c r="G27" i="71"/>
  <c r="F27" i="71"/>
  <c r="E27" i="71"/>
  <c r="D27" i="71"/>
  <c r="C27" i="71"/>
  <c r="B27" i="71"/>
  <c r="G26" i="71"/>
  <c r="F26" i="71"/>
  <c r="E26" i="71"/>
  <c r="D26" i="71"/>
  <c r="C26" i="71"/>
  <c r="B26" i="71"/>
  <c r="G25" i="71"/>
  <c r="F25" i="71"/>
  <c r="E25" i="71"/>
  <c r="D25" i="71"/>
  <c r="C25" i="71"/>
  <c r="B25" i="71"/>
  <c r="G24" i="71"/>
  <c r="F24" i="71"/>
  <c r="E24" i="71"/>
  <c r="D24" i="71"/>
  <c r="C24" i="71"/>
  <c r="B24" i="71"/>
  <c r="A13" i="71"/>
  <c r="O59" i="70"/>
  <c r="N59" i="70"/>
  <c r="L59" i="70"/>
  <c r="K59" i="70"/>
  <c r="P58" i="70"/>
  <c r="M58" i="70"/>
  <c r="Q58" i="70" s="1"/>
  <c r="P57" i="70"/>
  <c r="M57" i="70"/>
  <c r="P56" i="70"/>
  <c r="M56" i="70"/>
  <c r="P55" i="70"/>
  <c r="M55" i="70"/>
  <c r="P54" i="70"/>
  <c r="M54" i="70"/>
  <c r="P53" i="70"/>
  <c r="M53" i="70"/>
  <c r="O52" i="70"/>
  <c r="N52" i="70"/>
  <c r="L52" i="70"/>
  <c r="K52" i="70"/>
  <c r="P51" i="70"/>
  <c r="M51" i="70"/>
  <c r="Q51" i="70" s="1"/>
  <c r="P50" i="70"/>
  <c r="M50" i="70"/>
  <c r="P49" i="70"/>
  <c r="Q49" i="70" s="1"/>
  <c r="M49" i="70"/>
  <c r="P48" i="70"/>
  <c r="M48" i="70"/>
  <c r="P47" i="70"/>
  <c r="M47" i="70"/>
  <c r="Q47" i="70" s="1"/>
  <c r="P46" i="70"/>
  <c r="Q46" i="70" s="1"/>
  <c r="M46" i="70"/>
  <c r="P45" i="70"/>
  <c r="M45" i="70"/>
  <c r="P44" i="70"/>
  <c r="M44" i="70"/>
  <c r="P43" i="70"/>
  <c r="M43" i="70"/>
  <c r="P42" i="70"/>
  <c r="M42" i="70"/>
  <c r="P41" i="70"/>
  <c r="Q41" i="70" s="1"/>
  <c r="M41" i="70"/>
  <c r="P40" i="70"/>
  <c r="M40" i="70"/>
  <c r="P39" i="70"/>
  <c r="M39" i="70"/>
  <c r="Q39" i="70" s="1"/>
  <c r="P38" i="70"/>
  <c r="Q38" i="70" s="1"/>
  <c r="M38" i="70"/>
  <c r="O37" i="70"/>
  <c r="N37" i="70"/>
  <c r="L37" i="70"/>
  <c r="K37" i="70"/>
  <c r="P36" i="70"/>
  <c r="M36" i="70"/>
  <c r="Q36" i="70" s="1"/>
  <c r="P35" i="70"/>
  <c r="Q35" i="70" s="1"/>
  <c r="M35" i="70"/>
  <c r="P34" i="70"/>
  <c r="M34" i="70"/>
  <c r="P33" i="70"/>
  <c r="M33" i="70"/>
  <c r="P32" i="70"/>
  <c r="M32" i="70"/>
  <c r="P31" i="70"/>
  <c r="M31" i="70"/>
  <c r="O30" i="70"/>
  <c r="O60" i="70" s="1"/>
  <c r="N30" i="70"/>
  <c r="N60" i="70" s="1"/>
  <c r="L30" i="70"/>
  <c r="L60" i="70" s="1"/>
  <c r="K30" i="70"/>
  <c r="K60" i="70" s="1"/>
  <c r="P29" i="70"/>
  <c r="M29" i="70"/>
  <c r="Q29" i="70" s="1"/>
  <c r="P28" i="70"/>
  <c r="M28" i="70"/>
  <c r="P27" i="70"/>
  <c r="M27" i="70"/>
  <c r="P26" i="70"/>
  <c r="M26" i="70"/>
  <c r="P25" i="70"/>
  <c r="M25" i="70"/>
  <c r="Q25" i="70" s="1"/>
  <c r="P24" i="70"/>
  <c r="M24" i="70"/>
  <c r="F59" i="70"/>
  <c r="E59" i="70"/>
  <c r="C59" i="70"/>
  <c r="B59" i="70"/>
  <c r="G58" i="70"/>
  <c r="D58" i="70"/>
  <c r="G57" i="70"/>
  <c r="D57" i="70"/>
  <c r="G56" i="70"/>
  <c r="H56" i="70" s="1"/>
  <c r="I56" i="70" s="1"/>
  <c r="D56" i="70"/>
  <c r="G55" i="70"/>
  <c r="D55" i="70"/>
  <c r="H55" i="70" s="1"/>
  <c r="I55" i="70" s="1"/>
  <c r="G54" i="70"/>
  <c r="D54" i="70"/>
  <c r="H54" i="70" s="1"/>
  <c r="I54" i="70" s="1"/>
  <c r="G53" i="70"/>
  <c r="H53" i="70" s="1"/>
  <c r="I53" i="70" s="1"/>
  <c r="D53" i="70"/>
  <c r="F52" i="70"/>
  <c r="E52" i="70"/>
  <c r="C52" i="70"/>
  <c r="B52" i="70"/>
  <c r="G51" i="70"/>
  <c r="D51" i="70"/>
  <c r="G50" i="70"/>
  <c r="D50" i="70"/>
  <c r="G49" i="70"/>
  <c r="H49" i="70" s="1"/>
  <c r="I49" i="70" s="1"/>
  <c r="D49" i="70"/>
  <c r="G48" i="70"/>
  <c r="D48" i="70"/>
  <c r="G47" i="70"/>
  <c r="D47" i="70"/>
  <c r="H47" i="70" s="1"/>
  <c r="I47" i="70" s="1"/>
  <c r="G46" i="70"/>
  <c r="H46" i="70" s="1"/>
  <c r="I46" i="70" s="1"/>
  <c r="D46" i="70"/>
  <c r="G45" i="70"/>
  <c r="D45" i="70"/>
  <c r="G44" i="70"/>
  <c r="D44" i="70"/>
  <c r="G43" i="70"/>
  <c r="D43" i="70"/>
  <c r="G42" i="70"/>
  <c r="D42" i="70"/>
  <c r="G41" i="70"/>
  <c r="H41" i="70" s="1"/>
  <c r="I41" i="70" s="1"/>
  <c r="D41" i="70"/>
  <c r="G40" i="70"/>
  <c r="D40" i="70"/>
  <c r="G39" i="70"/>
  <c r="D39" i="70"/>
  <c r="H39" i="70" s="1"/>
  <c r="I39" i="70" s="1"/>
  <c r="G38" i="70"/>
  <c r="H38" i="70" s="1"/>
  <c r="I38" i="70" s="1"/>
  <c r="D38" i="70"/>
  <c r="F37" i="70"/>
  <c r="E37" i="70"/>
  <c r="C37" i="70"/>
  <c r="B37" i="70"/>
  <c r="G36" i="70"/>
  <c r="D36" i="70"/>
  <c r="H36" i="70" s="1"/>
  <c r="I36" i="70" s="1"/>
  <c r="G35" i="70"/>
  <c r="D35" i="70"/>
  <c r="G34" i="70"/>
  <c r="H34" i="70" s="1"/>
  <c r="I34" i="70" s="1"/>
  <c r="D34" i="70"/>
  <c r="G33" i="70"/>
  <c r="D33" i="70"/>
  <c r="G32" i="70"/>
  <c r="D32" i="70"/>
  <c r="G31" i="70"/>
  <c r="H31" i="70" s="1"/>
  <c r="I31" i="70" s="1"/>
  <c r="D31" i="70"/>
  <c r="F30" i="70"/>
  <c r="F60" i="70" s="1"/>
  <c r="E30" i="70"/>
  <c r="E60" i="70" s="1"/>
  <c r="C30" i="70"/>
  <c r="B30" i="70"/>
  <c r="G29" i="70"/>
  <c r="D29" i="70"/>
  <c r="G28" i="70"/>
  <c r="D28" i="70"/>
  <c r="G27" i="70"/>
  <c r="H27" i="70" s="1"/>
  <c r="I27" i="70" s="1"/>
  <c r="D27" i="70"/>
  <c r="G26" i="70"/>
  <c r="D26" i="70"/>
  <c r="G25" i="70"/>
  <c r="D25" i="70"/>
  <c r="G24" i="70"/>
  <c r="D24" i="70"/>
  <c r="Q45" i="70"/>
  <c r="H45" i="70"/>
  <c r="I45" i="70" s="1"/>
  <c r="Q43" i="70"/>
  <c r="Q27" i="70"/>
  <c r="A13" i="70"/>
  <c r="O59" i="27"/>
  <c r="N59" i="27"/>
  <c r="L59" i="27"/>
  <c r="K59" i="27"/>
  <c r="P58" i="27"/>
  <c r="M58" i="27"/>
  <c r="P57" i="27"/>
  <c r="M57" i="27"/>
  <c r="P56" i="27"/>
  <c r="M56" i="27"/>
  <c r="P55" i="27"/>
  <c r="M55" i="27"/>
  <c r="P54" i="27"/>
  <c r="M54" i="27"/>
  <c r="P53" i="27"/>
  <c r="M53" i="27"/>
  <c r="O52" i="27"/>
  <c r="N52" i="27"/>
  <c r="L52" i="27"/>
  <c r="K52" i="27"/>
  <c r="P51" i="27"/>
  <c r="M51" i="27"/>
  <c r="P50" i="27"/>
  <c r="M50" i="27"/>
  <c r="P49" i="27"/>
  <c r="M49" i="27"/>
  <c r="P48" i="27"/>
  <c r="M48" i="27"/>
  <c r="P47" i="27"/>
  <c r="M47" i="27"/>
  <c r="P46" i="27"/>
  <c r="M46" i="27"/>
  <c r="P45" i="27"/>
  <c r="M45" i="27"/>
  <c r="P44" i="27"/>
  <c r="M44" i="27"/>
  <c r="P43" i="27"/>
  <c r="M43" i="27"/>
  <c r="P42" i="27"/>
  <c r="M42" i="27"/>
  <c r="P41" i="27"/>
  <c r="M41" i="27"/>
  <c r="P40" i="27"/>
  <c r="M40" i="27"/>
  <c r="P39" i="27"/>
  <c r="M39" i="27"/>
  <c r="P38" i="27"/>
  <c r="M38" i="27"/>
  <c r="O37" i="27"/>
  <c r="N37" i="27"/>
  <c r="L37" i="27"/>
  <c r="K37" i="27"/>
  <c r="P36" i="27"/>
  <c r="M36" i="27"/>
  <c r="P35" i="27"/>
  <c r="M35" i="27"/>
  <c r="P34" i="27"/>
  <c r="M34" i="27"/>
  <c r="P33" i="27"/>
  <c r="M33" i="27"/>
  <c r="P32" i="27"/>
  <c r="M32" i="27"/>
  <c r="P31" i="27"/>
  <c r="M31" i="27"/>
  <c r="O30" i="27"/>
  <c r="O60" i="27" s="1"/>
  <c r="N30" i="27"/>
  <c r="N60" i="27" s="1"/>
  <c r="L30" i="27"/>
  <c r="L60" i="27" s="1"/>
  <c r="K30" i="27"/>
  <c r="K60" i="27" s="1"/>
  <c r="P29" i="27"/>
  <c r="M29" i="27"/>
  <c r="P28" i="27"/>
  <c r="M28" i="27"/>
  <c r="P27" i="27"/>
  <c r="M27" i="27"/>
  <c r="P26" i="27"/>
  <c r="M26" i="27"/>
  <c r="P25" i="27"/>
  <c r="M25" i="27"/>
  <c r="P24" i="27"/>
  <c r="M24" i="27"/>
  <c r="O59" i="26"/>
  <c r="N59" i="26"/>
  <c r="L59" i="26"/>
  <c r="K59" i="26"/>
  <c r="P58" i="26"/>
  <c r="M58" i="26"/>
  <c r="P57" i="26"/>
  <c r="M57" i="26"/>
  <c r="P56" i="26"/>
  <c r="M56" i="26"/>
  <c r="P55" i="26"/>
  <c r="M55" i="26"/>
  <c r="P54" i="26"/>
  <c r="M54" i="26"/>
  <c r="P53" i="26"/>
  <c r="M53" i="26"/>
  <c r="O52" i="26"/>
  <c r="N52" i="26"/>
  <c r="L52" i="26"/>
  <c r="K52" i="26"/>
  <c r="P51" i="26"/>
  <c r="M51" i="26"/>
  <c r="P50" i="26"/>
  <c r="M50" i="26"/>
  <c r="P49" i="26"/>
  <c r="M49" i="26"/>
  <c r="P48" i="26"/>
  <c r="M48" i="26"/>
  <c r="P47" i="26"/>
  <c r="M47" i="26"/>
  <c r="P46" i="26"/>
  <c r="M46" i="26"/>
  <c r="P45" i="26"/>
  <c r="M45" i="26"/>
  <c r="P44" i="26"/>
  <c r="M44" i="26"/>
  <c r="P43" i="26"/>
  <c r="M43" i="26"/>
  <c r="P42" i="26"/>
  <c r="M42" i="26"/>
  <c r="P41" i="26"/>
  <c r="M41" i="26"/>
  <c r="P40" i="26"/>
  <c r="M40" i="26"/>
  <c r="P39" i="26"/>
  <c r="M39" i="26"/>
  <c r="P38" i="26"/>
  <c r="M38" i="26"/>
  <c r="O37" i="26"/>
  <c r="N37" i="26"/>
  <c r="L37" i="26"/>
  <c r="K37" i="26"/>
  <c r="P36" i="26"/>
  <c r="M36" i="26"/>
  <c r="P35" i="26"/>
  <c r="M35" i="26"/>
  <c r="P34" i="26"/>
  <c r="M34" i="26"/>
  <c r="P33" i="26"/>
  <c r="M33" i="26"/>
  <c r="P32" i="26"/>
  <c r="M32" i="26"/>
  <c r="P31" i="26"/>
  <c r="M31" i="26"/>
  <c r="O30" i="26"/>
  <c r="N30" i="26"/>
  <c r="N60" i="26" s="1"/>
  <c r="L30" i="26"/>
  <c r="L60" i="26" s="1"/>
  <c r="K30" i="26"/>
  <c r="K60" i="26" s="1"/>
  <c r="P29" i="26"/>
  <c r="M29" i="26"/>
  <c r="P28" i="26"/>
  <c r="M28" i="26"/>
  <c r="P27" i="26"/>
  <c r="M27" i="26"/>
  <c r="P26" i="26"/>
  <c r="M26" i="26"/>
  <c r="P25" i="26"/>
  <c r="M25" i="26"/>
  <c r="P24" i="26"/>
  <c r="M24" i="26"/>
  <c r="F59" i="26"/>
  <c r="E59" i="26"/>
  <c r="C59" i="26"/>
  <c r="B59" i="26"/>
  <c r="G58" i="26"/>
  <c r="D58" i="26"/>
  <c r="G57" i="26"/>
  <c r="D57" i="26"/>
  <c r="G56" i="26"/>
  <c r="D56" i="26"/>
  <c r="G55" i="26"/>
  <c r="D55" i="26"/>
  <c r="G54" i="26"/>
  <c r="D54" i="26"/>
  <c r="G53" i="26"/>
  <c r="D53" i="26"/>
  <c r="F52" i="26"/>
  <c r="E52" i="26"/>
  <c r="C52" i="26"/>
  <c r="B52" i="26"/>
  <c r="G51" i="26"/>
  <c r="D51" i="26"/>
  <c r="G50" i="26"/>
  <c r="D50" i="26"/>
  <c r="G49" i="26"/>
  <c r="D49" i="26"/>
  <c r="G48" i="26"/>
  <c r="D48" i="26"/>
  <c r="G47" i="26"/>
  <c r="D47" i="26"/>
  <c r="G46" i="26"/>
  <c r="D46" i="26"/>
  <c r="G45" i="26"/>
  <c r="D45" i="26"/>
  <c r="G44" i="26"/>
  <c r="D44" i="26"/>
  <c r="G43" i="26"/>
  <c r="D43" i="26"/>
  <c r="G42" i="26"/>
  <c r="D42" i="26"/>
  <c r="G41" i="26"/>
  <c r="D41" i="26"/>
  <c r="G40" i="26"/>
  <c r="D40" i="26"/>
  <c r="G39" i="26"/>
  <c r="D39" i="26"/>
  <c r="G38" i="26"/>
  <c r="D38" i="26"/>
  <c r="F37" i="26"/>
  <c r="E37" i="26"/>
  <c r="C37" i="26"/>
  <c r="B37" i="26"/>
  <c r="G36" i="26"/>
  <c r="D36" i="26"/>
  <c r="G35" i="26"/>
  <c r="D35" i="26"/>
  <c r="G34" i="26"/>
  <c r="D34" i="26"/>
  <c r="G33" i="26"/>
  <c r="D33" i="26"/>
  <c r="G32" i="26"/>
  <c r="D32" i="26"/>
  <c r="G31" i="26"/>
  <c r="D31" i="26"/>
  <c r="F30" i="26"/>
  <c r="F60" i="26" s="1"/>
  <c r="E30" i="26"/>
  <c r="E60" i="26" s="1"/>
  <c r="C30" i="26"/>
  <c r="C60" i="26" s="1"/>
  <c r="B30" i="26"/>
  <c r="B60" i="26" s="1"/>
  <c r="G29" i="26"/>
  <c r="D29" i="26"/>
  <c r="G28" i="26"/>
  <c r="D28" i="26"/>
  <c r="G27" i="26"/>
  <c r="D27" i="26"/>
  <c r="G26" i="26"/>
  <c r="D26" i="26"/>
  <c r="G25" i="26"/>
  <c r="D25" i="26"/>
  <c r="G24" i="26"/>
  <c r="D24" i="26"/>
  <c r="O59" i="25"/>
  <c r="N59" i="25"/>
  <c r="L59" i="25"/>
  <c r="K59" i="25"/>
  <c r="P58" i="25"/>
  <c r="M58" i="25"/>
  <c r="P57" i="25"/>
  <c r="M57" i="25"/>
  <c r="P56" i="25"/>
  <c r="M56" i="25"/>
  <c r="P55" i="25"/>
  <c r="M55" i="25"/>
  <c r="P54" i="25"/>
  <c r="M54" i="25"/>
  <c r="P53" i="25"/>
  <c r="M53" i="25"/>
  <c r="O52" i="25"/>
  <c r="N52" i="25"/>
  <c r="L52" i="25"/>
  <c r="K52" i="25"/>
  <c r="P51" i="25"/>
  <c r="M51" i="25"/>
  <c r="P50" i="25"/>
  <c r="M50" i="25"/>
  <c r="P49" i="25"/>
  <c r="M49" i="25"/>
  <c r="P48" i="25"/>
  <c r="M48" i="25"/>
  <c r="P47" i="25"/>
  <c r="M47" i="25"/>
  <c r="P46" i="25"/>
  <c r="M46" i="25"/>
  <c r="P45" i="25"/>
  <c r="M45" i="25"/>
  <c r="P44" i="25"/>
  <c r="M44" i="25"/>
  <c r="P43" i="25"/>
  <c r="M43" i="25"/>
  <c r="P42" i="25"/>
  <c r="M42" i="25"/>
  <c r="P41" i="25"/>
  <c r="M41" i="25"/>
  <c r="P40" i="25"/>
  <c r="M40" i="25"/>
  <c r="P39" i="25"/>
  <c r="M39" i="25"/>
  <c r="P38" i="25"/>
  <c r="M38" i="25"/>
  <c r="O37" i="25"/>
  <c r="N37" i="25"/>
  <c r="L37" i="25"/>
  <c r="K37" i="25"/>
  <c r="P36" i="25"/>
  <c r="M36" i="25"/>
  <c r="P35" i="25"/>
  <c r="M35" i="25"/>
  <c r="P34" i="25"/>
  <c r="M34" i="25"/>
  <c r="P33" i="25"/>
  <c r="M33" i="25"/>
  <c r="P32" i="25"/>
  <c r="M32" i="25"/>
  <c r="P31" i="25"/>
  <c r="M31" i="25"/>
  <c r="O30" i="25"/>
  <c r="O60" i="25" s="1"/>
  <c r="N30" i="25"/>
  <c r="N60" i="25" s="1"/>
  <c r="L30" i="25"/>
  <c r="L60" i="25" s="1"/>
  <c r="K30" i="25"/>
  <c r="K60" i="25" s="1"/>
  <c r="P29" i="25"/>
  <c r="M29" i="25"/>
  <c r="P28" i="25"/>
  <c r="M28" i="25"/>
  <c r="P27" i="25"/>
  <c r="M27" i="25"/>
  <c r="P26" i="25"/>
  <c r="M26" i="25"/>
  <c r="P25" i="25"/>
  <c r="M25" i="25"/>
  <c r="P24" i="25"/>
  <c r="M24" i="25"/>
  <c r="F59" i="25"/>
  <c r="E59" i="25"/>
  <c r="C59" i="25"/>
  <c r="B59" i="25"/>
  <c r="G58" i="25"/>
  <c r="D58" i="25"/>
  <c r="G57" i="25"/>
  <c r="D57" i="25"/>
  <c r="G56" i="25"/>
  <c r="D56" i="25"/>
  <c r="G55" i="25"/>
  <c r="D55" i="25"/>
  <c r="G54" i="25"/>
  <c r="D54" i="25"/>
  <c r="G53" i="25"/>
  <c r="D53" i="25"/>
  <c r="F52" i="25"/>
  <c r="E52" i="25"/>
  <c r="C52" i="25"/>
  <c r="B52" i="25"/>
  <c r="G51" i="25"/>
  <c r="D51" i="25"/>
  <c r="G50" i="25"/>
  <c r="D50" i="25"/>
  <c r="G49" i="25"/>
  <c r="D49" i="25"/>
  <c r="G48" i="25"/>
  <c r="D48" i="25"/>
  <c r="G47" i="25"/>
  <c r="D47" i="25"/>
  <c r="G46" i="25"/>
  <c r="D46" i="25"/>
  <c r="G45" i="25"/>
  <c r="D45" i="25"/>
  <c r="G44" i="25"/>
  <c r="D44" i="25"/>
  <c r="G43" i="25"/>
  <c r="D43" i="25"/>
  <c r="G42" i="25"/>
  <c r="D42" i="25"/>
  <c r="G41" i="25"/>
  <c r="D41" i="25"/>
  <c r="G40" i="25"/>
  <c r="D40" i="25"/>
  <c r="G39" i="25"/>
  <c r="D39" i="25"/>
  <c r="G38" i="25"/>
  <c r="D38" i="25"/>
  <c r="F37" i="25"/>
  <c r="E37" i="25"/>
  <c r="C37" i="25"/>
  <c r="B37" i="25"/>
  <c r="G36" i="25"/>
  <c r="D36" i="25"/>
  <c r="G35" i="25"/>
  <c r="D35" i="25"/>
  <c r="G34" i="25"/>
  <c r="D34" i="25"/>
  <c r="G33" i="25"/>
  <c r="D33" i="25"/>
  <c r="G32" i="25"/>
  <c r="D32" i="25"/>
  <c r="G31" i="25"/>
  <c r="D31" i="25"/>
  <c r="F30" i="25"/>
  <c r="F60" i="25" s="1"/>
  <c r="E30" i="25"/>
  <c r="E60" i="25" s="1"/>
  <c r="C30" i="25"/>
  <c r="C60" i="25" s="1"/>
  <c r="B30" i="25"/>
  <c r="B60" i="25" s="1"/>
  <c r="G29" i="25"/>
  <c r="D29" i="25"/>
  <c r="G28" i="25"/>
  <c r="D28" i="25"/>
  <c r="G27" i="25"/>
  <c r="D27" i="25"/>
  <c r="G26" i="25"/>
  <c r="D26" i="25"/>
  <c r="G25" i="25"/>
  <c r="D25" i="25"/>
  <c r="G24" i="25"/>
  <c r="D24" i="25"/>
  <c r="O59" i="24"/>
  <c r="N59" i="24"/>
  <c r="L59" i="24"/>
  <c r="K59" i="24"/>
  <c r="P58" i="24"/>
  <c r="M58" i="24"/>
  <c r="P57" i="24"/>
  <c r="M57" i="24"/>
  <c r="P56" i="24"/>
  <c r="M56" i="24"/>
  <c r="P55" i="24"/>
  <c r="M55" i="24"/>
  <c r="P54" i="24"/>
  <c r="M54" i="24"/>
  <c r="P53" i="24"/>
  <c r="M53" i="24"/>
  <c r="O52" i="24"/>
  <c r="N52" i="24"/>
  <c r="L52" i="24"/>
  <c r="K52" i="24"/>
  <c r="P51" i="24"/>
  <c r="M51" i="24"/>
  <c r="P50" i="24"/>
  <c r="M50" i="24"/>
  <c r="P49" i="24"/>
  <c r="M49" i="24"/>
  <c r="P48" i="24"/>
  <c r="M48" i="24"/>
  <c r="P47" i="24"/>
  <c r="M47" i="24"/>
  <c r="P46" i="24"/>
  <c r="M46" i="24"/>
  <c r="P45" i="24"/>
  <c r="M45" i="24"/>
  <c r="P44" i="24"/>
  <c r="M44" i="24"/>
  <c r="P43" i="24"/>
  <c r="M43" i="24"/>
  <c r="P42" i="24"/>
  <c r="M42" i="24"/>
  <c r="P41" i="24"/>
  <c r="M41" i="24"/>
  <c r="P40" i="24"/>
  <c r="M40" i="24"/>
  <c r="P39" i="24"/>
  <c r="M39" i="24"/>
  <c r="P38" i="24"/>
  <c r="M38" i="24"/>
  <c r="O37" i="24"/>
  <c r="N37" i="24"/>
  <c r="L37" i="24"/>
  <c r="K37" i="24"/>
  <c r="P36" i="24"/>
  <c r="M36" i="24"/>
  <c r="P35" i="24"/>
  <c r="M35" i="24"/>
  <c r="P34" i="24"/>
  <c r="M34" i="24"/>
  <c r="P33" i="24"/>
  <c r="M33" i="24"/>
  <c r="P32" i="24"/>
  <c r="M32" i="24"/>
  <c r="P31" i="24"/>
  <c r="M31" i="24"/>
  <c r="O30" i="24"/>
  <c r="O60" i="24" s="1"/>
  <c r="N30" i="24"/>
  <c r="N60" i="24" s="1"/>
  <c r="L30" i="24"/>
  <c r="L60" i="24" s="1"/>
  <c r="K30" i="24"/>
  <c r="K60" i="24" s="1"/>
  <c r="P29" i="24"/>
  <c r="M29" i="24"/>
  <c r="P28" i="24"/>
  <c r="M28" i="24"/>
  <c r="P27" i="24"/>
  <c r="M27" i="24"/>
  <c r="P26" i="24"/>
  <c r="M26" i="24"/>
  <c r="P25" i="24"/>
  <c r="M25" i="24"/>
  <c r="P24" i="24"/>
  <c r="M24" i="24"/>
  <c r="F59" i="24"/>
  <c r="E59" i="24"/>
  <c r="C59" i="24"/>
  <c r="B59" i="24"/>
  <c r="G58" i="24"/>
  <c r="D58" i="24"/>
  <c r="G57" i="24"/>
  <c r="D57" i="24"/>
  <c r="G56" i="24"/>
  <c r="D56" i="24"/>
  <c r="G55" i="24"/>
  <c r="D55" i="24"/>
  <c r="G54" i="24"/>
  <c r="D54" i="24"/>
  <c r="G53" i="24"/>
  <c r="D53" i="24"/>
  <c r="F52" i="24"/>
  <c r="E52" i="24"/>
  <c r="C52" i="24"/>
  <c r="B52" i="24"/>
  <c r="G51" i="24"/>
  <c r="D51" i="24"/>
  <c r="G50" i="24"/>
  <c r="D50" i="24"/>
  <c r="G49" i="24"/>
  <c r="D49" i="24"/>
  <c r="G48" i="24"/>
  <c r="D48" i="24"/>
  <c r="G47" i="24"/>
  <c r="D47" i="24"/>
  <c r="G46" i="24"/>
  <c r="D46" i="24"/>
  <c r="G45" i="24"/>
  <c r="D45" i="24"/>
  <c r="G44" i="24"/>
  <c r="D44" i="24"/>
  <c r="G43" i="24"/>
  <c r="D43" i="24"/>
  <c r="G42" i="24"/>
  <c r="D42" i="24"/>
  <c r="G41" i="24"/>
  <c r="D41" i="24"/>
  <c r="G40" i="24"/>
  <c r="D40" i="24"/>
  <c r="G39" i="24"/>
  <c r="D39" i="24"/>
  <c r="G38" i="24"/>
  <c r="D38" i="24"/>
  <c r="F37" i="24"/>
  <c r="E37" i="24"/>
  <c r="C37" i="24"/>
  <c r="B37" i="24"/>
  <c r="G36" i="24"/>
  <c r="D36" i="24"/>
  <c r="G35" i="24"/>
  <c r="D35" i="24"/>
  <c r="G34" i="24"/>
  <c r="D34" i="24"/>
  <c r="G33" i="24"/>
  <c r="D33" i="24"/>
  <c r="G32" i="24"/>
  <c r="D32" i="24"/>
  <c r="G31" i="24"/>
  <c r="D31" i="24"/>
  <c r="F30" i="24"/>
  <c r="F60" i="24" s="1"/>
  <c r="E30" i="24"/>
  <c r="E60" i="24" s="1"/>
  <c r="C30" i="24"/>
  <c r="C60" i="24" s="1"/>
  <c r="B30" i="24"/>
  <c r="B60" i="24" s="1"/>
  <c r="G29" i="24"/>
  <c r="D29" i="24"/>
  <c r="G28" i="24"/>
  <c r="D28" i="24"/>
  <c r="G27" i="24"/>
  <c r="D27" i="24"/>
  <c r="G26" i="24"/>
  <c r="D26" i="24"/>
  <c r="G25" i="24"/>
  <c r="D25" i="24"/>
  <c r="G24" i="24"/>
  <c r="D24" i="24"/>
  <c r="D37" i="24" l="1"/>
  <c r="D52" i="24"/>
  <c r="M37" i="24"/>
  <c r="M52" i="24"/>
  <c r="M59" i="24"/>
  <c r="D37" i="25"/>
  <c r="M37" i="25"/>
  <c r="M52" i="25"/>
  <c r="B60" i="70"/>
  <c r="Q56" i="70"/>
  <c r="R56" i="70" s="1"/>
  <c r="C60" i="70"/>
  <c r="H28" i="70"/>
  <c r="I28" i="70" s="1"/>
  <c r="Q28" i="70"/>
  <c r="Q31" i="70"/>
  <c r="R31" i="70" s="1"/>
  <c r="M59" i="25"/>
  <c r="H29" i="70"/>
  <c r="I29" i="70" s="1"/>
  <c r="H58" i="70"/>
  <c r="I58" i="70" s="1"/>
  <c r="H25" i="70"/>
  <c r="I25" i="70" s="1"/>
  <c r="H43" i="70"/>
  <c r="I43" i="70" s="1"/>
  <c r="Q32" i="70"/>
  <c r="C60" i="71"/>
  <c r="D52" i="25"/>
  <c r="H32" i="70"/>
  <c r="I32" i="70" s="1"/>
  <c r="H51" i="70"/>
  <c r="I51" i="70" s="1"/>
  <c r="D60" i="71"/>
  <c r="D30" i="70"/>
  <c r="D60" i="70" s="1"/>
  <c r="D37" i="70"/>
  <c r="D52" i="70"/>
  <c r="D59" i="70"/>
  <c r="M30" i="70"/>
  <c r="M37" i="70"/>
  <c r="M52" i="70"/>
  <c r="M59" i="70"/>
  <c r="E60" i="71"/>
  <c r="H44" i="70"/>
  <c r="I44" i="70" s="1"/>
  <c r="Q33" i="70"/>
  <c r="Q44" i="70"/>
  <c r="R44" i="70" s="1"/>
  <c r="D37" i="26"/>
  <c r="D52" i="26"/>
  <c r="M37" i="26"/>
  <c r="M52" i="26"/>
  <c r="G30" i="24"/>
  <c r="P30" i="70"/>
  <c r="P37" i="70"/>
  <c r="P52" i="70"/>
  <c r="R28" i="70"/>
  <c r="O60" i="26"/>
  <c r="B60" i="71"/>
  <c r="D30" i="24"/>
  <c r="D59" i="24"/>
  <c r="M30" i="24"/>
  <c r="D30" i="25"/>
  <c r="D59" i="25"/>
  <c r="M30" i="25"/>
  <c r="D30" i="26"/>
  <c r="D59" i="26"/>
  <c r="M30" i="26"/>
  <c r="M59" i="26"/>
  <c r="G37" i="24"/>
  <c r="G52" i="24"/>
  <c r="G59" i="24"/>
  <c r="P30" i="24"/>
  <c r="P37" i="24"/>
  <c r="P52" i="24"/>
  <c r="G30" i="25"/>
  <c r="G37" i="25"/>
  <c r="G52" i="25"/>
  <c r="G59" i="25"/>
  <c r="P30" i="25"/>
  <c r="P37" i="25"/>
  <c r="P52" i="25"/>
  <c r="P59" i="25"/>
  <c r="G30" i="26"/>
  <c r="G37" i="26"/>
  <c r="G52" i="26"/>
  <c r="G59" i="26"/>
  <c r="P30" i="26"/>
  <c r="P37" i="26"/>
  <c r="P52" i="26"/>
  <c r="P59" i="26"/>
  <c r="P30" i="27"/>
  <c r="P37" i="27"/>
  <c r="P52" i="27"/>
  <c r="P59" i="27"/>
  <c r="R27" i="70"/>
  <c r="G30" i="70"/>
  <c r="H26" i="70"/>
  <c r="I26" i="70" s="1"/>
  <c r="G37" i="70"/>
  <c r="H37" i="70" s="1"/>
  <c r="I37" i="70" s="1"/>
  <c r="H33" i="70"/>
  <c r="I33" i="70" s="1"/>
  <c r="H35" i="70"/>
  <c r="I35" i="70" s="1"/>
  <c r="H40" i="70"/>
  <c r="I40" i="70" s="1"/>
  <c r="H42" i="70"/>
  <c r="I42" i="70" s="1"/>
  <c r="G52" i="70"/>
  <c r="H48" i="70"/>
  <c r="I48" i="70" s="1"/>
  <c r="H50" i="70"/>
  <c r="I50" i="70" s="1"/>
  <c r="G59" i="70"/>
  <c r="H57" i="70"/>
  <c r="I57" i="70" s="1"/>
  <c r="Q26" i="70"/>
  <c r="Q40" i="70"/>
  <c r="R40" i="70" s="1"/>
  <c r="Q42" i="70"/>
  <c r="Q48" i="70"/>
  <c r="R48" i="70" s="1"/>
  <c r="Q50" i="70"/>
  <c r="Q53" i="70"/>
  <c r="R53" i="70" s="1"/>
  <c r="Q55" i="70"/>
  <c r="R55" i="70" s="1"/>
  <c r="Q57" i="70"/>
  <c r="R57" i="70" s="1"/>
  <c r="M30" i="27"/>
  <c r="M37" i="27"/>
  <c r="M52" i="27"/>
  <c r="M59" i="27"/>
  <c r="P59" i="24"/>
  <c r="Q34" i="70"/>
  <c r="R34" i="70" s="1"/>
  <c r="Q54" i="70"/>
  <c r="R54" i="70" s="1"/>
  <c r="F60" i="71"/>
  <c r="G60" i="71"/>
  <c r="H25" i="71"/>
  <c r="AB65" i="31" s="1"/>
  <c r="H27" i="71"/>
  <c r="AB67" i="31" s="1"/>
  <c r="H29" i="71"/>
  <c r="AB69" i="31" s="1"/>
  <c r="H31" i="71"/>
  <c r="H33" i="71"/>
  <c r="AB73" i="31" s="1"/>
  <c r="H35" i="71"/>
  <c r="AB75" i="31" s="1"/>
  <c r="H37" i="71"/>
  <c r="AB77" i="31" s="1"/>
  <c r="H45" i="71"/>
  <c r="AB85" i="31" s="1"/>
  <c r="I25" i="71"/>
  <c r="I27" i="71"/>
  <c r="H41" i="71"/>
  <c r="AB81" i="31" s="1"/>
  <c r="H51" i="71"/>
  <c r="AB91" i="31" s="1"/>
  <c r="H24" i="71"/>
  <c r="H26" i="71"/>
  <c r="AB66" i="31" s="1"/>
  <c r="H28" i="71"/>
  <c r="H30" i="71"/>
  <c r="H32" i="71"/>
  <c r="H34" i="71"/>
  <c r="AB74" i="31" s="1"/>
  <c r="H36" i="71"/>
  <c r="AB76" i="31" s="1"/>
  <c r="H38" i="71"/>
  <c r="AB78" i="31" s="1"/>
  <c r="H39" i="71"/>
  <c r="AB79" i="31" s="1"/>
  <c r="H49" i="71"/>
  <c r="AB89" i="31" s="1"/>
  <c r="H43" i="71"/>
  <c r="AB83" i="31" s="1"/>
  <c r="H47" i="71"/>
  <c r="AB87" i="31" s="1"/>
  <c r="H40" i="71"/>
  <c r="AB80" i="31" s="1"/>
  <c r="H42" i="71"/>
  <c r="H44" i="71"/>
  <c r="AB84" i="31" s="1"/>
  <c r="H46" i="71"/>
  <c r="AB86" i="31" s="1"/>
  <c r="H48" i="71"/>
  <c r="AB88" i="31" s="1"/>
  <c r="H50" i="71"/>
  <c r="AB90" i="31" s="1"/>
  <c r="H52" i="71"/>
  <c r="AB92" i="31" s="1"/>
  <c r="H54" i="71"/>
  <c r="AB94" i="31" s="1"/>
  <c r="H56" i="71"/>
  <c r="AB96" i="31" s="1"/>
  <c r="H58" i="71"/>
  <c r="AB98" i="31" s="1"/>
  <c r="I44" i="71"/>
  <c r="I50" i="71"/>
  <c r="I56" i="71"/>
  <c r="H53" i="71"/>
  <c r="AB93" i="31" s="1"/>
  <c r="H55" i="71"/>
  <c r="AB95" i="31" s="1"/>
  <c r="H57" i="71"/>
  <c r="AB97" i="31" s="1"/>
  <c r="H59" i="71"/>
  <c r="AB99" i="31" s="1"/>
  <c r="Q24" i="70"/>
  <c r="P59" i="70"/>
  <c r="Q59" i="70" s="1"/>
  <c r="H30" i="70"/>
  <c r="I30" i="70" s="1"/>
  <c r="H24" i="70"/>
  <c r="I24" i="70" s="1"/>
  <c r="Q30" i="70"/>
  <c r="R25" i="70"/>
  <c r="R29" i="70"/>
  <c r="R32" i="70"/>
  <c r="R33" i="70"/>
  <c r="R35" i="70"/>
  <c r="R36" i="70"/>
  <c r="R38" i="70"/>
  <c r="R39" i="70"/>
  <c r="R41" i="70"/>
  <c r="R42" i="70"/>
  <c r="R43" i="70"/>
  <c r="R45" i="70"/>
  <c r="R46" i="70"/>
  <c r="R47" i="70"/>
  <c r="R49" i="70"/>
  <c r="R50" i="70"/>
  <c r="R51" i="70"/>
  <c r="R58" i="70"/>
  <c r="O59" i="23"/>
  <c r="O59" i="28" s="1"/>
  <c r="N59" i="23"/>
  <c r="N59" i="28" s="1"/>
  <c r="L59" i="23"/>
  <c r="L59" i="28" s="1"/>
  <c r="K59" i="23"/>
  <c r="K59" i="28" s="1"/>
  <c r="M59" i="28" s="1"/>
  <c r="P58" i="23"/>
  <c r="M58" i="23"/>
  <c r="P57" i="23"/>
  <c r="M57" i="23"/>
  <c r="P56" i="23"/>
  <c r="M56" i="23"/>
  <c r="P55" i="23"/>
  <c r="M55" i="23"/>
  <c r="P54" i="23"/>
  <c r="M54" i="23"/>
  <c r="P53" i="23"/>
  <c r="M53" i="23"/>
  <c r="O52" i="23"/>
  <c r="O52" i="28" s="1"/>
  <c r="N52" i="23"/>
  <c r="N52" i="28" s="1"/>
  <c r="L52" i="23"/>
  <c r="L52" i="28" s="1"/>
  <c r="K52" i="23"/>
  <c r="K52" i="28" s="1"/>
  <c r="M52" i="28" s="1"/>
  <c r="P51" i="23"/>
  <c r="M51" i="23"/>
  <c r="P50" i="23"/>
  <c r="M50" i="23"/>
  <c r="P49" i="23"/>
  <c r="M49" i="23"/>
  <c r="P48" i="23"/>
  <c r="M48" i="23"/>
  <c r="P47" i="23"/>
  <c r="M47" i="23"/>
  <c r="P46" i="23"/>
  <c r="M46" i="23"/>
  <c r="P45" i="23"/>
  <c r="M45" i="23"/>
  <c r="P44" i="23"/>
  <c r="M44" i="23"/>
  <c r="P43" i="23"/>
  <c r="M43" i="23"/>
  <c r="P42" i="23"/>
  <c r="M42" i="23"/>
  <c r="P41" i="23"/>
  <c r="M41" i="23"/>
  <c r="P40" i="23"/>
  <c r="M40" i="23"/>
  <c r="P39" i="23"/>
  <c r="M39" i="23"/>
  <c r="P38" i="23"/>
  <c r="M38" i="23"/>
  <c r="O37" i="23"/>
  <c r="O37" i="28" s="1"/>
  <c r="N37" i="23"/>
  <c r="N37" i="28" s="1"/>
  <c r="L37" i="23"/>
  <c r="L37" i="28" s="1"/>
  <c r="K37" i="23"/>
  <c r="K37" i="28" s="1"/>
  <c r="M37" i="28" s="1"/>
  <c r="P36" i="23"/>
  <c r="M36" i="23"/>
  <c r="P35" i="23"/>
  <c r="M35" i="23"/>
  <c r="P34" i="23"/>
  <c r="M34" i="23"/>
  <c r="P33" i="23"/>
  <c r="M33" i="23"/>
  <c r="P32" i="23"/>
  <c r="M32" i="23"/>
  <c r="P31" i="23"/>
  <c r="M31" i="23"/>
  <c r="O30" i="23"/>
  <c r="O30" i="28" s="1"/>
  <c r="N30" i="23"/>
  <c r="L30" i="23"/>
  <c r="K30" i="23"/>
  <c r="P29" i="23"/>
  <c r="M29" i="23"/>
  <c r="P28" i="23"/>
  <c r="M28" i="23"/>
  <c r="P27" i="23"/>
  <c r="M27" i="23"/>
  <c r="P26" i="23"/>
  <c r="M26" i="23"/>
  <c r="P25" i="23"/>
  <c r="M25" i="23"/>
  <c r="P24" i="23"/>
  <c r="M24" i="23"/>
  <c r="F59" i="23"/>
  <c r="E59" i="23"/>
  <c r="C59" i="23"/>
  <c r="B59" i="23"/>
  <c r="G58" i="23"/>
  <c r="D58" i="23"/>
  <c r="G57" i="23"/>
  <c r="D57" i="23"/>
  <c r="G56" i="23"/>
  <c r="D56" i="23"/>
  <c r="G55" i="23"/>
  <c r="D55" i="23"/>
  <c r="G54" i="23"/>
  <c r="D54" i="23"/>
  <c r="G53" i="23"/>
  <c r="D53" i="23"/>
  <c r="F52" i="23"/>
  <c r="E52" i="23"/>
  <c r="C52" i="23"/>
  <c r="B52" i="23"/>
  <c r="G51" i="23"/>
  <c r="D51" i="23"/>
  <c r="G50" i="23"/>
  <c r="D50" i="23"/>
  <c r="G49" i="23"/>
  <c r="D49" i="23"/>
  <c r="G48" i="23"/>
  <c r="D48" i="23"/>
  <c r="G47" i="23"/>
  <c r="D47" i="23"/>
  <c r="G46" i="23"/>
  <c r="D46" i="23"/>
  <c r="G45" i="23"/>
  <c r="D45" i="23"/>
  <c r="G44" i="23"/>
  <c r="D44" i="23"/>
  <c r="G43" i="23"/>
  <c r="D43" i="23"/>
  <c r="G42" i="23"/>
  <c r="D42" i="23"/>
  <c r="G41" i="23"/>
  <c r="D41" i="23"/>
  <c r="G40" i="23"/>
  <c r="D40" i="23"/>
  <c r="G39" i="23"/>
  <c r="D39" i="23"/>
  <c r="G38" i="23"/>
  <c r="D38" i="23"/>
  <c r="F37" i="23"/>
  <c r="E37" i="23"/>
  <c r="C37" i="23"/>
  <c r="B37" i="23"/>
  <c r="G36" i="23"/>
  <c r="D36" i="23"/>
  <c r="G35" i="23"/>
  <c r="D35" i="23"/>
  <c r="G34" i="23"/>
  <c r="D34" i="23"/>
  <c r="G33" i="23"/>
  <c r="D33" i="23"/>
  <c r="G32" i="23"/>
  <c r="D32" i="23"/>
  <c r="G31" i="23"/>
  <c r="D31" i="23"/>
  <c r="F30" i="23"/>
  <c r="F60" i="23" s="1"/>
  <c r="E30" i="23"/>
  <c r="E60" i="23" s="1"/>
  <c r="C30" i="23"/>
  <c r="C60" i="23" s="1"/>
  <c r="B30" i="23"/>
  <c r="B60" i="23" s="1"/>
  <c r="G29" i="23"/>
  <c r="D29" i="23"/>
  <c r="G28" i="23"/>
  <c r="D28" i="23"/>
  <c r="G27" i="23"/>
  <c r="D27" i="23"/>
  <c r="G26" i="23"/>
  <c r="D26" i="23"/>
  <c r="G25" i="23"/>
  <c r="D25" i="23"/>
  <c r="G24" i="23"/>
  <c r="D24" i="23"/>
  <c r="O59" i="22"/>
  <c r="N59" i="22"/>
  <c r="L59" i="22"/>
  <c r="K59" i="22"/>
  <c r="P58" i="22"/>
  <c r="M58" i="22"/>
  <c r="P57" i="22"/>
  <c r="M57" i="22"/>
  <c r="P56" i="22"/>
  <c r="M56" i="22"/>
  <c r="P55" i="22"/>
  <c r="M55" i="22"/>
  <c r="P54" i="22"/>
  <c r="M54" i="22"/>
  <c r="P53" i="22"/>
  <c r="M53" i="22"/>
  <c r="O52" i="22"/>
  <c r="N52" i="22"/>
  <c r="L52" i="22"/>
  <c r="K52" i="22"/>
  <c r="P51" i="22"/>
  <c r="M51" i="22"/>
  <c r="P50" i="22"/>
  <c r="M50" i="22"/>
  <c r="P49" i="22"/>
  <c r="M49" i="22"/>
  <c r="P48" i="22"/>
  <c r="M48" i="22"/>
  <c r="P47" i="22"/>
  <c r="M47" i="22"/>
  <c r="P46" i="22"/>
  <c r="M46" i="22"/>
  <c r="P45" i="22"/>
  <c r="M45" i="22"/>
  <c r="P44" i="22"/>
  <c r="M44" i="22"/>
  <c r="P43" i="22"/>
  <c r="M43" i="22"/>
  <c r="P42" i="22"/>
  <c r="M42" i="22"/>
  <c r="P41" i="22"/>
  <c r="M41" i="22"/>
  <c r="P40" i="22"/>
  <c r="M40" i="22"/>
  <c r="P39" i="22"/>
  <c r="M39" i="22"/>
  <c r="P38" i="22"/>
  <c r="M38" i="22"/>
  <c r="O37" i="22"/>
  <c r="N37" i="22"/>
  <c r="L37" i="22"/>
  <c r="K37" i="22"/>
  <c r="P36" i="22"/>
  <c r="M36" i="22"/>
  <c r="P35" i="22"/>
  <c r="M35" i="22"/>
  <c r="P34" i="22"/>
  <c r="M34" i="22"/>
  <c r="P33" i="22"/>
  <c r="M33" i="22"/>
  <c r="P32" i="22"/>
  <c r="M32" i="22"/>
  <c r="P31" i="22"/>
  <c r="M31" i="22"/>
  <c r="O30" i="22"/>
  <c r="O60" i="22" s="1"/>
  <c r="N30" i="22"/>
  <c r="N60" i="22" s="1"/>
  <c r="L30" i="22"/>
  <c r="L60" i="22" s="1"/>
  <c r="K30" i="22"/>
  <c r="K60" i="22" s="1"/>
  <c r="P29" i="22"/>
  <c r="M29" i="22"/>
  <c r="P28" i="22"/>
  <c r="M28" i="22"/>
  <c r="P27" i="22"/>
  <c r="M27" i="22"/>
  <c r="P26" i="22"/>
  <c r="M26" i="22"/>
  <c r="P25" i="22"/>
  <c r="M25" i="22"/>
  <c r="P24" i="22"/>
  <c r="M24" i="22"/>
  <c r="F59" i="22"/>
  <c r="E59" i="22"/>
  <c r="C59" i="22"/>
  <c r="B59" i="22"/>
  <c r="G58" i="22"/>
  <c r="D58" i="22"/>
  <c r="G57" i="22"/>
  <c r="D57" i="22"/>
  <c r="G56" i="22"/>
  <c r="D56" i="22"/>
  <c r="G55" i="22"/>
  <c r="D55" i="22"/>
  <c r="G54" i="22"/>
  <c r="D54" i="22"/>
  <c r="G53" i="22"/>
  <c r="D53" i="22"/>
  <c r="F52" i="22"/>
  <c r="E52" i="22"/>
  <c r="C52" i="22"/>
  <c r="B52" i="22"/>
  <c r="G51" i="22"/>
  <c r="D51" i="22"/>
  <c r="G50" i="22"/>
  <c r="D50" i="22"/>
  <c r="G49" i="22"/>
  <c r="D49" i="22"/>
  <c r="G48" i="22"/>
  <c r="D48" i="22"/>
  <c r="G47" i="22"/>
  <c r="D47" i="22"/>
  <c r="G46" i="22"/>
  <c r="D46" i="22"/>
  <c r="G45" i="22"/>
  <c r="D45" i="22"/>
  <c r="G44" i="22"/>
  <c r="D44" i="22"/>
  <c r="G43" i="22"/>
  <c r="D43" i="22"/>
  <c r="G42" i="22"/>
  <c r="D42" i="22"/>
  <c r="G41" i="22"/>
  <c r="D41" i="22"/>
  <c r="G40" i="22"/>
  <c r="D40" i="22"/>
  <c r="G39" i="22"/>
  <c r="D39" i="22"/>
  <c r="G38" i="22"/>
  <c r="D38" i="22"/>
  <c r="F37" i="22"/>
  <c r="E37" i="22"/>
  <c r="C37" i="22"/>
  <c r="B37" i="22"/>
  <c r="G36" i="22"/>
  <c r="D36" i="22"/>
  <c r="G35" i="22"/>
  <c r="D35" i="22"/>
  <c r="G34" i="22"/>
  <c r="D34" i="22"/>
  <c r="G33" i="22"/>
  <c r="D33" i="22"/>
  <c r="G32" i="22"/>
  <c r="D32" i="22"/>
  <c r="G31" i="22"/>
  <c r="D31" i="22"/>
  <c r="F30" i="22"/>
  <c r="F60" i="22" s="1"/>
  <c r="E30" i="22"/>
  <c r="E60" i="22" s="1"/>
  <c r="C30" i="22"/>
  <c r="C60" i="22" s="1"/>
  <c r="B30" i="22"/>
  <c r="B60" i="22" s="1"/>
  <c r="G29" i="22"/>
  <c r="D29" i="22"/>
  <c r="G28" i="22"/>
  <c r="D28" i="22"/>
  <c r="G27" i="22"/>
  <c r="D27" i="22"/>
  <c r="G26" i="22"/>
  <c r="D26" i="22"/>
  <c r="G25" i="22"/>
  <c r="D25" i="22"/>
  <c r="G24" i="22"/>
  <c r="D24" i="22"/>
  <c r="N60" i="23" l="1"/>
  <c r="N30" i="28"/>
  <c r="I48" i="71"/>
  <c r="M60" i="25"/>
  <c r="P60" i="70"/>
  <c r="H59" i="70"/>
  <c r="I59" i="70" s="1"/>
  <c r="Q37" i="70"/>
  <c r="R37" i="70" s="1"/>
  <c r="H52" i="70"/>
  <c r="I52" i="70" s="1"/>
  <c r="I46" i="71"/>
  <c r="P60" i="24"/>
  <c r="I58" i="71"/>
  <c r="M60" i="24"/>
  <c r="K60" i="23"/>
  <c r="K30" i="28"/>
  <c r="L60" i="23"/>
  <c r="L30" i="28"/>
  <c r="I54" i="71"/>
  <c r="Q52" i="70"/>
  <c r="R52" i="70" s="1"/>
  <c r="I52" i="71"/>
  <c r="M60" i="70"/>
  <c r="O60" i="23"/>
  <c r="G37" i="22"/>
  <c r="G52" i="22"/>
  <c r="G59" i="22"/>
  <c r="P30" i="22"/>
  <c r="P37" i="22"/>
  <c r="P52" i="22"/>
  <c r="P59" i="22"/>
  <c r="G30" i="23"/>
  <c r="G37" i="23"/>
  <c r="G52" i="23"/>
  <c r="G59" i="23"/>
  <c r="P30" i="23"/>
  <c r="P37" i="23"/>
  <c r="P52" i="23"/>
  <c r="D60" i="26"/>
  <c r="G30" i="22"/>
  <c r="M60" i="27"/>
  <c r="R26" i="70"/>
  <c r="P60" i="27"/>
  <c r="G60" i="26"/>
  <c r="G60" i="25"/>
  <c r="R24" i="70"/>
  <c r="I26" i="71"/>
  <c r="D60" i="25"/>
  <c r="G60" i="24"/>
  <c r="P60" i="26"/>
  <c r="P60" i="25"/>
  <c r="M60" i="26"/>
  <c r="D60" i="24"/>
  <c r="D30" i="22"/>
  <c r="D37" i="22"/>
  <c r="D52" i="22"/>
  <c r="D59" i="22"/>
  <c r="M30" i="22"/>
  <c r="M37" i="22"/>
  <c r="M52" i="22"/>
  <c r="M59" i="22"/>
  <c r="D37" i="23"/>
  <c r="D59" i="23"/>
  <c r="M30" i="23"/>
  <c r="M37" i="23"/>
  <c r="M52" i="23"/>
  <c r="M59" i="23"/>
  <c r="D30" i="23"/>
  <c r="D52" i="23"/>
  <c r="G60" i="70"/>
  <c r="P59" i="23"/>
  <c r="I30" i="71"/>
  <c r="AB70" i="31"/>
  <c r="I31" i="71"/>
  <c r="AB71" i="31"/>
  <c r="I42" i="71"/>
  <c r="AB82" i="31"/>
  <c r="I28" i="71"/>
  <c r="AB68" i="31"/>
  <c r="I32" i="71"/>
  <c r="AB72" i="31"/>
  <c r="I24" i="71"/>
  <c r="AB64" i="31"/>
  <c r="I43" i="71"/>
  <c r="I49" i="71"/>
  <c r="I36" i="71"/>
  <c r="I45" i="71"/>
  <c r="I29" i="71"/>
  <c r="I57" i="71"/>
  <c r="I53" i="71"/>
  <c r="I47" i="71"/>
  <c r="I41" i="71"/>
  <c r="I37" i="71"/>
  <c r="I34" i="71"/>
  <c r="H60" i="71"/>
  <c r="I35" i="71"/>
  <c r="I59" i="71"/>
  <c r="I55" i="71"/>
  <c r="I39" i="71"/>
  <c r="I51" i="71"/>
  <c r="I40" i="71"/>
  <c r="I38" i="71"/>
  <c r="I33" i="71"/>
  <c r="R30" i="70"/>
  <c r="R59" i="70"/>
  <c r="A22" i="60"/>
  <c r="A22" i="59"/>
  <c r="A22" i="58"/>
  <c r="A22" i="57"/>
  <c r="A13" i="56"/>
  <c r="A13" i="68"/>
  <c r="A13" i="67"/>
  <c r="A13" i="66"/>
  <c r="Q60" i="70" l="1"/>
  <c r="S30" i="70" s="1"/>
  <c r="J58" i="71"/>
  <c r="I60" i="71"/>
  <c r="H60" i="70"/>
  <c r="M30" i="28"/>
  <c r="P60" i="23"/>
  <c r="P60" i="22"/>
  <c r="G60" i="22"/>
  <c r="G60" i="23"/>
  <c r="J50" i="70"/>
  <c r="S50" i="70"/>
  <c r="M60" i="23"/>
  <c r="J46" i="71"/>
  <c r="S57" i="70"/>
  <c r="J48" i="70"/>
  <c r="J30" i="70"/>
  <c r="D60" i="22"/>
  <c r="S53" i="70"/>
  <c r="S52" i="70"/>
  <c r="J34" i="70"/>
  <c r="J24" i="70"/>
  <c r="S48" i="70"/>
  <c r="S34" i="70"/>
  <c r="S40" i="70"/>
  <c r="J51" i="70"/>
  <c r="S37" i="70"/>
  <c r="S28" i="70"/>
  <c r="S45" i="70"/>
  <c r="S47" i="70"/>
  <c r="S44" i="70"/>
  <c r="S36" i="70"/>
  <c r="S25" i="70"/>
  <c r="S49" i="70"/>
  <c r="S31" i="70"/>
  <c r="S58" i="70"/>
  <c r="S32" i="70"/>
  <c r="S39" i="70"/>
  <c r="S46" i="70"/>
  <c r="S56" i="70"/>
  <c r="S35" i="70"/>
  <c r="S38" i="70"/>
  <c r="S43" i="70"/>
  <c r="S55" i="70"/>
  <c r="S42" i="70"/>
  <c r="M60" i="22"/>
  <c r="S54" i="70"/>
  <c r="S24" i="70"/>
  <c r="D60" i="23"/>
  <c r="J51" i="71"/>
  <c r="J26" i="71"/>
  <c r="J35" i="71"/>
  <c r="J39" i="71"/>
  <c r="J42" i="71"/>
  <c r="J55" i="71"/>
  <c r="J27" i="71"/>
  <c r="J30" i="71"/>
  <c r="J38" i="71"/>
  <c r="J24" i="71"/>
  <c r="J50" i="71"/>
  <c r="J34" i="71"/>
  <c r="J54" i="71"/>
  <c r="J44" i="71"/>
  <c r="J53" i="71"/>
  <c r="J25" i="71"/>
  <c r="J37" i="71"/>
  <c r="J28" i="71"/>
  <c r="J47" i="71"/>
  <c r="J48" i="71"/>
  <c r="J45" i="71"/>
  <c r="J32" i="71"/>
  <c r="J49" i="71"/>
  <c r="J43" i="71"/>
  <c r="J41" i="71"/>
  <c r="J52" i="71"/>
  <c r="J57" i="71"/>
  <c r="J29" i="71"/>
  <c r="J36" i="71"/>
  <c r="J59" i="71"/>
  <c r="J31" i="71"/>
  <c r="J56" i="71"/>
  <c r="J40" i="71"/>
  <c r="J33" i="71"/>
  <c r="AE27" i="64"/>
  <c r="AE28" i="64" s="1"/>
  <c r="AE29" i="64" s="1"/>
  <c r="AE30" i="64" s="1"/>
  <c r="AE31" i="64" s="1"/>
  <c r="AE32" i="64" s="1"/>
  <c r="AE33" i="64" s="1"/>
  <c r="AE34" i="64" s="1"/>
  <c r="AE35" i="64" s="1"/>
  <c r="AE36" i="64" s="1"/>
  <c r="AE37" i="64" s="1"/>
  <c r="AE38" i="64" s="1"/>
  <c r="AE39" i="64" s="1"/>
  <c r="AE40" i="64" s="1"/>
  <c r="AE41" i="64" s="1"/>
  <c r="AE42" i="64" s="1"/>
  <c r="AE43" i="64" s="1"/>
  <c r="AE44" i="64" s="1"/>
  <c r="AE45" i="64" s="1"/>
  <c r="AE46" i="64" s="1"/>
  <c r="AE47" i="64" s="1"/>
  <c r="AE48" i="64" s="1"/>
  <c r="AE49" i="64" s="1"/>
  <c r="AE50" i="64" s="1"/>
  <c r="AE51" i="64" s="1"/>
  <c r="AE52" i="64" s="1"/>
  <c r="AE53" i="64" s="1"/>
  <c r="AE54" i="64" s="1"/>
  <c r="AE55" i="64" s="1"/>
  <c r="AE56" i="64" s="1"/>
  <c r="AD26" i="64"/>
  <c r="J26" i="70" l="1"/>
  <c r="I60" i="70"/>
  <c r="J59" i="70"/>
  <c r="J55" i="70"/>
  <c r="J32" i="70"/>
  <c r="J42" i="70"/>
  <c r="J40" i="70"/>
  <c r="J25" i="70"/>
  <c r="J53" i="70"/>
  <c r="J52" i="70"/>
  <c r="J29" i="70"/>
  <c r="S29" i="70"/>
  <c r="S41" i="70"/>
  <c r="S33" i="70"/>
  <c r="J49" i="70"/>
  <c r="J41" i="70"/>
  <c r="S26" i="70"/>
  <c r="J58" i="70"/>
  <c r="J47" i="70"/>
  <c r="J33" i="70"/>
  <c r="S27" i="70"/>
  <c r="S51" i="70"/>
  <c r="S60" i="70"/>
  <c r="J43" i="70"/>
  <c r="J37" i="70"/>
  <c r="J28" i="70"/>
  <c r="J46" i="70"/>
  <c r="J54" i="70"/>
  <c r="J27" i="70"/>
  <c r="J56" i="70"/>
  <c r="J38" i="70"/>
  <c r="J36" i="70"/>
  <c r="J35" i="70"/>
  <c r="J57" i="70"/>
  <c r="J31" i="70"/>
  <c r="J39" i="70"/>
  <c r="J60" i="70" s="1"/>
  <c r="J44" i="70"/>
  <c r="J45" i="70"/>
  <c r="S59" i="70"/>
  <c r="R60" i="70"/>
  <c r="AD27" i="64"/>
  <c r="AD28" i="64" s="1"/>
  <c r="AD29" i="64" s="1"/>
  <c r="AD30" i="64" s="1"/>
  <c r="AD31" i="64" s="1"/>
  <c r="AD32" i="64" s="1"/>
  <c r="AD33" i="64" s="1"/>
  <c r="AD34" i="64" s="1"/>
  <c r="AD35" i="64" s="1"/>
  <c r="AD36" i="64" s="1"/>
  <c r="AD37" i="64" s="1"/>
  <c r="AD38" i="64" s="1"/>
  <c r="AD39" i="64" s="1"/>
  <c r="AD40" i="64" s="1"/>
  <c r="AD41" i="64" s="1"/>
  <c r="AD42" i="64" s="1"/>
  <c r="AD43" i="64" s="1"/>
  <c r="AD44" i="64" s="1"/>
  <c r="AD45" i="64" s="1"/>
  <c r="AD46" i="64" s="1"/>
  <c r="AD47" i="64" s="1"/>
  <c r="AD48" i="64" s="1"/>
  <c r="AD49" i="64" s="1"/>
  <c r="AD50" i="64" s="1"/>
  <c r="AD51" i="64" s="1"/>
  <c r="AD52" i="64" s="1"/>
  <c r="AD53" i="64" s="1"/>
  <c r="AD54" i="64" s="1"/>
  <c r="AD55" i="64" s="1"/>
  <c r="AD56" i="64" s="1"/>
  <c r="J60" i="71"/>
  <c r="AE27" i="63"/>
  <c r="AE28" i="63" s="1"/>
  <c r="AE29" i="63" s="1"/>
  <c r="AE30" i="63" s="1"/>
  <c r="AE31" i="63" s="1"/>
  <c r="AE32" i="63" s="1"/>
  <c r="AE33" i="63" s="1"/>
  <c r="AE34" i="63" s="1"/>
  <c r="AE35" i="63" s="1"/>
  <c r="AE36" i="63" s="1"/>
  <c r="AE37" i="63" s="1"/>
  <c r="AE38" i="63" s="1"/>
  <c r="AE39" i="63" s="1"/>
  <c r="AE40" i="63" s="1"/>
  <c r="AE41" i="63" s="1"/>
  <c r="AE42" i="63" s="1"/>
  <c r="AE43" i="63" s="1"/>
  <c r="AE44" i="63" s="1"/>
  <c r="AE45" i="63" s="1"/>
  <c r="AE46" i="63" s="1"/>
  <c r="AE47" i="63" s="1"/>
  <c r="AE48" i="63" s="1"/>
  <c r="AE49" i="63" s="1"/>
  <c r="AE50" i="63" s="1"/>
  <c r="AE51" i="63" s="1"/>
  <c r="AE52" i="63" s="1"/>
  <c r="AE53" i="63" s="1"/>
  <c r="AE54" i="63" s="1"/>
  <c r="AE55" i="63" s="1"/>
  <c r="AE56" i="63" s="1"/>
  <c r="AD26" i="63"/>
  <c r="AD27" i="63" s="1"/>
  <c r="AD28" i="63" s="1"/>
  <c r="AD29" i="63" s="1"/>
  <c r="AD30" i="63" s="1"/>
  <c r="AD31" i="63" s="1"/>
  <c r="AD32" i="63" s="1"/>
  <c r="AD33" i="63" s="1"/>
  <c r="AD34" i="63" s="1"/>
  <c r="AD35" i="63" s="1"/>
  <c r="AD36" i="63" s="1"/>
  <c r="AD37" i="63" s="1"/>
  <c r="AD38" i="63" s="1"/>
  <c r="AD39" i="63" s="1"/>
  <c r="AD40" i="63" s="1"/>
  <c r="AD41" i="63" s="1"/>
  <c r="AD42" i="63" s="1"/>
  <c r="AD43" i="63" s="1"/>
  <c r="AD44" i="63" s="1"/>
  <c r="AD45" i="63" s="1"/>
  <c r="AD46" i="63" s="1"/>
  <c r="AD47" i="63" s="1"/>
  <c r="AD48" i="63" s="1"/>
  <c r="AD49" i="63" s="1"/>
  <c r="AD50" i="63" s="1"/>
  <c r="AD51" i="63" s="1"/>
  <c r="AD52" i="63" s="1"/>
  <c r="AD53" i="63" s="1"/>
  <c r="AD54" i="63" s="1"/>
  <c r="AD55" i="63" s="1"/>
  <c r="AD56" i="63" s="1"/>
  <c r="A14" i="63" l="1"/>
  <c r="A22" i="36" l="1"/>
  <c r="A22" i="35"/>
  <c r="A22" i="34"/>
  <c r="A22" i="33"/>
  <c r="A13" i="31"/>
  <c r="A13" i="30"/>
  <c r="A13" i="29"/>
  <c r="A13" i="28"/>
  <c r="A13" i="27"/>
  <c r="A13" i="26"/>
  <c r="A13" i="25"/>
  <c r="A13" i="24"/>
  <c r="A13" i="23"/>
  <c r="CN75" i="51"/>
  <c r="CM75" i="51"/>
  <c r="CL75" i="51"/>
  <c r="F55" i="56" s="1"/>
  <c r="CK75" i="51"/>
  <c r="E55" i="56" s="1"/>
  <c r="CJ75" i="51"/>
  <c r="C55" i="56" s="1"/>
  <c r="CI75" i="51"/>
  <c r="B55" i="56" s="1"/>
  <c r="CH75" i="51"/>
  <c r="F55" i="68" s="1"/>
  <c r="CG75" i="51"/>
  <c r="E55" i="68" s="1"/>
  <c r="CF75" i="51"/>
  <c r="C55" i="68" s="1"/>
  <c r="CE75" i="51"/>
  <c r="B55" i="68" s="1"/>
  <c r="CD75" i="51"/>
  <c r="F55" i="67" s="1"/>
  <c r="CC75" i="51"/>
  <c r="E55" i="67" s="1"/>
  <c r="CB75" i="51"/>
  <c r="C55" i="67" s="1"/>
  <c r="CA75" i="51"/>
  <c r="B55" i="67" s="1"/>
  <c r="BZ75" i="51"/>
  <c r="F55" i="66" s="1"/>
  <c r="BY75" i="51"/>
  <c r="E55" i="66" s="1"/>
  <c r="BX75" i="51"/>
  <c r="C55" i="66" s="1"/>
  <c r="BW75" i="51"/>
  <c r="B55" i="66" s="1"/>
  <c r="CN74" i="51"/>
  <c r="CM74" i="51"/>
  <c r="CL74" i="51"/>
  <c r="F54" i="56" s="1"/>
  <c r="CK74" i="51"/>
  <c r="E54" i="56" s="1"/>
  <c r="CJ74" i="51"/>
  <c r="C54" i="56" s="1"/>
  <c r="CI74" i="51"/>
  <c r="B54" i="56" s="1"/>
  <c r="CH74" i="51"/>
  <c r="F54" i="68" s="1"/>
  <c r="CG74" i="51"/>
  <c r="E54" i="68" s="1"/>
  <c r="CF74" i="51"/>
  <c r="C54" i="68" s="1"/>
  <c r="CE74" i="51"/>
  <c r="B54" i="68" s="1"/>
  <c r="CD74" i="51"/>
  <c r="F54" i="67" s="1"/>
  <c r="CC74" i="51"/>
  <c r="E54" i="67" s="1"/>
  <c r="CB74" i="51"/>
  <c r="C54" i="67" s="1"/>
  <c r="CA74" i="51"/>
  <c r="B54" i="67" s="1"/>
  <c r="BZ74" i="51"/>
  <c r="F54" i="66" s="1"/>
  <c r="BY74" i="51"/>
  <c r="E54" i="66" s="1"/>
  <c r="BX74" i="51"/>
  <c r="C54" i="66" s="1"/>
  <c r="BW74" i="51"/>
  <c r="B54" i="66" s="1"/>
  <c r="CN73" i="51"/>
  <c r="CM73" i="51"/>
  <c r="CL73" i="51"/>
  <c r="F53" i="56" s="1"/>
  <c r="CK73" i="51"/>
  <c r="E53" i="56" s="1"/>
  <c r="CJ73" i="51"/>
  <c r="C53" i="56" s="1"/>
  <c r="CI73" i="51"/>
  <c r="B53" i="56" s="1"/>
  <c r="CH73" i="51"/>
  <c r="F53" i="68" s="1"/>
  <c r="CG73" i="51"/>
  <c r="E53" i="68" s="1"/>
  <c r="CF73" i="51"/>
  <c r="C53" i="68" s="1"/>
  <c r="CE73" i="51"/>
  <c r="B53" i="68" s="1"/>
  <c r="CD73" i="51"/>
  <c r="F53" i="67" s="1"/>
  <c r="CC73" i="51"/>
  <c r="E53" i="67" s="1"/>
  <c r="CB73" i="51"/>
  <c r="C53" i="67" s="1"/>
  <c r="CA73" i="51"/>
  <c r="B53" i="67" s="1"/>
  <c r="BZ73" i="51"/>
  <c r="F53" i="66" s="1"/>
  <c r="BY73" i="51"/>
  <c r="E53" i="66" s="1"/>
  <c r="BX73" i="51"/>
  <c r="C53" i="66" s="1"/>
  <c r="BW73" i="51"/>
  <c r="B53" i="66" s="1"/>
  <c r="CN72" i="51"/>
  <c r="CM72" i="51"/>
  <c r="CL72" i="51"/>
  <c r="F52" i="56" s="1"/>
  <c r="CK72" i="51"/>
  <c r="E52" i="56" s="1"/>
  <c r="CJ72" i="51"/>
  <c r="C52" i="56" s="1"/>
  <c r="CI72" i="51"/>
  <c r="B52" i="56" s="1"/>
  <c r="CH72" i="51"/>
  <c r="F52" i="68" s="1"/>
  <c r="CG72" i="51"/>
  <c r="E52" i="68" s="1"/>
  <c r="CF72" i="51"/>
  <c r="C52" i="68" s="1"/>
  <c r="CE72" i="51"/>
  <c r="B52" i="68" s="1"/>
  <c r="CD72" i="51"/>
  <c r="F52" i="67" s="1"/>
  <c r="CC72" i="51"/>
  <c r="E52" i="67" s="1"/>
  <c r="CB72" i="51"/>
  <c r="C52" i="67" s="1"/>
  <c r="CA72" i="51"/>
  <c r="B52" i="67" s="1"/>
  <c r="BZ72" i="51"/>
  <c r="F52" i="66" s="1"/>
  <c r="BY72" i="51"/>
  <c r="E52" i="66" s="1"/>
  <c r="BX72" i="51"/>
  <c r="C52" i="66" s="1"/>
  <c r="BW72" i="51"/>
  <c r="B52" i="66" s="1"/>
  <c r="CN71" i="51"/>
  <c r="CM71" i="51"/>
  <c r="CL71" i="51"/>
  <c r="F51" i="56" s="1"/>
  <c r="CK71" i="51"/>
  <c r="E51" i="56" s="1"/>
  <c r="CJ71" i="51"/>
  <c r="C51" i="56" s="1"/>
  <c r="CI71" i="51"/>
  <c r="B51" i="56" s="1"/>
  <c r="CH71" i="51"/>
  <c r="F51" i="68" s="1"/>
  <c r="CG71" i="51"/>
  <c r="E51" i="68" s="1"/>
  <c r="CF71" i="51"/>
  <c r="C51" i="68" s="1"/>
  <c r="CE71" i="51"/>
  <c r="B51" i="68" s="1"/>
  <c r="CD71" i="51"/>
  <c r="F51" i="67" s="1"/>
  <c r="CC71" i="51"/>
  <c r="E51" i="67" s="1"/>
  <c r="CB71" i="51"/>
  <c r="C51" i="67" s="1"/>
  <c r="CA71" i="51"/>
  <c r="B51" i="67" s="1"/>
  <c r="BZ71" i="51"/>
  <c r="F51" i="66" s="1"/>
  <c r="BY71" i="51"/>
  <c r="E51" i="66" s="1"/>
  <c r="BX71" i="51"/>
  <c r="C51" i="66" s="1"/>
  <c r="BW71" i="51"/>
  <c r="B51" i="66" s="1"/>
  <c r="CN70" i="51"/>
  <c r="CM70" i="51"/>
  <c r="CL70" i="51"/>
  <c r="F50" i="56" s="1"/>
  <c r="CK70" i="51"/>
  <c r="E50" i="56" s="1"/>
  <c r="CJ70" i="51"/>
  <c r="C50" i="56" s="1"/>
  <c r="CI70" i="51"/>
  <c r="B50" i="56" s="1"/>
  <c r="CH70" i="51"/>
  <c r="F50" i="68" s="1"/>
  <c r="CG70" i="51"/>
  <c r="E50" i="68" s="1"/>
  <c r="CF70" i="51"/>
  <c r="C50" i="68" s="1"/>
  <c r="CE70" i="51"/>
  <c r="B50" i="68" s="1"/>
  <c r="CD70" i="51"/>
  <c r="F50" i="67" s="1"/>
  <c r="CC70" i="51"/>
  <c r="E50" i="67" s="1"/>
  <c r="CB70" i="51"/>
  <c r="C50" i="67" s="1"/>
  <c r="CA70" i="51"/>
  <c r="B50" i="67" s="1"/>
  <c r="BZ70" i="51"/>
  <c r="F50" i="66" s="1"/>
  <c r="BY70" i="51"/>
  <c r="E50" i="66" s="1"/>
  <c r="BX70" i="51"/>
  <c r="C50" i="66" s="1"/>
  <c r="BW70" i="51"/>
  <c r="B50" i="66" s="1"/>
  <c r="CN68" i="51"/>
  <c r="CM68" i="51"/>
  <c r="CL68" i="51"/>
  <c r="F48" i="56" s="1"/>
  <c r="CK68" i="51"/>
  <c r="E48" i="56" s="1"/>
  <c r="CJ68" i="51"/>
  <c r="C48" i="56" s="1"/>
  <c r="CI68" i="51"/>
  <c r="B48" i="56" s="1"/>
  <c r="CH68" i="51"/>
  <c r="F48" i="68" s="1"/>
  <c r="CG68" i="51"/>
  <c r="E48" i="68" s="1"/>
  <c r="CF68" i="51"/>
  <c r="C48" i="68" s="1"/>
  <c r="CE68" i="51"/>
  <c r="B48" i="68" s="1"/>
  <c r="H48" i="68" s="1"/>
  <c r="CD68" i="51"/>
  <c r="F48" i="67" s="1"/>
  <c r="CC68" i="51"/>
  <c r="E48" i="67" s="1"/>
  <c r="CB68" i="51"/>
  <c r="C48" i="67" s="1"/>
  <c r="CA68" i="51"/>
  <c r="B48" i="67" s="1"/>
  <c r="BZ68" i="51"/>
  <c r="F48" i="66" s="1"/>
  <c r="BY68" i="51"/>
  <c r="E48" i="66" s="1"/>
  <c r="BX68" i="51"/>
  <c r="C48" i="66" s="1"/>
  <c r="BW68" i="51"/>
  <c r="B48" i="66" s="1"/>
  <c r="CN67" i="51"/>
  <c r="CM67" i="51"/>
  <c r="CL67" i="51"/>
  <c r="F47" i="56" s="1"/>
  <c r="CK67" i="51"/>
  <c r="E47" i="56" s="1"/>
  <c r="CJ67" i="51"/>
  <c r="C47" i="56" s="1"/>
  <c r="CI67" i="51"/>
  <c r="B47" i="56" s="1"/>
  <c r="CH67" i="51"/>
  <c r="F47" i="68" s="1"/>
  <c r="CG67" i="51"/>
  <c r="E47" i="68" s="1"/>
  <c r="CF67" i="51"/>
  <c r="C47" i="68" s="1"/>
  <c r="CE67" i="51"/>
  <c r="B47" i="68" s="1"/>
  <c r="CD67" i="51"/>
  <c r="F47" i="67" s="1"/>
  <c r="CC67" i="51"/>
  <c r="E47" i="67" s="1"/>
  <c r="CB67" i="51"/>
  <c r="C47" i="67" s="1"/>
  <c r="CA67" i="51"/>
  <c r="B47" i="67" s="1"/>
  <c r="BZ67" i="51"/>
  <c r="F47" i="66" s="1"/>
  <c r="BY67" i="51"/>
  <c r="E47" i="66" s="1"/>
  <c r="BX67" i="51"/>
  <c r="C47" i="66" s="1"/>
  <c r="BW67" i="51"/>
  <c r="B47" i="66" s="1"/>
  <c r="CN66" i="51"/>
  <c r="CM66" i="51"/>
  <c r="CL66" i="51"/>
  <c r="F46" i="56" s="1"/>
  <c r="CK66" i="51"/>
  <c r="E46" i="56" s="1"/>
  <c r="CJ66" i="51"/>
  <c r="C46" i="56" s="1"/>
  <c r="CI66" i="51"/>
  <c r="B46" i="56" s="1"/>
  <c r="CH66" i="51"/>
  <c r="F46" i="68" s="1"/>
  <c r="CG66" i="51"/>
  <c r="E46" i="68" s="1"/>
  <c r="CF66" i="51"/>
  <c r="C46" i="68" s="1"/>
  <c r="CE66" i="51"/>
  <c r="B46" i="68" s="1"/>
  <c r="CD66" i="51"/>
  <c r="F46" i="67" s="1"/>
  <c r="CC66" i="51"/>
  <c r="E46" i="67" s="1"/>
  <c r="CB66" i="51"/>
  <c r="C46" i="67" s="1"/>
  <c r="CA66" i="51"/>
  <c r="B46" i="67" s="1"/>
  <c r="BZ66" i="51"/>
  <c r="F46" i="66" s="1"/>
  <c r="BY66" i="51"/>
  <c r="E46" i="66" s="1"/>
  <c r="BX66" i="51"/>
  <c r="C46" i="66" s="1"/>
  <c r="BW66" i="51"/>
  <c r="B46" i="66" s="1"/>
  <c r="CN65" i="51"/>
  <c r="CM65" i="51"/>
  <c r="CL65" i="51"/>
  <c r="F45" i="56" s="1"/>
  <c r="CK65" i="51"/>
  <c r="E45" i="56" s="1"/>
  <c r="CJ65" i="51"/>
  <c r="C45" i="56" s="1"/>
  <c r="CI65" i="51"/>
  <c r="B45" i="56" s="1"/>
  <c r="CH65" i="51"/>
  <c r="F45" i="68" s="1"/>
  <c r="CG65" i="51"/>
  <c r="E45" i="68" s="1"/>
  <c r="CF65" i="51"/>
  <c r="C45" i="68" s="1"/>
  <c r="CE65" i="51"/>
  <c r="B45" i="68" s="1"/>
  <c r="CD65" i="51"/>
  <c r="F45" i="67" s="1"/>
  <c r="CC65" i="51"/>
  <c r="E45" i="67" s="1"/>
  <c r="CB65" i="51"/>
  <c r="C45" i="67" s="1"/>
  <c r="CA65" i="51"/>
  <c r="B45" i="67" s="1"/>
  <c r="BZ65" i="51"/>
  <c r="F45" i="66" s="1"/>
  <c r="BY65" i="51"/>
  <c r="E45" i="66" s="1"/>
  <c r="BX65" i="51"/>
  <c r="C45" i="66" s="1"/>
  <c r="BW65" i="51"/>
  <c r="B45" i="66" s="1"/>
  <c r="CN64" i="51"/>
  <c r="CM64" i="51"/>
  <c r="CL64" i="51"/>
  <c r="F44" i="56" s="1"/>
  <c r="CK64" i="51"/>
  <c r="E44" i="56" s="1"/>
  <c r="CJ64" i="51"/>
  <c r="C44" i="56" s="1"/>
  <c r="CI64" i="51"/>
  <c r="B44" i="56" s="1"/>
  <c r="CH64" i="51"/>
  <c r="F44" i="68" s="1"/>
  <c r="CG64" i="51"/>
  <c r="E44" i="68" s="1"/>
  <c r="CF64" i="51"/>
  <c r="C44" i="68" s="1"/>
  <c r="CE64" i="51"/>
  <c r="B44" i="68" s="1"/>
  <c r="CD64" i="51"/>
  <c r="F44" i="67" s="1"/>
  <c r="CC64" i="51"/>
  <c r="E44" i="67" s="1"/>
  <c r="CB64" i="51"/>
  <c r="C44" i="67" s="1"/>
  <c r="CA64" i="51"/>
  <c r="B44" i="67" s="1"/>
  <c r="BZ64" i="51"/>
  <c r="F44" i="66" s="1"/>
  <c r="BY64" i="51"/>
  <c r="E44" i="66" s="1"/>
  <c r="BX64" i="51"/>
  <c r="C44" i="66" s="1"/>
  <c r="BW64" i="51"/>
  <c r="B44" i="66" s="1"/>
  <c r="CN63" i="51"/>
  <c r="CM63" i="51"/>
  <c r="CL63" i="51"/>
  <c r="F43" i="56" s="1"/>
  <c r="CK63" i="51"/>
  <c r="E43" i="56" s="1"/>
  <c r="CJ63" i="51"/>
  <c r="C43" i="56" s="1"/>
  <c r="CI63" i="51"/>
  <c r="B43" i="56" s="1"/>
  <c r="CH63" i="51"/>
  <c r="F43" i="68" s="1"/>
  <c r="CG63" i="51"/>
  <c r="E43" i="68" s="1"/>
  <c r="CF63" i="51"/>
  <c r="C43" i="68" s="1"/>
  <c r="CE63" i="51"/>
  <c r="B43" i="68" s="1"/>
  <c r="CD63" i="51"/>
  <c r="F43" i="67" s="1"/>
  <c r="CC63" i="51"/>
  <c r="E43" i="67" s="1"/>
  <c r="CB63" i="51"/>
  <c r="C43" i="67" s="1"/>
  <c r="CA63" i="51"/>
  <c r="B43" i="67" s="1"/>
  <c r="BZ63" i="51"/>
  <c r="F43" i="66" s="1"/>
  <c r="BY63" i="51"/>
  <c r="E43" i="66" s="1"/>
  <c r="BX63" i="51"/>
  <c r="C43" i="66" s="1"/>
  <c r="BW63" i="51"/>
  <c r="B43" i="66" s="1"/>
  <c r="CN62" i="51"/>
  <c r="CM62" i="51"/>
  <c r="CL62" i="51"/>
  <c r="F42" i="56" s="1"/>
  <c r="K56" i="60" s="1"/>
  <c r="CK62" i="51"/>
  <c r="E42" i="56" s="1"/>
  <c r="K55" i="60" s="1"/>
  <c r="CJ62" i="51"/>
  <c r="C42" i="56" s="1"/>
  <c r="CI62" i="51"/>
  <c r="B42" i="56" s="1"/>
  <c r="K38" i="60" s="1"/>
  <c r="CH62" i="51"/>
  <c r="F42" i="68" s="1"/>
  <c r="K56" i="59" s="1"/>
  <c r="CG62" i="51"/>
  <c r="E42" i="68" s="1"/>
  <c r="K55" i="59" s="1"/>
  <c r="CF62" i="51"/>
  <c r="C42" i="68" s="1"/>
  <c r="K39" i="59" s="1"/>
  <c r="CE62" i="51"/>
  <c r="B42" i="68" s="1"/>
  <c r="K38" i="59" s="1"/>
  <c r="CD62" i="51"/>
  <c r="F42" i="67" s="1"/>
  <c r="K56" i="58" s="1"/>
  <c r="CC62" i="51"/>
  <c r="E42" i="67" s="1"/>
  <c r="K55" i="58" s="1"/>
  <c r="CB62" i="51"/>
  <c r="C42" i="67" s="1"/>
  <c r="K39" i="58" s="1"/>
  <c r="CA62" i="51"/>
  <c r="B42" i="67" s="1"/>
  <c r="BZ62" i="51"/>
  <c r="F42" i="66" s="1"/>
  <c r="K56" i="57" s="1"/>
  <c r="BY62" i="51"/>
  <c r="E42" i="66" s="1"/>
  <c r="K55" i="57" s="1"/>
  <c r="BX62" i="51"/>
  <c r="C42" i="66" s="1"/>
  <c r="BW62" i="51"/>
  <c r="B42" i="66" s="1"/>
  <c r="K38" i="57" s="1"/>
  <c r="CN61" i="51"/>
  <c r="CM61" i="51"/>
  <c r="CL61" i="51"/>
  <c r="F41" i="56" s="1"/>
  <c r="J56" i="60" s="1"/>
  <c r="CK61" i="51"/>
  <c r="E41" i="56" s="1"/>
  <c r="J55" i="60" s="1"/>
  <c r="CJ61" i="51"/>
  <c r="C41" i="56" s="1"/>
  <c r="CI61" i="51"/>
  <c r="B41" i="56" s="1"/>
  <c r="J38" i="60" s="1"/>
  <c r="CH61" i="51"/>
  <c r="F41" i="68" s="1"/>
  <c r="J56" i="59" s="1"/>
  <c r="CG61" i="51"/>
  <c r="E41" i="68" s="1"/>
  <c r="J55" i="59" s="1"/>
  <c r="CF61" i="51"/>
  <c r="C41" i="68" s="1"/>
  <c r="CE61" i="51"/>
  <c r="B41" i="68" s="1"/>
  <c r="J38" i="59" s="1"/>
  <c r="CD61" i="51"/>
  <c r="F41" i="67" s="1"/>
  <c r="J56" i="58" s="1"/>
  <c r="CC61" i="51"/>
  <c r="E41" i="67" s="1"/>
  <c r="J55" i="58" s="1"/>
  <c r="CB61" i="51"/>
  <c r="C41" i="67" s="1"/>
  <c r="CA61" i="51"/>
  <c r="B41" i="67" s="1"/>
  <c r="J38" i="58" s="1"/>
  <c r="BZ61" i="51"/>
  <c r="F41" i="66" s="1"/>
  <c r="J56" i="57" s="1"/>
  <c r="BY61" i="51"/>
  <c r="E41" i="66" s="1"/>
  <c r="J55" i="57" s="1"/>
  <c r="BX61" i="51"/>
  <c r="C41" i="66" s="1"/>
  <c r="BW61" i="51"/>
  <c r="B41" i="66" s="1"/>
  <c r="J38" i="57" s="1"/>
  <c r="CN60" i="51"/>
  <c r="CM60" i="51"/>
  <c r="CL60" i="51"/>
  <c r="F40" i="56" s="1"/>
  <c r="I56" i="60" s="1"/>
  <c r="CK60" i="51"/>
  <c r="E40" i="56" s="1"/>
  <c r="I55" i="60" s="1"/>
  <c r="CJ60" i="51"/>
  <c r="C40" i="56" s="1"/>
  <c r="CI60" i="51"/>
  <c r="B40" i="56" s="1"/>
  <c r="I38" i="60" s="1"/>
  <c r="CH60" i="51"/>
  <c r="F40" i="68" s="1"/>
  <c r="I56" i="59" s="1"/>
  <c r="CG60" i="51"/>
  <c r="E40" i="68" s="1"/>
  <c r="I55" i="59" s="1"/>
  <c r="CF60" i="51"/>
  <c r="C40" i="68" s="1"/>
  <c r="I39" i="59" s="1"/>
  <c r="CE60" i="51"/>
  <c r="B40" i="68" s="1"/>
  <c r="CD60" i="51"/>
  <c r="F40" i="67" s="1"/>
  <c r="I56" i="58" s="1"/>
  <c r="CC60" i="51"/>
  <c r="E40" i="67" s="1"/>
  <c r="I55" i="58" s="1"/>
  <c r="CB60" i="51"/>
  <c r="C40" i="67" s="1"/>
  <c r="I39" i="58" s="1"/>
  <c r="CA60" i="51"/>
  <c r="B40" i="67" s="1"/>
  <c r="BZ60" i="51"/>
  <c r="F40" i="66" s="1"/>
  <c r="I56" i="57" s="1"/>
  <c r="BY60" i="51"/>
  <c r="E40" i="66" s="1"/>
  <c r="I55" i="57" s="1"/>
  <c r="BX60" i="51"/>
  <c r="C40" i="66" s="1"/>
  <c r="BW60" i="51"/>
  <c r="B40" i="66" s="1"/>
  <c r="I38" i="57" s="1"/>
  <c r="CN59" i="51"/>
  <c r="CM59" i="51"/>
  <c r="CL59" i="51"/>
  <c r="F39" i="56" s="1"/>
  <c r="H56" i="60" s="1"/>
  <c r="CK59" i="51"/>
  <c r="E39" i="56" s="1"/>
  <c r="H55" i="60" s="1"/>
  <c r="CJ59" i="51"/>
  <c r="C39" i="56" s="1"/>
  <c r="CI59" i="51"/>
  <c r="B39" i="56" s="1"/>
  <c r="H38" i="60" s="1"/>
  <c r="CH59" i="51"/>
  <c r="F39" i="68" s="1"/>
  <c r="H56" i="59" s="1"/>
  <c r="CG59" i="51"/>
  <c r="E39" i="68" s="1"/>
  <c r="H55" i="59" s="1"/>
  <c r="CF59" i="51"/>
  <c r="C39" i="68" s="1"/>
  <c r="CE59" i="51"/>
  <c r="B39" i="68" s="1"/>
  <c r="H38" i="59" s="1"/>
  <c r="CD59" i="51"/>
  <c r="F39" i="67" s="1"/>
  <c r="H56" i="58" s="1"/>
  <c r="CC59" i="51"/>
  <c r="E39" i="67" s="1"/>
  <c r="H55" i="58" s="1"/>
  <c r="CB59" i="51"/>
  <c r="C39" i="67" s="1"/>
  <c r="CA59" i="51"/>
  <c r="B39" i="67" s="1"/>
  <c r="H38" i="58" s="1"/>
  <c r="BZ59" i="51"/>
  <c r="F39" i="66" s="1"/>
  <c r="H56" i="57" s="1"/>
  <c r="BY59" i="51"/>
  <c r="E39" i="66" s="1"/>
  <c r="H55" i="57" s="1"/>
  <c r="BX59" i="51"/>
  <c r="C39" i="66" s="1"/>
  <c r="BW59" i="51"/>
  <c r="B39" i="66" s="1"/>
  <c r="H38" i="57" s="1"/>
  <c r="CN58" i="51"/>
  <c r="CM58" i="51"/>
  <c r="CL58" i="51"/>
  <c r="F38" i="56" s="1"/>
  <c r="G56" i="60" s="1"/>
  <c r="CK58" i="51"/>
  <c r="E38" i="56" s="1"/>
  <c r="G55" i="60" s="1"/>
  <c r="CJ58" i="51"/>
  <c r="C38" i="56" s="1"/>
  <c r="CI58" i="51"/>
  <c r="B38" i="56" s="1"/>
  <c r="G38" i="60" s="1"/>
  <c r="CH58" i="51"/>
  <c r="F38" i="68" s="1"/>
  <c r="G56" i="59" s="1"/>
  <c r="CG58" i="51"/>
  <c r="E38" i="68" s="1"/>
  <c r="G55" i="59" s="1"/>
  <c r="CF58" i="51"/>
  <c r="C38" i="68" s="1"/>
  <c r="CE58" i="51"/>
  <c r="B38" i="68" s="1"/>
  <c r="CD58" i="51"/>
  <c r="F38" i="67" s="1"/>
  <c r="G56" i="58" s="1"/>
  <c r="CC58" i="51"/>
  <c r="E38" i="67" s="1"/>
  <c r="G55" i="58" s="1"/>
  <c r="CB58" i="51"/>
  <c r="C38" i="67" s="1"/>
  <c r="CA58" i="51"/>
  <c r="B38" i="67" s="1"/>
  <c r="G38" i="58" s="1"/>
  <c r="BZ58" i="51"/>
  <c r="F38" i="66" s="1"/>
  <c r="G56" i="57" s="1"/>
  <c r="BY58" i="51"/>
  <c r="E38" i="66" s="1"/>
  <c r="G55" i="57" s="1"/>
  <c r="BX58" i="51"/>
  <c r="C38" i="66" s="1"/>
  <c r="BW58" i="51"/>
  <c r="B38" i="66" s="1"/>
  <c r="G38" i="57" s="1"/>
  <c r="CN57" i="51"/>
  <c r="CM57" i="51"/>
  <c r="CL57" i="51"/>
  <c r="F37" i="56" s="1"/>
  <c r="F56" i="60" s="1"/>
  <c r="CK57" i="51"/>
  <c r="E37" i="56" s="1"/>
  <c r="F55" i="60" s="1"/>
  <c r="CJ57" i="51"/>
  <c r="C37" i="56" s="1"/>
  <c r="CI57" i="51"/>
  <c r="B37" i="56" s="1"/>
  <c r="F38" i="60" s="1"/>
  <c r="CH57" i="51"/>
  <c r="F37" i="68" s="1"/>
  <c r="F56" i="59" s="1"/>
  <c r="CG57" i="51"/>
  <c r="E37" i="68" s="1"/>
  <c r="F55" i="59" s="1"/>
  <c r="CF57" i="51"/>
  <c r="C37" i="68" s="1"/>
  <c r="CE57" i="51"/>
  <c r="B37" i="68" s="1"/>
  <c r="F38" i="59" s="1"/>
  <c r="CD57" i="51"/>
  <c r="F37" i="67" s="1"/>
  <c r="F56" i="58" s="1"/>
  <c r="CC57" i="51"/>
  <c r="E37" i="67" s="1"/>
  <c r="F55" i="58" s="1"/>
  <c r="CB57" i="51"/>
  <c r="C37" i="67" s="1"/>
  <c r="CA57" i="51"/>
  <c r="B37" i="67" s="1"/>
  <c r="F38" i="58" s="1"/>
  <c r="BZ57" i="51"/>
  <c r="F37" i="66" s="1"/>
  <c r="F56" i="57" s="1"/>
  <c r="BY57" i="51"/>
  <c r="E37" i="66" s="1"/>
  <c r="F55" i="57" s="1"/>
  <c r="BX57" i="51"/>
  <c r="C37" i="66" s="1"/>
  <c r="BW57" i="51"/>
  <c r="B37" i="66" s="1"/>
  <c r="F38" i="57" s="1"/>
  <c r="CN56" i="51"/>
  <c r="CM56" i="51"/>
  <c r="CL56" i="51"/>
  <c r="F36" i="56" s="1"/>
  <c r="E56" i="60" s="1"/>
  <c r="CK56" i="51"/>
  <c r="E36" i="56" s="1"/>
  <c r="E55" i="60" s="1"/>
  <c r="CJ56" i="51"/>
  <c r="C36" i="56" s="1"/>
  <c r="CI56" i="51"/>
  <c r="B36" i="56" s="1"/>
  <c r="E38" i="60" s="1"/>
  <c r="CH56" i="51"/>
  <c r="F36" i="68" s="1"/>
  <c r="E56" i="59" s="1"/>
  <c r="CG56" i="51"/>
  <c r="E36" i="68" s="1"/>
  <c r="E55" i="59" s="1"/>
  <c r="CF56" i="51"/>
  <c r="C36" i="68" s="1"/>
  <c r="CE56" i="51"/>
  <c r="B36" i="68" s="1"/>
  <c r="E38" i="59" s="1"/>
  <c r="CD56" i="51"/>
  <c r="F36" i="67" s="1"/>
  <c r="E56" i="58" s="1"/>
  <c r="CC56" i="51"/>
  <c r="E36" i="67" s="1"/>
  <c r="E55" i="58" s="1"/>
  <c r="CB56" i="51"/>
  <c r="C36" i="67" s="1"/>
  <c r="CA56" i="51"/>
  <c r="B36" i="67" s="1"/>
  <c r="E38" i="58" s="1"/>
  <c r="BZ56" i="51"/>
  <c r="F36" i="66" s="1"/>
  <c r="E56" i="57" s="1"/>
  <c r="BY56" i="51"/>
  <c r="E36" i="66" s="1"/>
  <c r="E55" i="57" s="1"/>
  <c r="BX56" i="51"/>
  <c r="C36" i="66" s="1"/>
  <c r="BW56" i="51"/>
  <c r="B36" i="66" s="1"/>
  <c r="E38" i="57" s="1"/>
  <c r="CN55" i="51"/>
  <c r="CM55" i="51"/>
  <c r="CL55" i="51"/>
  <c r="F35" i="56" s="1"/>
  <c r="D56" i="60" s="1"/>
  <c r="CK55" i="51"/>
  <c r="E35" i="56" s="1"/>
  <c r="D55" i="60" s="1"/>
  <c r="CJ55" i="51"/>
  <c r="C35" i="56" s="1"/>
  <c r="CI55" i="51"/>
  <c r="B35" i="56" s="1"/>
  <c r="D38" i="60" s="1"/>
  <c r="CH55" i="51"/>
  <c r="F35" i="68" s="1"/>
  <c r="D56" i="59" s="1"/>
  <c r="CG55" i="51"/>
  <c r="E35" i="68" s="1"/>
  <c r="D55" i="59" s="1"/>
  <c r="CF55" i="51"/>
  <c r="C35" i="68" s="1"/>
  <c r="CE55" i="51"/>
  <c r="B35" i="68" s="1"/>
  <c r="D38" i="59" s="1"/>
  <c r="CD55" i="51"/>
  <c r="F35" i="67" s="1"/>
  <c r="D56" i="58" s="1"/>
  <c r="CC55" i="51"/>
  <c r="E35" i="67" s="1"/>
  <c r="D55" i="58" s="1"/>
  <c r="CB55" i="51"/>
  <c r="C35" i="67" s="1"/>
  <c r="CA55" i="51"/>
  <c r="B35" i="67" s="1"/>
  <c r="D38" i="58" s="1"/>
  <c r="BZ55" i="51"/>
  <c r="F35" i="66" s="1"/>
  <c r="D56" i="57" s="1"/>
  <c r="BY55" i="51"/>
  <c r="E35" i="66" s="1"/>
  <c r="D55" i="57" s="1"/>
  <c r="BX55" i="51"/>
  <c r="C35" i="66" s="1"/>
  <c r="BW55" i="51"/>
  <c r="B35" i="66" s="1"/>
  <c r="D38" i="57" s="1"/>
  <c r="CN53" i="51"/>
  <c r="CM53" i="51"/>
  <c r="CL53" i="51"/>
  <c r="F33" i="56" s="1"/>
  <c r="CK53" i="51"/>
  <c r="E33" i="56" s="1"/>
  <c r="CJ53" i="51"/>
  <c r="C33" i="56" s="1"/>
  <c r="CI53" i="51"/>
  <c r="B33" i="56" s="1"/>
  <c r="CH53" i="51"/>
  <c r="F33" i="68" s="1"/>
  <c r="CG53" i="51"/>
  <c r="E33" i="68" s="1"/>
  <c r="CF53" i="51"/>
  <c r="C33" i="68" s="1"/>
  <c r="CE53" i="51"/>
  <c r="B33" i="68" s="1"/>
  <c r="CD53" i="51"/>
  <c r="F33" i="67" s="1"/>
  <c r="CC53" i="51"/>
  <c r="E33" i="67" s="1"/>
  <c r="CB53" i="51"/>
  <c r="C33" i="67" s="1"/>
  <c r="CA53" i="51"/>
  <c r="B33" i="67" s="1"/>
  <c r="BZ53" i="51"/>
  <c r="F33" i="66" s="1"/>
  <c r="BY53" i="51"/>
  <c r="E33" i="66" s="1"/>
  <c r="BX53" i="51"/>
  <c r="C33" i="66" s="1"/>
  <c r="BW53" i="51"/>
  <c r="B33" i="66" s="1"/>
  <c r="CN52" i="51"/>
  <c r="CM52" i="51"/>
  <c r="CL52" i="51"/>
  <c r="F32" i="56" s="1"/>
  <c r="CK52" i="51"/>
  <c r="E32" i="56" s="1"/>
  <c r="CJ52" i="51"/>
  <c r="C32" i="56" s="1"/>
  <c r="CI52" i="51"/>
  <c r="B32" i="56" s="1"/>
  <c r="CH52" i="51"/>
  <c r="F32" i="68" s="1"/>
  <c r="CG52" i="51"/>
  <c r="E32" i="68" s="1"/>
  <c r="CF52" i="51"/>
  <c r="C32" i="68" s="1"/>
  <c r="CE52" i="51"/>
  <c r="B32" i="68" s="1"/>
  <c r="CD52" i="51"/>
  <c r="F32" i="67" s="1"/>
  <c r="CC52" i="51"/>
  <c r="E32" i="67" s="1"/>
  <c r="CB52" i="51"/>
  <c r="C32" i="67" s="1"/>
  <c r="CA52" i="51"/>
  <c r="B32" i="67" s="1"/>
  <c r="BZ52" i="51"/>
  <c r="F32" i="66" s="1"/>
  <c r="BY52" i="51"/>
  <c r="E32" i="66" s="1"/>
  <c r="BX52" i="51"/>
  <c r="C32" i="66" s="1"/>
  <c r="BW52" i="51"/>
  <c r="B32" i="66" s="1"/>
  <c r="CN51" i="51"/>
  <c r="CM51" i="51"/>
  <c r="CL51" i="51"/>
  <c r="F31" i="56" s="1"/>
  <c r="CK51" i="51"/>
  <c r="E31" i="56" s="1"/>
  <c r="CJ51" i="51"/>
  <c r="C31" i="56" s="1"/>
  <c r="CI51" i="51"/>
  <c r="B31" i="56" s="1"/>
  <c r="CH51" i="51"/>
  <c r="F31" i="68" s="1"/>
  <c r="CG51" i="51"/>
  <c r="E31" i="68" s="1"/>
  <c r="CF51" i="51"/>
  <c r="C31" i="68" s="1"/>
  <c r="CE51" i="51"/>
  <c r="B31" i="68" s="1"/>
  <c r="CD51" i="51"/>
  <c r="F31" i="67" s="1"/>
  <c r="CC51" i="51"/>
  <c r="E31" i="67" s="1"/>
  <c r="CB51" i="51"/>
  <c r="C31" i="67" s="1"/>
  <c r="CA51" i="51"/>
  <c r="B31" i="67" s="1"/>
  <c r="BZ51" i="51"/>
  <c r="F31" i="66" s="1"/>
  <c r="BY51" i="51"/>
  <c r="E31" i="66" s="1"/>
  <c r="BX51" i="51"/>
  <c r="C31" i="66" s="1"/>
  <c r="BW51" i="51"/>
  <c r="B31" i="66" s="1"/>
  <c r="CN50" i="51"/>
  <c r="CM50" i="51"/>
  <c r="CL50" i="51"/>
  <c r="F30" i="56" s="1"/>
  <c r="CK50" i="51"/>
  <c r="E30" i="56" s="1"/>
  <c r="CJ50" i="51"/>
  <c r="C30" i="56" s="1"/>
  <c r="CI50" i="51"/>
  <c r="B30" i="56" s="1"/>
  <c r="CH50" i="51"/>
  <c r="F30" i="68" s="1"/>
  <c r="CG50" i="51"/>
  <c r="E30" i="68" s="1"/>
  <c r="CF50" i="51"/>
  <c r="C30" i="68" s="1"/>
  <c r="CE50" i="51"/>
  <c r="B30" i="68" s="1"/>
  <c r="CD50" i="51"/>
  <c r="F30" i="67" s="1"/>
  <c r="CC50" i="51"/>
  <c r="E30" i="67" s="1"/>
  <c r="CB50" i="51"/>
  <c r="C30" i="67" s="1"/>
  <c r="CA50" i="51"/>
  <c r="B30" i="67" s="1"/>
  <c r="BZ50" i="51"/>
  <c r="F30" i="66" s="1"/>
  <c r="BY50" i="51"/>
  <c r="E30" i="66" s="1"/>
  <c r="BX50" i="51"/>
  <c r="C30" i="66" s="1"/>
  <c r="BW50" i="51"/>
  <c r="B30" i="66" s="1"/>
  <c r="CN49" i="51"/>
  <c r="CM49" i="51"/>
  <c r="CL49" i="51"/>
  <c r="F29" i="56" s="1"/>
  <c r="CK49" i="51"/>
  <c r="E29" i="56" s="1"/>
  <c r="CJ49" i="51"/>
  <c r="C29" i="56" s="1"/>
  <c r="CI49" i="51"/>
  <c r="B29" i="56" s="1"/>
  <c r="CH49" i="51"/>
  <c r="F29" i="68" s="1"/>
  <c r="CG49" i="51"/>
  <c r="E29" i="68" s="1"/>
  <c r="CF49" i="51"/>
  <c r="C29" i="68" s="1"/>
  <c r="CE49" i="51"/>
  <c r="B29" i="68" s="1"/>
  <c r="CD49" i="51"/>
  <c r="F29" i="67" s="1"/>
  <c r="CC49" i="51"/>
  <c r="E29" i="67" s="1"/>
  <c r="CB49" i="51"/>
  <c r="C29" i="67" s="1"/>
  <c r="CA49" i="51"/>
  <c r="B29" i="67" s="1"/>
  <c r="BZ49" i="51"/>
  <c r="F29" i="66" s="1"/>
  <c r="BY49" i="51"/>
  <c r="E29" i="66" s="1"/>
  <c r="BX49" i="51"/>
  <c r="C29" i="66" s="1"/>
  <c r="BW49" i="51"/>
  <c r="B29" i="66" s="1"/>
  <c r="CN48" i="51"/>
  <c r="CM48" i="51"/>
  <c r="CL48" i="51"/>
  <c r="F28" i="56" s="1"/>
  <c r="CK48" i="51"/>
  <c r="E28" i="56" s="1"/>
  <c r="CJ48" i="51"/>
  <c r="C28" i="56" s="1"/>
  <c r="CI48" i="51"/>
  <c r="B28" i="56" s="1"/>
  <c r="CH48" i="51"/>
  <c r="F28" i="68" s="1"/>
  <c r="CG48" i="51"/>
  <c r="E28" i="68" s="1"/>
  <c r="CF48" i="51"/>
  <c r="C28" i="68" s="1"/>
  <c r="CE48" i="51"/>
  <c r="B28" i="68" s="1"/>
  <c r="CD48" i="51"/>
  <c r="F28" i="67" s="1"/>
  <c r="CC48" i="51"/>
  <c r="E28" i="67" s="1"/>
  <c r="CB48" i="51"/>
  <c r="C28" i="67" s="1"/>
  <c r="CA48" i="51"/>
  <c r="B28" i="67" s="1"/>
  <c r="BZ48" i="51"/>
  <c r="F28" i="66" s="1"/>
  <c r="BY48" i="51"/>
  <c r="E28" i="66" s="1"/>
  <c r="BX48" i="51"/>
  <c r="C28" i="66" s="1"/>
  <c r="BW48" i="51"/>
  <c r="B28" i="66" s="1"/>
  <c r="CN46" i="51"/>
  <c r="CM46" i="51"/>
  <c r="CL46" i="51"/>
  <c r="F26" i="56" s="1"/>
  <c r="CK46" i="51"/>
  <c r="E26" i="56" s="1"/>
  <c r="CJ46" i="51"/>
  <c r="C26" i="56" s="1"/>
  <c r="CI46" i="51"/>
  <c r="B26" i="56" s="1"/>
  <c r="CH46" i="51"/>
  <c r="F26" i="68" s="1"/>
  <c r="CG46" i="51"/>
  <c r="E26" i="68" s="1"/>
  <c r="CF46" i="51"/>
  <c r="C26" i="68" s="1"/>
  <c r="CE46" i="51"/>
  <c r="B26" i="68" s="1"/>
  <c r="CD46" i="51"/>
  <c r="F26" i="67" s="1"/>
  <c r="CC46" i="51"/>
  <c r="E26" i="67" s="1"/>
  <c r="CB46" i="51"/>
  <c r="C26" i="67" s="1"/>
  <c r="CA46" i="51"/>
  <c r="B26" i="67" s="1"/>
  <c r="BZ46" i="51"/>
  <c r="F26" i="66" s="1"/>
  <c r="BY46" i="51"/>
  <c r="E26" i="66" s="1"/>
  <c r="BX46" i="51"/>
  <c r="C26" i="66" s="1"/>
  <c r="BW46" i="51"/>
  <c r="B26" i="66" s="1"/>
  <c r="CN45" i="51"/>
  <c r="CM45" i="51"/>
  <c r="CL45" i="51"/>
  <c r="F25" i="56" s="1"/>
  <c r="CK45" i="51"/>
  <c r="E25" i="56" s="1"/>
  <c r="CJ45" i="51"/>
  <c r="C25" i="56" s="1"/>
  <c r="CI45" i="51"/>
  <c r="B25" i="56" s="1"/>
  <c r="CH45" i="51"/>
  <c r="F25" i="68" s="1"/>
  <c r="CG45" i="51"/>
  <c r="E25" i="68" s="1"/>
  <c r="CF45" i="51"/>
  <c r="C25" i="68" s="1"/>
  <c r="CE45" i="51"/>
  <c r="B25" i="68" s="1"/>
  <c r="CD45" i="51"/>
  <c r="F25" i="67" s="1"/>
  <c r="CC45" i="51"/>
  <c r="E25" i="67" s="1"/>
  <c r="CB45" i="51"/>
  <c r="C25" i="67" s="1"/>
  <c r="CA45" i="51"/>
  <c r="B25" i="67" s="1"/>
  <c r="BZ45" i="51"/>
  <c r="F25" i="66" s="1"/>
  <c r="BY45" i="51"/>
  <c r="E25" i="66" s="1"/>
  <c r="BX45" i="51"/>
  <c r="C25" i="66" s="1"/>
  <c r="BW45" i="51"/>
  <c r="B25" i="66" s="1"/>
  <c r="CN44" i="51"/>
  <c r="CM44" i="51"/>
  <c r="CL44" i="51"/>
  <c r="F24" i="56" s="1"/>
  <c r="CK44" i="51"/>
  <c r="E24" i="56" s="1"/>
  <c r="CJ44" i="51"/>
  <c r="C24" i="56" s="1"/>
  <c r="CI44" i="51"/>
  <c r="B24" i="56" s="1"/>
  <c r="CH44" i="51"/>
  <c r="F24" i="68" s="1"/>
  <c r="CG44" i="51"/>
  <c r="E24" i="68" s="1"/>
  <c r="CF44" i="51"/>
  <c r="C24" i="68" s="1"/>
  <c r="CE44" i="51"/>
  <c r="B24" i="68" s="1"/>
  <c r="CD44" i="51"/>
  <c r="F24" i="67" s="1"/>
  <c r="CC44" i="51"/>
  <c r="E24" i="67" s="1"/>
  <c r="CB44" i="51"/>
  <c r="C24" i="67" s="1"/>
  <c r="CA44" i="51"/>
  <c r="B24" i="67" s="1"/>
  <c r="BZ44" i="51"/>
  <c r="F24" i="66" s="1"/>
  <c r="BY44" i="51"/>
  <c r="E24" i="66" s="1"/>
  <c r="BX44" i="51"/>
  <c r="C24" i="66" s="1"/>
  <c r="BW44" i="51"/>
  <c r="B24" i="66" s="1"/>
  <c r="CN43" i="51"/>
  <c r="CM43" i="51"/>
  <c r="CL43" i="51"/>
  <c r="F23" i="56" s="1"/>
  <c r="CK43" i="51"/>
  <c r="E23" i="56" s="1"/>
  <c r="CJ43" i="51"/>
  <c r="C23" i="56" s="1"/>
  <c r="CI43" i="51"/>
  <c r="B23" i="56" s="1"/>
  <c r="CH43" i="51"/>
  <c r="F23" i="68" s="1"/>
  <c r="CG43" i="51"/>
  <c r="E23" i="68" s="1"/>
  <c r="CF43" i="51"/>
  <c r="C23" i="68" s="1"/>
  <c r="CE43" i="51"/>
  <c r="B23" i="68" s="1"/>
  <c r="CD43" i="51"/>
  <c r="F23" i="67" s="1"/>
  <c r="CC43" i="51"/>
  <c r="E23" i="67" s="1"/>
  <c r="CB43" i="51"/>
  <c r="C23" i="67" s="1"/>
  <c r="CA43" i="51"/>
  <c r="B23" i="67" s="1"/>
  <c r="BZ43" i="51"/>
  <c r="F23" i="66" s="1"/>
  <c r="BY43" i="51"/>
  <c r="E23" i="66" s="1"/>
  <c r="BX43" i="51"/>
  <c r="C23" i="66" s="1"/>
  <c r="BW43" i="51"/>
  <c r="B23" i="66" s="1"/>
  <c r="CN42" i="51"/>
  <c r="CM42" i="51"/>
  <c r="CL42" i="51"/>
  <c r="F22" i="56" s="1"/>
  <c r="CK42" i="51"/>
  <c r="E22" i="56" s="1"/>
  <c r="CJ42" i="51"/>
  <c r="C22" i="56" s="1"/>
  <c r="CI42" i="51"/>
  <c r="B22" i="56" s="1"/>
  <c r="CH42" i="51"/>
  <c r="F22" i="68" s="1"/>
  <c r="CG42" i="51"/>
  <c r="E22" i="68" s="1"/>
  <c r="CF42" i="51"/>
  <c r="C22" i="68" s="1"/>
  <c r="CE42" i="51"/>
  <c r="B22" i="68" s="1"/>
  <c r="CD42" i="51"/>
  <c r="F22" i="67" s="1"/>
  <c r="CC42" i="51"/>
  <c r="E22" i="67" s="1"/>
  <c r="CB42" i="51"/>
  <c r="C22" i="67" s="1"/>
  <c r="CA42" i="51"/>
  <c r="B22" i="67" s="1"/>
  <c r="BZ42" i="51"/>
  <c r="F22" i="66" s="1"/>
  <c r="BY42" i="51"/>
  <c r="E22" i="66" s="1"/>
  <c r="BX42" i="51"/>
  <c r="C22" i="66" s="1"/>
  <c r="BW42" i="51"/>
  <c r="B22" i="66" s="1"/>
  <c r="CN41" i="51"/>
  <c r="CM41" i="51"/>
  <c r="CL41" i="51"/>
  <c r="CK41" i="51"/>
  <c r="CJ41" i="51"/>
  <c r="CI41" i="51"/>
  <c r="CH41" i="51"/>
  <c r="CG41" i="51"/>
  <c r="CF41" i="51"/>
  <c r="CE41" i="51"/>
  <c r="CD41" i="51"/>
  <c r="CC41" i="51"/>
  <c r="CB41" i="51"/>
  <c r="CA41" i="51"/>
  <c r="BZ41" i="51"/>
  <c r="BY41" i="51"/>
  <c r="BX41" i="51"/>
  <c r="BW41" i="51"/>
  <c r="H48" i="67" l="1"/>
  <c r="I22" i="56"/>
  <c r="I24" i="66"/>
  <c r="I24" i="68"/>
  <c r="I26" i="67"/>
  <c r="I26" i="56"/>
  <c r="I29" i="68"/>
  <c r="I31" i="67"/>
  <c r="I31" i="56"/>
  <c r="CM77" i="51"/>
  <c r="B34" i="56"/>
  <c r="C38" i="60" s="1"/>
  <c r="H30" i="68"/>
  <c r="E57" i="58"/>
  <c r="E57" i="60"/>
  <c r="E56" i="56"/>
  <c r="M55" i="60" s="1"/>
  <c r="M57" i="60" s="1"/>
  <c r="H30" i="67"/>
  <c r="H32" i="68"/>
  <c r="H22" i="68"/>
  <c r="E34" i="56"/>
  <c r="C55" i="60" s="1"/>
  <c r="H22" i="67"/>
  <c r="E49" i="56"/>
  <c r="L55" i="60" s="1"/>
  <c r="L57" i="60" s="1"/>
  <c r="F34" i="68"/>
  <c r="C56" i="59" s="1"/>
  <c r="I33" i="66"/>
  <c r="I33" i="68"/>
  <c r="I73" i="58"/>
  <c r="K73" i="59"/>
  <c r="F49" i="67"/>
  <c r="L56" i="58" s="1"/>
  <c r="F49" i="56"/>
  <c r="L56" i="60" s="1"/>
  <c r="I44" i="67"/>
  <c r="I44" i="56"/>
  <c r="I46" i="66"/>
  <c r="I46" i="68"/>
  <c r="I48" i="56"/>
  <c r="F56" i="66"/>
  <c r="M56" i="57" s="1"/>
  <c r="F56" i="68"/>
  <c r="M56" i="59" s="1"/>
  <c r="I51" i="66"/>
  <c r="I51" i="68"/>
  <c r="I53" i="67"/>
  <c r="I53" i="56"/>
  <c r="I55" i="66"/>
  <c r="I55" i="68"/>
  <c r="G57" i="57"/>
  <c r="I57" i="58"/>
  <c r="I57" i="60"/>
  <c r="K57" i="57"/>
  <c r="K57" i="59"/>
  <c r="B56" i="56"/>
  <c r="M38" i="60" s="1"/>
  <c r="M72" i="60" s="1"/>
  <c r="H52" i="68"/>
  <c r="I22" i="66"/>
  <c r="I24" i="56"/>
  <c r="I26" i="68"/>
  <c r="F34" i="56"/>
  <c r="C56" i="60" s="1"/>
  <c r="I29" i="56"/>
  <c r="I31" i="68"/>
  <c r="I33" i="67"/>
  <c r="I33" i="56"/>
  <c r="I73" i="59"/>
  <c r="K73" i="58"/>
  <c r="F49" i="66"/>
  <c r="L56" i="57" s="1"/>
  <c r="F49" i="68"/>
  <c r="L56" i="59" s="1"/>
  <c r="I44" i="66"/>
  <c r="I44" i="68"/>
  <c r="I46" i="67"/>
  <c r="I46" i="56"/>
  <c r="I48" i="66"/>
  <c r="F56" i="67"/>
  <c r="M56" i="58" s="1"/>
  <c r="F56" i="56"/>
  <c r="M56" i="60" s="1"/>
  <c r="I51" i="67"/>
  <c r="I51" i="56"/>
  <c r="I53" i="66"/>
  <c r="I53" i="68"/>
  <c r="I55" i="67"/>
  <c r="I55" i="56"/>
  <c r="I24" i="67"/>
  <c r="I26" i="66"/>
  <c r="F34" i="67"/>
  <c r="C56" i="58" s="1"/>
  <c r="I29" i="67"/>
  <c r="I31" i="66"/>
  <c r="E57" i="57"/>
  <c r="E57" i="59"/>
  <c r="G57" i="58"/>
  <c r="G57" i="60"/>
  <c r="I57" i="57"/>
  <c r="I57" i="59"/>
  <c r="K57" i="58"/>
  <c r="K57" i="60"/>
  <c r="B49" i="56"/>
  <c r="L38" i="60" s="1"/>
  <c r="CN77" i="51"/>
  <c r="I23" i="66"/>
  <c r="I23" i="67"/>
  <c r="I23" i="68"/>
  <c r="I23" i="56"/>
  <c r="I25" i="66"/>
  <c r="I25" i="67"/>
  <c r="I25" i="56"/>
  <c r="C34" i="56"/>
  <c r="D34" i="56" s="1"/>
  <c r="I30" i="66"/>
  <c r="I30" i="56"/>
  <c r="I32" i="66"/>
  <c r="I32" i="67"/>
  <c r="I32" i="56"/>
  <c r="I35" i="66"/>
  <c r="D39" i="57"/>
  <c r="D73" i="57" s="1"/>
  <c r="I35" i="67"/>
  <c r="D39" i="58"/>
  <c r="D73" i="58" s="1"/>
  <c r="I35" i="68"/>
  <c r="D39" i="59"/>
  <c r="D73" i="59" s="1"/>
  <c r="I35" i="56"/>
  <c r="D39" i="60"/>
  <c r="D73" i="60" s="1"/>
  <c r="I37" i="66"/>
  <c r="F39" i="57"/>
  <c r="F73" i="57" s="1"/>
  <c r="I37" i="67"/>
  <c r="F39" i="58"/>
  <c r="F73" i="58" s="1"/>
  <c r="I37" i="68"/>
  <c r="F39" i="59"/>
  <c r="F73" i="59" s="1"/>
  <c r="I37" i="56"/>
  <c r="F39" i="60"/>
  <c r="F73" i="60" s="1"/>
  <c r="I39" i="66"/>
  <c r="H39" i="57"/>
  <c r="H73" i="57" s="1"/>
  <c r="I39" i="67"/>
  <c r="H39" i="58"/>
  <c r="H73" i="58" s="1"/>
  <c r="I39" i="68"/>
  <c r="H39" i="59"/>
  <c r="H73" i="59" s="1"/>
  <c r="I39" i="56"/>
  <c r="H39" i="60"/>
  <c r="H73" i="60" s="1"/>
  <c r="I41" i="66"/>
  <c r="J39" i="57"/>
  <c r="J73" i="57" s="1"/>
  <c r="I41" i="67"/>
  <c r="J39" i="58"/>
  <c r="J73" i="58" s="1"/>
  <c r="I41" i="68"/>
  <c r="J39" i="59"/>
  <c r="J73" i="59" s="1"/>
  <c r="I41" i="56"/>
  <c r="J39" i="60"/>
  <c r="J73" i="60" s="1"/>
  <c r="I45" i="66"/>
  <c r="I45" i="67"/>
  <c r="I45" i="68"/>
  <c r="I45" i="56"/>
  <c r="I47" i="66"/>
  <c r="I47" i="67"/>
  <c r="I47" i="68"/>
  <c r="I47" i="56"/>
  <c r="I52" i="66"/>
  <c r="I52" i="67"/>
  <c r="I52" i="56"/>
  <c r="I54" i="66"/>
  <c r="I54" i="67"/>
  <c r="I54" i="68"/>
  <c r="I54" i="56"/>
  <c r="C57" i="60"/>
  <c r="D57" i="57"/>
  <c r="D57" i="58"/>
  <c r="D57" i="59"/>
  <c r="D57" i="60"/>
  <c r="E72" i="57"/>
  <c r="E72" i="58"/>
  <c r="E72" i="59"/>
  <c r="E72" i="60"/>
  <c r="F57" i="57"/>
  <c r="F57" i="58"/>
  <c r="F57" i="59"/>
  <c r="F57" i="60"/>
  <c r="G72" i="57"/>
  <c r="G72" i="58"/>
  <c r="G72" i="60"/>
  <c r="H57" i="57"/>
  <c r="H57" i="58"/>
  <c r="H57" i="59"/>
  <c r="H57" i="60"/>
  <c r="I72" i="57"/>
  <c r="H40" i="67"/>
  <c r="I38" i="58"/>
  <c r="H40" i="68"/>
  <c r="I38" i="59"/>
  <c r="I72" i="60"/>
  <c r="J57" i="57"/>
  <c r="J57" i="58"/>
  <c r="J57" i="59"/>
  <c r="J57" i="60"/>
  <c r="K72" i="57"/>
  <c r="H42" i="67"/>
  <c r="K38" i="58"/>
  <c r="K40" i="59"/>
  <c r="K72" i="59"/>
  <c r="K74" i="59" s="1"/>
  <c r="K72" i="60"/>
  <c r="I36" i="66"/>
  <c r="E39" i="57"/>
  <c r="E73" i="57" s="1"/>
  <c r="I36" i="67"/>
  <c r="E39" i="58"/>
  <c r="E73" i="58" s="1"/>
  <c r="I36" i="68"/>
  <c r="E39" i="59"/>
  <c r="E73" i="59" s="1"/>
  <c r="I36" i="56"/>
  <c r="E39" i="60"/>
  <c r="E73" i="60" s="1"/>
  <c r="I38" i="66"/>
  <c r="G39" i="57"/>
  <c r="G73" i="57" s="1"/>
  <c r="I38" i="67"/>
  <c r="G39" i="58"/>
  <c r="G73" i="58" s="1"/>
  <c r="I38" i="68"/>
  <c r="G39" i="59"/>
  <c r="I38" i="56"/>
  <c r="G39" i="60"/>
  <c r="G73" i="60" s="1"/>
  <c r="I40" i="66"/>
  <c r="I39" i="57"/>
  <c r="I73" i="57" s="1"/>
  <c r="I40" i="56"/>
  <c r="I39" i="60"/>
  <c r="I73" i="60" s="1"/>
  <c r="I42" i="66"/>
  <c r="K39" i="57"/>
  <c r="K73" i="57" s="1"/>
  <c r="I42" i="56"/>
  <c r="K39" i="60"/>
  <c r="K73" i="60" s="1"/>
  <c r="C72" i="60"/>
  <c r="D72" i="57"/>
  <c r="D72" i="58"/>
  <c r="D74" i="58" s="1"/>
  <c r="D72" i="59"/>
  <c r="D74" i="59" s="1"/>
  <c r="D72" i="60"/>
  <c r="F72" i="57"/>
  <c r="F40" i="58"/>
  <c r="F72" i="58"/>
  <c r="F72" i="59"/>
  <c r="F74" i="59" s="1"/>
  <c r="F40" i="59"/>
  <c r="F40" i="60"/>
  <c r="F72" i="60"/>
  <c r="G57" i="59"/>
  <c r="G72" i="59"/>
  <c r="H72" i="57"/>
  <c r="H72" i="58"/>
  <c r="H72" i="59"/>
  <c r="H74" i="59" s="1"/>
  <c r="H40" i="59"/>
  <c r="H72" i="60"/>
  <c r="J72" i="57"/>
  <c r="J40" i="58"/>
  <c r="J72" i="58"/>
  <c r="J74" i="58" s="1"/>
  <c r="J72" i="59"/>
  <c r="J74" i="59" s="1"/>
  <c r="J40" i="59"/>
  <c r="J72" i="60"/>
  <c r="I25" i="68"/>
  <c r="F34" i="66"/>
  <c r="C56" i="57" s="1"/>
  <c r="I29" i="66"/>
  <c r="G22" i="66"/>
  <c r="G22" i="67"/>
  <c r="G22" i="68"/>
  <c r="D22" i="56"/>
  <c r="G22" i="56"/>
  <c r="G23" i="66"/>
  <c r="G23" i="67"/>
  <c r="G23" i="68"/>
  <c r="D23" i="56"/>
  <c r="G23" i="56"/>
  <c r="G24" i="66"/>
  <c r="D24" i="67"/>
  <c r="G24" i="68"/>
  <c r="D24" i="56"/>
  <c r="G24" i="56"/>
  <c r="G25" i="66"/>
  <c r="G25" i="67"/>
  <c r="G25" i="68"/>
  <c r="D25" i="56"/>
  <c r="G25" i="56"/>
  <c r="G26" i="66"/>
  <c r="G26" i="67"/>
  <c r="G26" i="68"/>
  <c r="D26" i="56"/>
  <c r="G26" i="56"/>
  <c r="G29" i="66"/>
  <c r="G29" i="67"/>
  <c r="D29" i="68"/>
  <c r="D29" i="56"/>
  <c r="G29" i="56"/>
  <c r="G30" i="66"/>
  <c r="G30" i="67"/>
  <c r="G30" i="68"/>
  <c r="D30" i="56"/>
  <c r="G30" i="56"/>
  <c r="G31" i="66"/>
  <c r="D31" i="67"/>
  <c r="G31" i="68"/>
  <c r="D31" i="56"/>
  <c r="G31" i="56"/>
  <c r="G32" i="66"/>
  <c r="G32" i="67"/>
  <c r="G32" i="68"/>
  <c r="D32" i="56"/>
  <c r="G32" i="56"/>
  <c r="G33" i="66"/>
  <c r="D33" i="67"/>
  <c r="D33" i="68"/>
  <c r="D33" i="56"/>
  <c r="G33" i="56"/>
  <c r="G35" i="66"/>
  <c r="G35" i="67"/>
  <c r="D35" i="68"/>
  <c r="D35" i="56"/>
  <c r="G35" i="56"/>
  <c r="G36" i="66"/>
  <c r="G36" i="67"/>
  <c r="G36" i="68"/>
  <c r="D36" i="56"/>
  <c r="G36" i="56"/>
  <c r="G37" i="66"/>
  <c r="D37" i="67"/>
  <c r="G37" i="68"/>
  <c r="D37" i="56"/>
  <c r="G37" i="56"/>
  <c r="G38" i="66"/>
  <c r="G38" i="67"/>
  <c r="C49" i="56"/>
  <c r="L39" i="60" s="1"/>
  <c r="I43" i="56"/>
  <c r="C56" i="56"/>
  <c r="I50" i="56"/>
  <c r="G38" i="68"/>
  <c r="D38" i="56"/>
  <c r="G38" i="56"/>
  <c r="G39" i="66"/>
  <c r="G39" i="67"/>
  <c r="G39" i="68"/>
  <c r="D39" i="56"/>
  <c r="G39" i="56"/>
  <c r="G40" i="66"/>
  <c r="G40" i="67"/>
  <c r="G40" i="68"/>
  <c r="D40" i="56"/>
  <c r="G40" i="56"/>
  <c r="G41" i="66"/>
  <c r="G41" i="67"/>
  <c r="G41" i="68"/>
  <c r="D41" i="56"/>
  <c r="G41" i="56"/>
  <c r="G42" i="66"/>
  <c r="G42" i="67"/>
  <c r="D42" i="56"/>
  <c r="G42" i="56"/>
  <c r="G44" i="66"/>
  <c r="G44" i="67"/>
  <c r="G44" i="68"/>
  <c r="D44" i="56"/>
  <c r="G44" i="56"/>
  <c r="G45" i="66"/>
  <c r="G45" i="67"/>
  <c r="G45" i="68"/>
  <c r="D45" i="56"/>
  <c r="G45" i="56"/>
  <c r="G46" i="66"/>
  <c r="D46" i="67"/>
  <c r="G46" i="68"/>
  <c r="D46" i="56"/>
  <c r="G46" i="56"/>
  <c r="G47" i="66"/>
  <c r="G47" i="67"/>
  <c r="G47" i="68"/>
  <c r="D47" i="56"/>
  <c r="G47" i="56"/>
  <c r="G48" i="66"/>
  <c r="G48" i="67"/>
  <c r="G48" i="68"/>
  <c r="D48" i="56"/>
  <c r="G48" i="56"/>
  <c r="G51" i="66"/>
  <c r="G51" i="67"/>
  <c r="D51" i="68"/>
  <c r="D51" i="56"/>
  <c r="G51" i="56"/>
  <c r="G52" i="66"/>
  <c r="G52" i="67"/>
  <c r="G52" i="68"/>
  <c r="D52" i="56"/>
  <c r="G52" i="56"/>
  <c r="G53" i="66"/>
  <c r="D53" i="67"/>
  <c r="G53" i="68"/>
  <c r="D53" i="56"/>
  <c r="G53" i="56"/>
  <c r="G54" i="66"/>
  <c r="G54" i="67"/>
  <c r="G54" i="68"/>
  <c r="D54" i="56"/>
  <c r="G54" i="56"/>
  <c r="G55" i="66"/>
  <c r="D55" i="67"/>
  <c r="D55" i="68"/>
  <c r="D55" i="56"/>
  <c r="G55" i="56"/>
  <c r="BW77" i="51"/>
  <c r="B21" i="66"/>
  <c r="BY77" i="51"/>
  <c r="E21" i="66"/>
  <c r="CA77" i="51"/>
  <c r="B21" i="67"/>
  <c r="CC77" i="51"/>
  <c r="E21" i="67"/>
  <c r="CE77" i="51"/>
  <c r="B21" i="68"/>
  <c r="CG77" i="51"/>
  <c r="E21" i="68"/>
  <c r="CI77" i="51"/>
  <c r="B21" i="56"/>
  <c r="CK77" i="51"/>
  <c r="E21" i="56"/>
  <c r="H22" i="66"/>
  <c r="D22" i="66"/>
  <c r="D23" i="66"/>
  <c r="J23" i="66" s="1"/>
  <c r="H23" i="66"/>
  <c r="H23" i="67"/>
  <c r="D23" i="67"/>
  <c r="D23" i="68"/>
  <c r="H23" i="68"/>
  <c r="H24" i="66"/>
  <c r="D24" i="66"/>
  <c r="H24" i="67"/>
  <c r="G24" i="67"/>
  <c r="H24" i="68"/>
  <c r="D24" i="68"/>
  <c r="D25" i="66"/>
  <c r="H25" i="66"/>
  <c r="D25" i="67"/>
  <c r="H25" i="67"/>
  <c r="D25" i="68"/>
  <c r="J25" i="68" s="1"/>
  <c r="H25" i="68"/>
  <c r="D26" i="66"/>
  <c r="H26" i="66"/>
  <c r="D26" i="67"/>
  <c r="J26" i="67" s="1"/>
  <c r="H26" i="67"/>
  <c r="D26" i="68"/>
  <c r="H26" i="68"/>
  <c r="D28" i="66"/>
  <c r="B34" i="66"/>
  <c r="C38" i="57" s="1"/>
  <c r="H28" i="66"/>
  <c r="G28" i="66"/>
  <c r="E34" i="66"/>
  <c r="C55" i="57" s="1"/>
  <c r="B34" i="67"/>
  <c r="C38" i="58" s="1"/>
  <c r="H28" i="67"/>
  <c r="D28" i="67"/>
  <c r="G28" i="67"/>
  <c r="E34" i="67"/>
  <c r="H28" i="68"/>
  <c r="D28" i="68"/>
  <c r="B34" i="68"/>
  <c r="C38" i="59" s="1"/>
  <c r="G28" i="68"/>
  <c r="E34" i="68"/>
  <c r="H29" i="66"/>
  <c r="D29" i="66"/>
  <c r="J29" i="66" s="1"/>
  <c r="H29" i="67"/>
  <c r="D29" i="67"/>
  <c r="H29" i="68"/>
  <c r="G29" i="68"/>
  <c r="H30" i="66"/>
  <c r="D30" i="66"/>
  <c r="D31" i="66"/>
  <c r="H31" i="66"/>
  <c r="H31" i="67"/>
  <c r="G31" i="67"/>
  <c r="H31" i="68"/>
  <c r="D31" i="68"/>
  <c r="D32" i="66"/>
  <c r="H32" i="66"/>
  <c r="D32" i="67"/>
  <c r="J32" i="67" s="1"/>
  <c r="H32" i="67"/>
  <c r="H33" i="66"/>
  <c r="D33" i="66"/>
  <c r="H33" i="67"/>
  <c r="G33" i="67"/>
  <c r="H33" i="68"/>
  <c r="G33" i="68"/>
  <c r="D35" i="66"/>
  <c r="H35" i="66"/>
  <c r="D35" i="67"/>
  <c r="H35" i="67"/>
  <c r="H35" i="68"/>
  <c r="G35" i="68"/>
  <c r="J35" i="68" s="1"/>
  <c r="H36" i="66"/>
  <c r="D36" i="66"/>
  <c r="D36" i="67"/>
  <c r="H36" i="67"/>
  <c r="D36" i="68"/>
  <c r="J36" i="68" s="1"/>
  <c r="H36" i="68"/>
  <c r="D37" i="66"/>
  <c r="H37" i="66"/>
  <c r="H37" i="67"/>
  <c r="G37" i="67"/>
  <c r="H37" i="68"/>
  <c r="D37" i="68"/>
  <c r="D38" i="66"/>
  <c r="J38" i="66" s="1"/>
  <c r="H38" i="66"/>
  <c r="H38" i="67"/>
  <c r="D38" i="67"/>
  <c r="D38" i="68"/>
  <c r="H38" i="68"/>
  <c r="H39" i="66"/>
  <c r="D39" i="66"/>
  <c r="D39" i="67"/>
  <c r="H39" i="67"/>
  <c r="D39" i="68"/>
  <c r="H39" i="68"/>
  <c r="H40" i="66"/>
  <c r="D40" i="66"/>
  <c r="D41" i="66"/>
  <c r="H41" i="66"/>
  <c r="D41" i="67"/>
  <c r="H41" i="67"/>
  <c r="D41" i="68"/>
  <c r="H41" i="68"/>
  <c r="D42" i="66"/>
  <c r="J42" i="66" s="1"/>
  <c r="H42" i="66"/>
  <c r="H42" i="68"/>
  <c r="G42" i="68"/>
  <c r="B49" i="66"/>
  <c r="L38" i="57" s="1"/>
  <c r="H43" i="66"/>
  <c r="D43" i="66"/>
  <c r="E49" i="66"/>
  <c r="G43" i="66"/>
  <c r="B49" i="67"/>
  <c r="L38" i="58" s="1"/>
  <c r="D43" i="67"/>
  <c r="H43" i="67"/>
  <c r="E49" i="67"/>
  <c r="G43" i="67"/>
  <c r="B49" i="68"/>
  <c r="L38" i="59" s="1"/>
  <c r="D43" i="68"/>
  <c r="H43" i="68"/>
  <c r="G43" i="68"/>
  <c r="E49" i="68"/>
  <c r="D44" i="66"/>
  <c r="H44" i="66"/>
  <c r="D44" i="67"/>
  <c r="J44" i="67" s="1"/>
  <c r="H44" i="67"/>
  <c r="D44" i="68"/>
  <c r="H44" i="68"/>
  <c r="D45" i="66"/>
  <c r="H45" i="66"/>
  <c r="H45" i="67"/>
  <c r="D45" i="67"/>
  <c r="H45" i="68"/>
  <c r="D45" i="68"/>
  <c r="D46" i="66"/>
  <c r="H46" i="66"/>
  <c r="H46" i="67"/>
  <c r="G46" i="67"/>
  <c r="D46" i="68"/>
  <c r="J46" i="68" s="1"/>
  <c r="H46" i="68"/>
  <c r="H47" i="66"/>
  <c r="D47" i="66"/>
  <c r="J47" i="66" s="1"/>
  <c r="D47" i="67"/>
  <c r="H47" i="67"/>
  <c r="D47" i="68"/>
  <c r="H47" i="68"/>
  <c r="H48" i="66"/>
  <c r="D48" i="66"/>
  <c r="B56" i="66"/>
  <c r="M38" i="57" s="1"/>
  <c r="D50" i="66"/>
  <c r="H50" i="66"/>
  <c r="G50" i="66"/>
  <c r="E56" i="66"/>
  <c r="B56" i="67"/>
  <c r="M38" i="58" s="1"/>
  <c r="D50" i="67"/>
  <c r="H50" i="67"/>
  <c r="G50" i="67"/>
  <c r="E56" i="67"/>
  <c r="D50" i="68"/>
  <c r="B56" i="68"/>
  <c r="M38" i="59" s="1"/>
  <c r="H50" i="68"/>
  <c r="G50" i="68"/>
  <c r="E56" i="68"/>
  <c r="D51" i="66"/>
  <c r="H51" i="66"/>
  <c r="H51" i="67"/>
  <c r="D51" i="67"/>
  <c r="H51" i="68"/>
  <c r="G51" i="68"/>
  <c r="D52" i="66"/>
  <c r="H52" i="66"/>
  <c r="D52" i="67"/>
  <c r="H52" i="67"/>
  <c r="D53" i="66"/>
  <c r="J53" i="66" s="1"/>
  <c r="H53" i="66"/>
  <c r="H53" i="67"/>
  <c r="G53" i="67"/>
  <c r="D53" i="68"/>
  <c r="J53" i="68" s="1"/>
  <c r="H53" i="68"/>
  <c r="H54" i="66"/>
  <c r="D54" i="66"/>
  <c r="H54" i="67"/>
  <c r="D54" i="67"/>
  <c r="D54" i="68"/>
  <c r="H54" i="68"/>
  <c r="H55" i="66"/>
  <c r="D55" i="66"/>
  <c r="J55" i="66" s="1"/>
  <c r="H55" i="67"/>
  <c r="G55" i="67"/>
  <c r="H55" i="68"/>
  <c r="G55" i="68"/>
  <c r="H55" i="56"/>
  <c r="H52" i="56"/>
  <c r="H51" i="56"/>
  <c r="G50" i="56"/>
  <c r="H46" i="56"/>
  <c r="H45" i="56"/>
  <c r="G43" i="56"/>
  <c r="H41" i="56"/>
  <c r="H40" i="56"/>
  <c r="H37" i="56"/>
  <c r="H36" i="56"/>
  <c r="H33" i="56"/>
  <c r="H32" i="56"/>
  <c r="H29" i="56"/>
  <c r="H28" i="56"/>
  <c r="D28" i="56"/>
  <c r="H24" i="56"/>
  <c r="H23" i="56"/>
  <c r="BX77" i="51"/>
  <c r="C21" i="66"/>
  <c r="BZ77" i="51"/>
  <c r="F21" i="66"/>
  <c r="F27" i="66" s="1"/>
  <c r="B56" i="57" s="1"/>
  <c r="CB77" i="51"/>
  <c r="C21" i="67"/>
  <c r="CD77" i="51"/>
  <c r="F21" i="67"/>
  <c r="F27" i="67" s="1"/>
  <c r="CF77" i="51"/>
  <c r="C21" i="68"/>
  <c r="CH77" i="51"/>
  <c r="F21" i="68"/>
  <c r="F27" i="68" s="1"/>
  <c r="CJ77" i="51"/>
  <c r="C21" i="56"/>
  <c r="CL77" i="51"/>
  <c r="F21" i="56"/>
  <c r="F27" i="56" s="1"/>
  <c r="D22" i="67"/>
  <c r="I22" i="67"/>
  <c r="D22" i="68"/>
  <c r="J22" i="68" s="1"/>
  <c r="I22" i="68"/>
  <c r="C34" i="66"/>
  <c r="I28" i="66"/>
  <c r="I28" i="67"/>
  <c r="C34" i="67"/>
  <c r="C34" i="68"/>
  <c r="I28" i="68"/>
  <c r="D30" i="67"/>
  <c r="I30" i="67"/>
  <c r="D30" i="68"/>
  <c r="I30" i="68"/>
  <c r="D32" i="68"/>
  <c r="I32" i="68"/>
  <c r="D40" i="67"/>
  <c r="I40" i="67"/>
  <c r="D40" i="68"/>
  <c r="J40" i="68" s="1"/>
  <c r="I40" i="68"/>
  <c r="D42" i="67"/>
  <c r="J42" i="67" s="1"/>
  <c r="I42" i="67"/>
  <c r="D42" i="68"/>
  <c r="I42" i="68"/>
  <c r="I43" i="66"/>
  <c r="C49" i="66"/>
  <c r="C49" i="67"/>
  <c r="I43" i="67"/>
  <c r="C49" i="68"/>
  <c r="I43" i="68"/>
  <c r="D48" i="67"/>
  <c r="I48" i="67"/>
  <c r="D48" i="68"/>
  <c r="I48" i="68"/>
  <c r="I50" i="66"/>
  <c r="C56" i="66"/>
  <c r="I50" i="67"/>
  <c r="C56" i="67"/>
  <c r="C56" i="68"/>
  <c r="I50" i="68"/>
  <c r="D52" i="68"/>
  <c r="I52" i="68"/>
  <c r="H54" i="56"/>
  <c r="H53" i="56"/>
  <c r="H50" i="56"/>
  <c r="D50" i="56"/>
  <c r="H48" i="56"/>
  <c r="H47" i="56"/>
  <c r="H44" i="56"/>
  <c r="H43" i="56"/>
  <c r="D43" i="56"/>
  <c r="H42" i="56"/>
  <c r="H39" i="56"/>
  <c r="H38" i="56"/>
  <c r="H35" i="56"/>
  <c r="H34" i="56"/>
  <c r="H31" i="56"/>
  <c r="H30" i="56"/>
  <c r="I28" i="56"/>
  <c r="G28" i="56"/>
  <c r="H26" i="56"/>
  <c r="H25" i="56"/>
  <c r="H22" i="56"/>
  <c r="BM75" i="51"/>
  <c r="BL75" i="51"/>
  <c r="BK75" i="51"/>
  <c r="BJ75" i="51"/>
  <c r="BI75" i="51"/>
  <c r="BH75" i="51"/>
  <c r="BG75" i="51"/>
  <c r="BF75" i="51"/>
  <c r="BE75" i="51"/>
  <c r="BD75" i="51"/>
  <c r="BC75" i="51"/>
  <c r="BB75" i="51"/>
  <c r="BA75" i="51"/>
  <c r="AZ75" i="51"/>
  <c r="AY75" i="51"/>
  <c r="AX75" i="51"/>
  <c r="AW75" i="51"/>
  <c r="AV75" i="51"/>
  <c r="AU75" i="51"/>
  <c r="AT75" i="51"/>
  <c r="AS75" i="51"/>
  <c r="AR75" i="51"/>
  <c r="AQ75" i="51"/>
  <c r="AP75" i="51"/>
  <c r="AO75" i="51"/>
  <c r="AN75" i="51"/>
  <c r="AM75" i="51"/>
  <c r="AL75" i="51"/>
  <c r="AK75" i="51"/>
  <c r="AJ75" i="51"/>
  <c r="AI75" i="51"/>
  <c r="AH75" i="51"/>
  <c r="AG75" i="51"/>
  <c r="AF75" i="51"/>
  <c r="AE75" i="51"/>
  <c r="AD75" i="51"/>
  <c r="AC75" i="51"/>
  <c r="AB75" i="51"/>
  <c r="AA75" i="51"/>
  <c r="Z75" i="51"/>
  <c r="Y75" i="51"/>
  <c r="X75" i="51"/>
  <c r="W75" i="51"/>
  <c r="V75" i="51"/>
  <c r="U75" i="51"/>
  <c r="T75" i="51"/>
  <c r="S75" i="51"/>
  <c r="R75" i="51"/>
  <c r="Q75" i="51"/>
  <c r="P75" i="51"/>
  <c r="O75" i="51"/>
  <c r="N75" i="51"/>
  <c r="M75" i="51"/>
  <c r="L75" i="51"/>
  <c r="K75" i="51"/>
  <c r="J75" i="51"/>
  <c r="I75" i="51"/>
  <c r="H75" i="51"/>
  <c r="BM74" i="51"/>
  <c r="BL74" i="51"/>
  <c r="BK74" i="51"/>
  <c r="BJ74" i="51"/>
  <c r="BI74" i="51"/>
  <c r="BH74" i="51"/>
  <c r="BG74" i="51"/>
  <c r="BF74" i="51"/>
  <c r="BE74" i="51"/>
  <c r="BD74" i="51"/>
  <c r="BC74" i="51"/>
  <c r="BB74" i="51"/>
  <c r="BA74" i="51"/>
  <c r="AZ74" i="51"/>
  <c r="AY74" i="51"/>
  <c r="AX74" i="51"/>
  <c r="AW74" i="51"/>
  <c r="AV74" i="51"/>
  <c r="AU74" i="51"/>
  <c r="AT74" i="51"/>
  <c r="AS74" i="51"/>
  <c r="AR74" i="51"/>
  <c r="AQ74" i="51"/>
  <c r="AP74" i="51"/>
  <c r="AO74" i="51"/>
  <c r="AN74" i="51"/>
  <c r="AM74" i="51"/>
  <c r="AL74" i="51"/>
  <c r="AK74" i="51"/>
  <c r="AJ74" i="51"/>
  <c r="AI74" i="51"/>
  <c r="AH74" i="51"/>
  <c r="AG74" i="51"/>
  <c r="AF74" i="51"/>
  <c r="AE74" i="51"/>
  <c r="AD74" i="51"/>
  <c r="AC74" i="51"/>
  <c r="AB74" i="51"/>
  <c r="AA74" i="51"/>
  <c r="Z74" i="51"/>
  <c r="Y74" i="51"/>
  <c r="X74" i="51"/>
  <c r="W74" i="51"/>
  <c r="V74" i="51"/>
  <c r="U74" i="51"/>
  <c r="T74" i="51"/>
  <c r="S74" i="51"/>
  <c r="R74" i="51"/>
  <c r="Q74" i="51"/>
  <c r="P74" i="51"/>
  <c r="O74" i="51"/>
  <c r="N74" i="51"/>
  <c r="M74" i="51"/>
  <c r="L74" i="51"/>
  <c r="K74" i="51"/>
  <c r="J74" i="51"/>
  <c r="I74" i="51"/>
  <c r="H74" i="51"/>
  <c r="BM73" i="51"/>
  <c r="BL73" i="51"/>
  <c r="BK73" i="51"/>
  <c r="BJ73" i="51"/>
  <c r="BI73" i="51"/>
  <c r="BH73" i="51"/>
  <c r="BG73" i="51"/>
  <c r="BF73" i="51"/>
  <c r="BE73" i="51"/>
  <c r="BD73" i="51"/>
  <c r="BC73" i="51"/>
  <c r="BB73" i="51"/>
  <c r="BA73" i="51"/>
  <c r="AZ73" i="51"/>
  <c r="AY73" i="51"/>
  <c r="AX73" i="51"/>
  <c r="AW73" i="51"/>
  <c r="AV73" i="51"/>
  <c r="AU73" i="51"/>
  <c r="AT73" i="51"/>
  <c r="AS73" i="51"/>
  <c r="AR73" i="51"/>
  <c r="AQ73" i="51"/>
  <c r="AP73" i="51"/>
  <c r="AO73" i="51"/>
  <c r="AN73" i="51"/>
  <c r="AM73" i="51"/>
  <c r="AL73" i="51"/>
  <c r="AK73" i="51"/>
  <c r="AJ73" i="51"/>
  <c r="AI73" i="51"/>
  <c r="AH73" i="51"/>
  <c r="AG73" i="51"/>
  <c r="AF73" i="51"/>
  <c r="AE73" i="51"/>
  <c r="AD73" i="51"/>
  <c r="AC73" i="51"/>
  <c r="AB73" i="51"/>
  <c r="AA73" i="51"/>
  <c r="Z73" i="51"/>
  <c r="Y73" i="51"/>
  <c r="X73" i="51"/>
  <c r="W73" i="51"/>
  <c r="V73" i="51"/>
  <c r="U73" i="51"/>
  <c r="T73" i="51"/>
  <c r="S73" i="51"/>
  <c r="R73" i="51"/>
  <c r="Q73" i="51"/>
  <c r="P73" i="51"/>
  <c r="O73" i="51"/>
  <c r="N73" i="51"/>
  <c r="M73" i="51"/>
  <c r="L73" i="51"/>
  <c r="K73" i="51"/>
  <c r="J73" i="51"/>
  <c r="I73" i="51"/>
  <c r="H73" i="51"/>
  <c r="BM72" i="51"/>
  <c r="BL72" i="51"/>
  <c r="BK72" i="51"/>
  <c r="BJ72" i="51"/>
  <c r="BI72" i="51"/>
  <c r="BH72" i="51"/>
  <c r="BG72" i="51"/>
  <c r="BF72" i="51"/>
  <c r="BE72" i="51"/>
  <c r="BD72" i="51"/>
  <c r="BC72" i="51"/>
  <c r="BB72" i="51"/>
  <c r="BA72" i="51"/>
  <c r="AZ72" i="51"/>
  <c r="AY72" i="51"/>
  <c r="AX72" i="51"/>
  <c r="AW72" i="51"/>
  <c r="AV72" i="51"/>
  <c r="AU72" i="51"/>
  <c r="AT72" i="51"/>
  <c r="AS72" i="51"/>
  <c r="AR72" i="51"/>
  <c r="AQ72" i="51"/>
  <c r="AP72" i="51"/>
  <c r="AO72" i="51"/>
  <c r="AN72" i="51"/>
  <c r="AM72" i="51"/>
  <c r="AL72" i="51"/>
  <c r="AK72" i="51"/>
  <c r="AJ72" i="51"/>
  <c r="AI72" i="51"/>
  <c r="AH72" i="51"/>
  <c r="AG72" i="51"/>
  <c r="AF72" i="51"/>
  <c r="AE72" i="51"/>
  <c r="AD72" i="51"/>
  <c r="AC72" i="51"/>
  <c r="AB72" i="51"/>
  <c r="AA72" i="51"/>
  <c r="Z72" i="51"/>
  <c r="Y72" i="51"/>
  <c r="X72" i="51"/>
  <c r="W72" i="51"/>
  <c r="V72" i="51"/>
  <c r="U72" i="51"/>
  <c r="T72" i="51"/>
  <c r="S72" i="51"/>
  <c r="R72" i="51"/>
  <c r="Q72" i="51"/>
  <c r="P72" i="51"/>
  <c r="O72" i="51"/>
  <c r="N72" i="51"/>
  <c r="M72" i="51"/>
  <c r="L72" i="51"/>
  <c r="K72" i="51"/>
  <c r="J72" i="51"/>
  <c r="I72" i="51"/>
  <c r="H72" i="51"/>
  <c r="BM71" i="51"/>
  <c r="BL71" i="51"/>
  <c r="BK71" i="51"/>
  <c r="BJ71" i="51"/>
  <c r="BI71" i="51"/>
  <c r="BH71" i="51"/>
  <c r="BG71" i="51"/>
  <c r="BF71" i="51"/>
  <c r="BE71" i="51"/>
  <c r="BD71" i="51"/>
  <c r="BC71" i="51"/>
  <c r="BB71" i="51"/>
  <c r="BA71" i="51"/>
  <c r="AZ71" i="51"/>
  <c r="AY71" i="51"/>
  <c r="AX71" i="51"/>
  <c r="AW71" i="51"/>
  <c r="AV71" i="51"/>
  <c r="AU71" i="51"/>
  <c r="AT71" i="51"/>
  <c r="AS71" i="51"/>
  <c r="AR71" i="51"/>
  <c r="AQ71" i="51"/>
  <c r="AP71" i="51"/>
  <c r="AO71" i="51"/>
  <c r="AN71" i="51"/>
  <c r="AM71" i="51"/>
  <c r="AL71" i="51"/>
  <c r="AK71" i="51"/>
  <c r="AJ71" i="51"/>
  <c r="AI71" i="51"/>
  <c r="AH71" i="51"/>
  <c r="AG71" i="51"/>
  <c r="AF71" i="51"/>
  <c r="AE71" i="51"/>
  <c r="AD71" i="51"/>
  <c r="AC71" i="51"/>
  <c r="AB71" i="51"/>
  <c r="AA71" i="51"/>
  <c r="Z71" i="51"/>
  <c r="Y71" i="51"/>
  <c r="X71" i="51"/>
  <c r="W71" i="51"/>
  <c r="V71" i="51"/>
  <c r="U71" i="51"/>
  <c r="T71" i="51"/>
  <c r="S71" i="51"/>
  <c r="R71" i="51"/>
  <c r="Q71" i="51"/>
  <c r="P71" i="51"/>
  <c r="O71" i="51"/>
  <c r="N71" i="51"/>
  <c r="M71" i="51"/>
  <c r="L71" i="51"/>
  <c r="K71" i="51"/>
  <c r="J71" i="51"/>
  <c r="I71" i="51"/>
  <c r="H71" i="51"/>
  <c r="BM70" i="51"/>
  <c r="BL70" i="51"/>
  <c r="BK70" i="51"/>
  <c r="BJ70" i="51"/>
  <c r="BI70" i="51"/>
  <c r="BH70" i="51"/>
  <c r="BG70" i="51"/>
  <c r="BF70" i="51"/>
  <c r="BE70" i="51"/>
  <c r="BD70" i="51"/>
  <c r="BC70" i="51"/>
  <c r="BB70" i="51"/>
  <c r="BA70" i="51"/>
  <c r="AZ70" i="51"/>
  <c r="AY70" i="51"/>
  <c r="AX70" i="51"/>
  <c r="AW70" i="51"/>
  <c r="AV70" i="51"/>
  <c r="AU70" i="51"/>
  <c r="AT70" i="51"/>
  <c r="AS70" i="51"/>
  <c r="AR70" i="51"/>
  <c r="AQ70" i="51"/>
  <c r="AP70" i="51"/>
  <c r="AO70" i="51"/>
  <c r="AN70" i="51"/>
  <c r="AM70" i="51"/>
  <c r="AL70" i="51"/>
  <c r="AK70" i="51"/>
  <c r="AJ70" i="51"/>
  <c r="AI70" i="51"/>
  <c r="AH70" i="51"/>
  <c r="AG70" i="51"/>
  <c r="AF70" i="51"/>
  <c r="AE70" i="51"/>
  <c r="AD70" i="51"/>
  <c r="AC70" i="51"/>
  <c r="AB70" i="51"/>
  <c r="AA70" i="51"/>
  <c r="Z70" i="51"/>
  <c r="Y70" i="51"/>
  <c r="X70" i="51"/>
  <c r="W70" i="51"/>
  <c r="V70" i="51"/>
  <c r="U70" i="51"/>
  <c r="T70" i="51"/>
  <c r="S70" i="51"/>
  <c r="R70" i="51"/>
  <c r="Q70" i="51"/>
  <c r="P70" i="51"/>
  <c r="O70" i="51"/>
  <c r="N70" i="51"/>
  <c r="M70" i="51"/>
  <c r="L70" i="51"/>
  <c r="K70" i="51"/>
  <c r="J70" i="51"/>
  <c r="I70" i="51"/>
  <c r="H70" i="51"/>
  <c r="BM68" i="51"/>
  <c r="BL68" i="51"/>
  <c r="BK68" i="51"/>
  <c r="BJ68" i="51"/>
  <c r="BI68" i="51"/>
  <c r="BH68" i="51"/>
  <c r="BG68" i="51"/>
  <c r="BF68" i="51"/>
  <c r="BE68" i="51"/>
  <c r="BD68" i="51"/>
  <c r="BC68" i="51"/>
  <c r="BB68" i="51"/>
  <c r="BA68" i="51"/>
  <c r="AZ68" i="51"/>
  <c r="AY68" i="51"/>
  <c r="AX68" i="51"/>
  <c r="AW68" i="51"/>
  <c r="AV68" i="51"/>
  <c r="AU68" i="51"/>
  <c r="AT68" i="51"/>
  <c r="AS68" i="51"/>
  <c r="AR68" i="51"/>
  <c r="AQ68" i="51"/>
  <c r="AP68" i="51"/>
  <c r="AO68" i="51"/>
  <c r="AN68" i="51"/>
  <c r="AM68" i="51"/>
  <c r="AL68" i="51"/>
  <c r="AK68" i="51"/>
  <c r="AJ68" i="51"/>
  <c r="AI68" i="51"/>
  <c r="AH68" i="51"/>
  <c r="AG68" i="51"/>
  <c r="AF68" i="51"/>
  <c r="AE68" i="51"/>
  <c r="AD68" i="51"/>
  <c r="AC68" i="51"/>
  <c r="AB68" i="51"/>
  <c r="AA68" i="51"/>
  <c r="Z68" i="51"/>
  <c r="Y68" i="51"/>
  <c r="X68" i="51"/>
  <c r="W68" i="51"/>
  <c r="V68" i="51"/>
  <c r="U68" i="51"/>
  <c r="T68" i="51"/>
  <c r="S68" i="51"/>
  <c r="R68" i="51"/>
  <c r="Q68" i="51"/>
  <c r="P68" i="51"/>
  <c r="O68" i="51"/>
  <c r="N68" i="51"/>
  <c r="M68" i="51"/>
  <c r="L68" i="51"/>
  <c r="K68" i="51"/>
  <c r="J68" i="51"/>
  <c r="I68" i="51"/>
  <c r="H68" i="51"/>
  <c r="BM67" i="51"/>
  <c r="BL67" i="51"/>
  <c r="BK67" i="51"/>
  <c r="BJ67" i="51"/>
  <c r="BI67" i="51"/>
  <c r="BH67" i="51"/>
  <c r="BG67" i="51"/>
  <c r="BF67" i="51"/>
  <c r="BE67" i="51"/>
  <c r="BD67" i="51"/>
  <c r="BC67" i="51"/>
  <c r="BB67" i="51"/>
  <c r="BA67" i="51"/>
  <c r="AZ67" i="51"/>
  <c r="AY67" i="51"/>
  <c r="AX67" i="51"/>
  <c r="AW67" i="51"/>
  <c r="AV67" i="51"/>
  <c r="AU67" i="51"/>
  <c r="AT67" i="51"/>
  <c r="AS67" i="51"/>
  <c r="AR67" i="51"/>
  <c r="AQ67" i="51"/>
  <c r="AP67" i="51"/>
  <c r="AO67" i="51"/>
  <c r="AN67" i="51"/>
  <c r="AM67" i="51"/>
  <c r="AL67" i="51"/>
  <c r="AK67" i="51"/>
  <c r="AJ67" i="51"/>
  <c r="AI67" i="51"/>
  <c r="AH67" i="51"/>
  <c r="AG67" i="51"/>
  <c r="AF67" i="51"/>
  <c r="AE67" i="51"/>
  <c r="AD67" i="51"/>
  <c r="AC67" i="51"/>
  <c r="AB67" i="51"/>
  <c r="AA67" i="51"/>
  <c r="Z67" i="51"/>
  <c r="Y67" i="51"/>
  <c r="X67" i="51"/>
  <c r="W67" i="51"/>
  <c r="V67" i="51"/>
  <c r="U67" i="51"/>
  <c r="T67" i="51"/>
  <c r="S67" i="51"/>
  <c r="R67" i="51"/>
  <c r="Q67" i="51"/>
  <c r="P67" i="51"/>
  <c r="O67" i="51"/>
  <c r="N67" i="51"/>
  <c r="M67" i="51"/>
  <c r="L67" i="51"/>
  <c r="K67" i="51"/>
  <c r="J67" i="51"/>
  <c r="I67" i="51"/>
  <c r="H67" i="51"/>
  <c r="BM66" i="51"/>
  <c r="BL66" i="51"/>
  <c r="BK66" i="51"/>
  <c r="BJ66" i="51"/>
  <c r="BI66" i="51"/>
  <c r="BH66" i="51"/>
  <c r="BG66" i="51"/>
  <c r="BF66" i="51"/>
  <c r="BE66" i="51"/>
  <c r="BD66" i="51"/>
  <c r="BC66" i="51"/>
  <c r="BB66" i="51"/>
  <c r="BA66" i="51"/>
  <c r="AZ66" i="51"/>
  <c r="AY66" i="51"/>
  <c r="AX66" i="51"/>
  <c r="AW66" i="51"/>
  <c r="AV66" i="51"/>
  <c r="AU66" i="51"/>
  <c r="AT66" i="51"/>
  <c r="AS66" i="51"/>
  <c r="AR66" i="51"/>
  <c r="AQ66" i="51"/>
  <c r="AP66" i="51"/>
  <c r="AO66" i="51"/>
  <c r="AN66" i="51"/>
  <c r="AM66" i="51"/>
  <c r="AL66" i="51"/>
  <c r="AK66" i="51"/>
  <c r="AJ66" i="51"/>
  <c r="AI66" i="51"/>
  <c r="AH66" i="51"/>
  <c r="AG66" i="51"/>
  <c r="AF66" i="51"/>
  <c r="AE66" i="51"/>
  <c r="AD66" i="51"/>
  <c r="AC66" i="51"/>
  <c r="AB66" i="51"/>
  <c r="AA66" i="51"/>
  <c r="Z66" i="51"/>
  <c r="Y66" i="51"/>
  <c r="X66" i="51"/>
  <c r="W66" i="51"/>
  <c r="V66" i="51"/>
  <c r="U66" i="51"/>
  <c r="T66" i="51"/>
  <c r="S66" i="51"/>
  <c r="R66" i="51"/>
  <c r="Q66" i="51"/>
  <c r="P66" i="51"/>
  <c r="O66" i="51"/>
  <c r="N66" i="51"/>
  <c r="M66" i="51"/>
  <c r="L66" i="51"/>
  <c r="K66" i="51"/>
  <c r="J66" i="51"/>
  <c r="I66" i="51"/>
  <c r="H66" i="51"/>
  <c r="BM65" i="51"/>
  <c r="BL65" i="51"/>
  <c r="BK65" i="51"/>
  <c r="BJ65" i="51"/>
  <c r="BI65" i="51"/>
  <c r="BH65" i="51"/>
  <c r="BG65" i="51"/>
  <c r="BF65" i="51"/>
  <c r="BE65" i="51"/>
  <c r="BD65" i="51"/>
  <c r="BC65" i="51"/>
  <c r="BB65" i="51"/>
  <c r="BA65" i="51"/>
  <c r="AZ65" i="51"/>
  <c r="AY65" i="51"/>
  <c r="AX65" i="51"/>
  <c r="AW65" i="51"/>
  <c r="AV65" i="51"/>
  <c r="AU65" i="51"/>
  <c r="AT65" i="51"/>
  <c r="AS65" i="51"/>
  <c r="AR65" i="51"/>
  <c r="AQ65" i="51"/>
  <c r="AP65" i="51"/>
  <c r="AO65" i="51"/>
  <c r="AN65" i="51"/>
  <c r="AM65" i="51"/>
  <c r="AL65" i="51"/>
  <c r="AK65" i="51"/>
  <c r="AJ65" i="51"/>
  <c r="AI65" i="51"/>
  <c r="AH65" i="51"/>
  <c r="AG65" i="51"/>
  <c r="AF65" i="51"/>
  <c r="AE65" i="51"/>
  <c r="AD65" i="51"/>
  <c r="AC65" i="51"/>
  <c r="AB65" i="51"/>
  <c r="AA65" i="51"/>
  <c r="Z65" i="51"/>
  <c r="Y65" i="51"/>
  <c r="X65" i="51"/>
  <c r="W65" i="51"/>
  <c r="V65" i="51"/>
  <c r="U65" i="51"/>
  <c r="T65" i="51"/>
  <c r="S65" i="51"/>
  <c r="R65" i="51"/>
  <c r="Q65" i="51"/>
  <c r="P65" i="51"/>
  <c r="O65" i="51"/>
  <c r="N65" i="51"/>
  <c r="M65" i="51"/>
  <c r="L65" i="51"/>
  <c r="K65" i="51"/>
  <c r="J65" i="51"/>
  <c r="I65" i="51"/>
  <c r="H65" i="51"/>
  <c r="BM64" i="51"/>
  <c r="BL64" i="51"/>
  <c r="BK64" i="51"/>
  <c r="BJ64" i="51"/>
  <c r="BI64" i="51"/>
  <c r="BH64" i="51"/>
  <c r="BG64" i="51"/>
  <c r="BF64" i="51"/>
  <c r="BE64" i="51"/>
  <c r="BD64" i="51"/>
  <c r="BC64" i="51"/>
  <c r="BB64" i="51"/>
  <c r="BA64" i="51"/>
  <c r="AZ64" i="51"/>
  <c r="AY64" i="51"/>
  <c r="AX64" i="51"/>
  <c r="AW64" i="51"/>
  <c r="AV64" i="51"/>
  <c r="AU64" i="51"/>
  <c r="AT64" i="51"/>
  <c r="AS64" i="51"/>
  <c r="AR64" i="51"/>
  <c r="AQ64" i="51"/>
  <c r="AP64" i="51"/>
  <c r="AO64" i="51"/>
  <c r="AN64" i="51"/>
  <c r="AM64" i="51"/>
  <c r="AL64" i="51"/>
  <c r="AK64" i="51"/>
  <c r="AJ64" i="51"/>
  <c r="AI64" i="51"/>
  <c r="AH64" i="51"/>
  <c r="AG64" i="51"/>
  <c r="AF64" i="51"/>
  <c r="AE64" i="51"/>
  <c r="AD64" i="51"/>
  <c r="AC64" i="51"/>
  <c r="AB64" i="51"/>
  <c r="AA64" i="51"/>
  <c r="Z64" i="51"/>
  <c r="Y64" i="51"/>
  <c r="X64" i="51"/>
  <c r="W64" i="51"/>
  <c r="V64" i="51"/>
  <c r="U64" i="51"/>
  <c r="T64" i="51"/>
  <c r="S64" i="51"/>
  <c r="R64" i="51"/>
  <c r="Q64" i="51"/>
  <c r="P64" i="51"/>
  <c r="O64" i="51"/>
  <c r="N64" i="51"/>
  <c r="M64" i="51"/>
  <c r="L64" i="51"/>
  <c r="K64" i="51"/>
  <c r="J64" i="51"/>
  <c r="I64" i="51"/>
  <c r="H64" i="51"/>
  <c r="BM63" i="51"/>
  <c r="BL63" i="51"/>
  <c r="BK63" i="51"/>
  <c r="BJ63" i="51"/>
  <c r="BI63" i="51"/>
  <c r="BH63" i="51"/>
  <c r="BG63" i="51"/>
  <c r="BF63" i="51"/>
  <c r="BE63" i="51"/>
  <c r="BD63" i="51"/>
  <c r="BC63" i="51"/>
  <c r="BB63" i="51"/>
  <c r="BA63" i="51"/>
  <c r="AZ63" i="51"/>
  <c r="AY63" i="51"/>
  <c r="AX63" i="51"/>
  <c r="AW63" i="51"/>
  <c r="AV63" i="51"/>
  <c r="AU63" i="51"/>
  <c r="AT63" i="51"/>
  <c r="AS63" i="51"/>
  <c r="AR63" i="51"/>
  <c r="AQ63" i="51"/>
  <c r="AP63" i="51"/>
  <c r="AO63" i="51"/>
  <c r="AN63" i="51"/>
  <c r="AM63" i="51"/>
  <c r="AL63" i="51"/>
  <c r="AK63" i="51"/>
  <c r="AJ63" i="51"/>
  <c r="AI63" i="51"/>
  <c r="AH63" i="51"/>
  <c r="AG63" i="51"/>
  <c r="AF63" i="51"/>
  <c r="AE63" i="51"/>
  <c r="AD63" i="51"/>
  <c r="AC63" i="51"/>
  <c r="AB63" i="51"/>
  <c r="AA63" i="51"/>
  <c r="Z63" i="51"/>
  <c r="Y63" i="51"/>
  <c r="X63" i="51"/>
  <c r="W63" i="51"/>
  <c r="V63" i="51"/>
  <c r="U63" i="51"/>
  <c r="T63" i="51"/>
  <c r="S63" i="51"/>
  <c r="R63" i="51"/>
  <c r="Q63" i="51"/>
  <c r="P63" i="51"/>
  <c r="O63" i="51"/>
  <c r="N63" i="51"/>
  <c r="M63" i="51"/>
  <c r="L63" i="51"/>
  <c r="K63" i="51"/>
  <c r="J63" i="51"/>
  <c r="I63" i="51"/>
  <c r="H63" i="51"/>
  <c r="BM62" i="51"/>
  <c r="BL62" i="51"/>
  <c r="BK62" i="51"/>
  <c r="BJ62" i="51"/>
  <c r="BI62" i="51"/>
  <c r="BH62" i="51"/>
  <c r="BG62" i="51"/>
  <c r="BF62" i="51"/>
  <c r="BE62" i="51"/>
  <c r="BD62" i="51"/>
  <c r="BC62" i="51"/>
  <c r="BB62" i="51"/>
  <c r="BA62" i="51"/>
  <c r="AZ62" i="51"/>
  <c r="AY62" i="51"/>
  <c r="AX62" i="51"/>
  <c r="AW62" i="51"/>
  <c r="AV62" i="51"/>
  <c r="AU62" i="51"/>
  <c r="AT62" i="51"/>
  <c r="AS62" i="51"/>
  <c r="AR62" i="51"/>
  <c r="AQ62" i="51"/>
  <c r="AP62" i="51"/>
  <c r="AO62" i="51"/>
  <c r="AN62" i="51"/>
  <c r="AM62" i="51"/>
  <c r="AL62" i="51"/>
  <c r="AK62" i="51"/>
  <c r="AJ62" i="51"/>
  <c r="AI62" i="51"/>
  <c r="AH62" i="51"/>
  <c r="AG62" i="51"/>
  <c r="AF62" i="51"/>
  <c r="AE62" i="51"/>
  <c r="AD62" i="51"/>
  <c r="AC62" i="51"/>
  <c r="AB62" i="51"/>
  <c r="AA62" i="51"/>
  <c r="Z62" i="51"/>
  <c r="Y62" i="51"/>
  <c r="X62" i="51"/>
  <c r="W62" i="51"/>
  <c r="V62" i="51"/>
  <c r="U62" i="51"/>
  <c r="T62" i="51"/>
  <c r="S62" i="51"/>
  <c r="R62" i="51"/>
  <c r="Q62" i="51"/>
  <c r="P62" i="51"/>
  <c r="O62" i="51"/>
  <c r="N62" i="51"/>
  <c r="M62" i="51"/>
  <c r="L62" i="51"/>
  <c r="K62" i="51"/>
  <c r="J62" i="51"/>
  <c r="I62" i="51"/>
  <c r="H62" i="51"/>
  <c r="BM61" i="51"/>
  <c r="BL61" i="51"/>
  <c r="BK61" i="51"/>
  <c r="BJ61" i="51"/>
  <c r="BI61" i="51"/>
  <c r="BH61" i="51"/>
  <c r="BG61" i="51"/>
  <c r="BF61" i="51"/>
  <c r="BE61" i="51"/>
  <c r="BD61" i="51"/>
  <c r="BC61" i="51"/>
  <c r="BB61" i="51"/>
  <c r="BA61" i="51"/>
  <c r="AZ61" i="51"/>
  <c r="AY61" i="51"/>
  <c r="AX61" i="51"/>
  <c r="AW61" i="51"/>
  <c r="AV61" i="51"/>
  <c r="AU61" i="51"/>
  <c r="AT61" i="51"/>
  <c r="AS61" i="51"/>
  <c r="AR61" i="51"/>
  <c r="AQ61" i="51"/>
  <c r="AP61" i="51"/>
  <c r="AO61" i="51"/>
  <c r="AN61" i="51"/>
  <c r="AM61" i="51"/>
  <c r="AL61" i="51"/>
  <c r="AK61" i="51"/>
  <c r="AJ61" i="51"/>
  <c r="AI61" i="51"/>
  <c r="AH61" i="51"/>
  <c r="AG61" i="51"/>
  <c r="AF61" i="51"/>
  <c r="AE61" i="51"/>
  <c r="AD61" i="51"/>
  <c r="AC61" i="51"/>
  <c r="AB61" i="51"/>
  <c r="AA61" i="51"/>
  <c r="Z61" i="51"/>
  <c r="Y61" i="51"/>
  <c r="X61" i="51"/>
  <c r="W61" i="51"/>
  <c r="V61" i="51"/>
  <c r="U61" i="51"/>
  <c r="T61" i="51"/>
  <c r="S61" i="51"/>
  <c r="R61" i="51"/>
  <c r="Q61" i="51"/>
  <c r="P61" i="51"/>
  <c r="O61" i="51"/>
  <c r="N61" i="51"/>
  <c r="M61" i="51"/>
  <c r="L61" i="51"/>
  <c r="K61" i="51"/>
  <c r="J61" i="51"/>
  <c r="I61" i="51"/>
  <c r="H61" i="51"/>
  <c r="BM60" i="51"/>
  <c r="BL60" i="51"/>
  <c r="BK60" i="51"/>
  <c r="BJ60" i="51"/>
  <c r="BI60" i="51"/>
  <c r="BH60" i="51"/>
  <c r="BG60" i="51"/>
  <c r="BF60" i="51"/>
  <c r="BE60" i="51"/>
  <c r="BD60" i="51"/>
  <c r="BC60" i="51"/>
  <c r="BB60" i="51"/>
  <c r="BA60" i="51"/>
  <c r="AZ60" i="51"/>
  <c r="AY60" i="51"/>
  <c r="AX60" i="51"/>
  <c r="AW60" i="51"/>
  <c r="AV60" i="51"/>
  <c r="AU60" i="51"/>
  <c r="AT60" i="51"/>
  <c r="AS60" i="51"/>
  <c r="AR60" i="51"/>
  <c r="AQ60" i="51"/>
  <c r="AP60" i="51"/>
  <c r="AO60" i="51"/>
  <c r="AN60" i="51"/>
  <c r="AM60" i="51"/>
  <c r="AL60" i="51"/>
  <c r="AK60" i="51"/>
  <c r="AJ60" i="51"/>
  <c r="AI60" i="51"/>
  <c r="AH60" i="51"/>
  <c r="AG60" i="51"/>
  <c r="AF60" i="51"/>
  <c r="AE60" i="51"/>
  <c r="AD60" i="51"/>
  <c r="AC60" i="51"/>
  <c r="AB60" i="51"/>
  <c r="AA60" i="51"/>
  <c r="Z60" i="51"/>
  <c r="Y60" i="51"/>
  <c r="X60" i="51"/>
  <c r="W60" i="51"/>
  <c r="V60" i="51"/>
  <c r="U60" i="51"/>
  <c r="T60" i="51"/>
  <c r="S60" i="51"/>
  <c r="R60" i="51"/>
  <c r="Q60" i="51"/>
  <c r="P60" i="51"/>
  <c r="O60" i="51"/>
  <c r="N60" i="51"/>
  <c r="M60" i="51"/>
  <c r="L60" i="51"/>
  <c r="K60" i="51"/>
  <c r="J60" i="51"/>
  <c r="I60" i="51"/>
  <c r="H60" i="51"/>
  <c r="BM59" i="51"/>
  <c r="BL59" i="51"/>
  <c r="BK59" i="51"/>
  <c r="BJ59" i="51"/>
  <c r="BI59" i="51"/>
  <c r="BH59" i="51"/>
  <c r="BG59" i="51"/>
  <c r="BF59" i="51"/>
  <c r="BE59" i="51"/>
  <c r="BD59" i="51"/>
  <c r="BC59" i="51"/>
  <c r="BB59" i="51"/>
  <c r="BA59" i="51"/>
  <c r="AZ59" i="51"/>
  <c r="AY59" i="51"/>
  <c r="AX59" i="51"/>
  <c r="AW59" i="51"/>
  <c r="AV59" i="51"/>
  <c r="AU59" i="51"/>
  <c r="AT59" i="51"/>
  <c r="AS59" i="51"/>
  <c r="AR59" i="51"/>
  <c r="AQ59" i="51"/>
  <c r="AP59" i="51"/>
  <c r="AO59" i="51"/>
  <c r="AN59" i="51"/>
  <c r="AM59" i="51"/>
  <c r="AL59" i="51"/>
  <c r="AK59" i="51"/>
  <c r="AJ59" i="51"/>
  <c r="AI59" i="51"/>
  <c r="AH59" i="51"/>
  <c r="AG59" i="51"/>
  <c r="AF59" i="51"/>
  <c r="AE59" i="51"/>
  <c r="AD59" i="51"/>
  <c r="AC59" i="51"/>
  <c r="AB59" i="51"/>
  <c r="AA59" i="51"/>
  <c r="Z59" i="51"/>
  <c r="Y59" i="51"/>
  <c r="X59" i="51"/>
  <c r="W59" i="51"/>
  <c r="V59" i="51"/>
  <c r="U59" i="51"/>
  <c r="T59" i="51"/>
  <c r="S59" i="51"/>
  <c r="R59" i="51"/>
  <c r="Q59" i="51"/>
  <c r="P59" i="51"/>
  <c r="O59" i="51"/>
  <c r="N59" i="51"/>
  <c r="M59" i="51"/>
  <c r="L59" i="51"/>
  <c r="K59" i="51"/>
  <c r="J59" i="51"/>
  <c r="I59" i="51"/>
  <c r="H59" i="51"/>
  <c r="BM58" i="51"/>
  <c r="BL58" i="51"/>
  <c r="BK58" i="51"/>
  <c r="BJ58" i="51"/>
  <c r="BI58" i="51"/>
  <c r="BH58" i="51"/>
  <c r="BG58" i="51"/>
  <c r="BF58" i="51"/>
  <c r="BE58" i="51"/>
  <c r="BD58" i="51"/>
  <c r="BC58" i="51"/>
  <c r="BB58" i="51"/>
  <c r="BA58" i="51"/>
  <c r="AZ58" i="51"/>
  <c r="AY58" i="51"/>
  <c r="AX58" i="51"/>
  <c r="AW58" i="51"/>
  <c r="AV58" i="51"/>
  <c r="AU58" i="51"/>
  <c r="AT58" i="51"/>
  <c r="AS58" i="51"/>
  <c r="AR58" i="51"/>
  <c r="AQ58" i="51"/>
  <c r="AP58" i="51"/>
  <c r="AO58" i="51"/>
  <c r="AN58" i="51"/>
  <c r="AM58" i="51"/>
  <c r="AL58" i="51"/>
  <c r="AK58" i="51"/>
  <c r="AJ58" i="51"/>
  <c r="AI58" i="51"/>
  <c r="AH58" i="51"/>
  <c r="AG58" i="51"/>
  <c r="AF58" i="51"/>
  <c r="AE58" i="51"/>
  <c r="AD58" i="51"/>
  <c r="AC58" i="51"/>
  <c r="AB58" i="51"/>
  <c r="AA58" i="51"/>
  <c r="Z58" i="51"/>
  <c r="Y58" i="51"/>
  <c r="X58" i="51"/>
  <c r="W58" i="51"/>
  <c r="V58" i="51"/>
  <c r="U58" i="51"/>
  <c r="T58" i="51"/>
  <c r="S58" i="51"/>
  <c r="R58" i="51"/>
  <c r="Q58" i="51"/>
  <c r="P58" i="51"/>
  <c r="O58" i="51"/>
  <c r="N58" i="51"/>
  <c r="M58" i="51"/>
  <c r="L58" i="51"/>
  <c r="K58" i="51"/>
  <c r="J58" i="51"/>
  <c r="I58" i="51"/>
  <c r="H58" i="51"/>
  <c r="BM57" i="51"/>
  <c r="BL57" i="51"/>
  <c r="BK57" i="51"/>
  <c r="BJ57" i="51"/>
  <c r="BI57" i="51"/>
  <c r="BH57" i="51"/>
  <c r="BG57" i="51"/>
  <c r="BF57" i="51"/>
  <c r="BE57" i="51"/>
  <c r="BD57" i="51"/>
  <c r="BC57" i="51"/>
  <c r="BB57" i="51"/>
  <c r="BA57" i="51"/>
  <c r="AZ57" i="51"/>
  <c r="AY57" i="51"/>
  <c r="AX57" i="51"/>
  <c r="AW57" i="51"/>
  <c r="AV57" i="51"/>
  <c r="AU57" i="51"/>
  <c r="AT57" i="51"/>
  <c r="AS57" i="51"/>
  <c r="AR57" i="51"/>
  <c r="AQ57" i="51"/>
  <c r="AP57" i="51"/>
  <c r="AO57" i="51"/>
  <c r="AN57" i="51"/>
  <c r="AM57" i="51"/>
  <c r="AL57" i="51"/>
  <c r="AK57" i="51"/>
  <c r="AJ57" i="51"/>
  <c r="AI57" i="51"/>
  <c r="AH57" i="51"/>
  <c r="AG57" i="51"/>
  <c r="AF57" i="51"/>
  <c r="AE57" i="51"/>
  <c r="AD57" i="51"/>
  <c r="AC57" i="51"/>
  <c r="AB57" i="51"/>
  <c r="AA57" i="51"/>
  <c r="Z57" i="51"/>
  <c r="Y57" i="51"/>
  <c r="X57" i="51"/>
  <c r="W57" i="51"/>
  <c r="V57" i="51"/>
  <c r="U57" i="51"/>
  <c r="T57" i="51"/>
  <c r="S57" i="51"/>
  <c r="R57" i="51"/>
  <c r="Q57" i="51"/>
  <c r="P57" i="51"/>
  <c r="O57" i="51"/>
  <c r="N57" i="51"/>
  <c r="M57" i="51"/>
  <c r="L57" i="51"/>
  <c r="K57" i="51"/>
  <c r="J57" i="51"/>
  <c r="I57" i="51"/>
  <c r="H57" i="51"/>
  <c r="BM56" i="51"/>
  <c r="BL56" i="51"/>
  <c r="BK56" i="51"/>
  <c r="BJ56" i="51"/>
  <c r="BI56" i="51"/>
  <c r="BH56" i="51"/>
  <c r="BG56" i="51"/>
  <c r="BF56" i="51"/>
  <c r="BE56" i="51"/>
  <c r="BD56" i="51"/>
  <c r="BC56" i="51"/>
  <c r="BB56" i="51"/>
  <c r="BA56" i="51"/>
  <c r="AZ56" i="51"/>
  <c r="AY56" i="51"/>
  <c r="AX56" i="51"/>
  <c r="AW56" i="51"/>
  <c r="AV56" i="51"/>
  <c r="AU56" i="51"/>
  <c r="AT56" i="51"/>
  <c r="AS56" i="51"/>
  <c r="AR56" i="51"/>
  <c r="AQ56" i="51"/>
  <c r="AP56" i="51"/>
  <c r="AO56" i="51"/>
  <c r="AN56" i="51"/>
  <c r="AM56" i="51"/>
  <c r="AL56" i="51"/>
  <c r="AK56" i="51"/>
  <c r="AJ56" i="51"/>
  <c r="AI56" i="51"/>
  <c r="AH56" i="51"/>
  <c r="AG56" i="51"/>
  <c r="AF56" i="51"/>
  <c r="AE56" i="51"/>
  <c r="AD56" i="51"/>
  <c r="AC56" i="51"/>
  <c r="AB56" i="51"/>
  <c r="AA56" i="51"/>
  <c r="Z56" i="51"/>
  <c r="Y56" i="51"/>
  <c r="X56" i="51"/>
  <c r="W56" i="51"/>
  <c r="V56" i="51"/>
  <c r="U56" i="51"/>
  <c r="T56" i="51"/>
  <c r="S56" i="51"/>
  <c r="R56" i="51"/>
  <c r="Q56" i="51"/>
  <c r="P56" i="51"/>
  <c r="O56" i="51"/>
  <c r="N56" i="51"/>
  <c r="M56" i="51"/>
  <c r="L56" i="51"/>
  <c r="K56" i="51"/>
  <c r="J56" i="51"/>
  <c r="I56" i="51"/>
  <c r="H56" i="51"/>
  <c r="BM55" i="51"/>
  <c r="BL55" i="51"/>
  <c r="BK55" i="51"/>
  <c r="BJ55" i="51"/>
  <c r="BI55" i="51"/>
  <c r="BH55" i="51"/>
  <c r="BG55" i="51"/>
  <c r="BF55" i="51"/>
  <c r="BE55" i="51"/>
  <c r="BD55" i="51"/>
  <c r="BC55" i="51"/>
  <c r="BB55" i="51"/>
  <c r="BA55" i="51"/>
  <c r="AZ55" i="51"/>
  <c r="AY55" i="51"/>
  <c r="AX55" i="51"/>
  <c r="AW55" i="51"/>
  <c r="AV55" i="51"/>
  <c r="AU55" i="51"/>
  <c r="AT55" i="51"/>
  <c r="AS55" i="51"/>
  <c r="AR55" i="51"/>
  <c r="AQ55" i="51"/>
  <c r="AP55" i="51"/>
  <c r="AO55" i="51"/>
  <c r="AN55" i="51"/>
  <c r="AM55" i="51"/>
  <c r="AL55" i="51"/>
  <c r="AK55" i="51"/>
  <c r="AJ55" i="51"/>
  <c r="AI55" i="51"/>
  <c r="AH55" i="51"/>
  <c r="AG55" i="51"/>
  <c r="AF55" i="51"/>
  <c r="AE55" i="51"/>
  <c r="AD55" i="51"/>
  <c r="AC55" i="51"/>
  <c r="AB55" i="51"/>
  <c r="AA55" i="51"/>
  <c r="Z55" i="51"/>
  <c r="Y55" i="51"/>
  <c r="X55" i="51"/>
  <c r="W55" i="51"/>
  <c r="V55" i="51"/>
  <c r="U55" i="51"/>
  <c r="T55" i="51"/>
  <c r="S55" i="51"/>
  <c r="R55" i="51"/>
  <c r="Q55" i="51"/>
  <c r="P55" i="51"/>
  <c r="O55" i="51"/>
  <c r="N55" i="51"/>
  <c r="M55" i="51"/>
  <c r="L55" i="51"/>
  <c r="K55" i="51"/>
  <c r="J55" i="51"/>
  <c r="I55" i="51"/>
  <c r="H55" i="51"/>
  <c r="BM53" i="51"/>
  <c r="BL53" i="51"/>
  <c r="BK53" i="51"/>
  <c r="BJ53" i="51"/>
  <c r="BI53" i="51"/>
  <c r="BH53" i="51"/>
  <c r="BG53" i="51"/>
  <c r="BF53" i="51"/>
  <c r="BE53" i="51"/>
  <c r="BD53" i="51"/>
  <c r="BC53" i="51"/>
  <c r="BB53" i="51"/>
  <c r="BA53" i="51"/>
  <c r="AZ53" i="51"/>
  <c r="AY53" i="51"/>
  <c r="AX53" i="51"/>
  <c r="AW53" i="51"/>
  <c r="AV53" i="51"/>
  <c r="AU53" i="51"/>
  <c r="AT53" i="51"/>
  <c r="AS53" i="51"/>
  <c r="AR53" i="51"/>
  <c r="AQ53" i="51"/>
  <c r="AP53" i="51"/>
  <c r="AO53" i="51"/>
  <c r="AN53" i="51"/>
  <c r="AM53" i="51"/>
  <c r="AL53" i="51"/>
  <c r="AK53" i="51"/>
  <c r="AJ53" i="51"/>
  <c r="AI53" i="51"/>
  <c r="AH53" i="51"/>
  <c r="AG53" i="51"/>
  <c r="AF53" i="51"/>
  <c r="AE53" i="51"/>
  <c r="AD53" i="51"/>
  <c r="AC53" i="51"/>
  <c r="AB53" i="51"/>
  <c r="AA53" i="51"/>
  <c r="Z53" i="51"/>
  <c r="Y53" i="51"/>
  <c r="X53" i="51"/>
  <c r="W53" i="51"/>
  <c r="V53" i="51"/>
  <c r="U53" i="51"/>
  <c r="T53" i="51"/>
  <c r="S53" i="51"/>
  <c r="R53" i="51"/>
  <c r="Q53" i="51"/>
  <c r="P53" i="51"/>
  <c r="O53" i="51"/>
  <c r="N53" i="51"/>
  <c r="M53" i="51"/>
  <c r="L53" i="51"/>
  <c r="K53" i="51"/>
  <c r="J53" i="51"/>
  <c r="I53" i="51"/>
  <c r="H53" i="51"/>
  <c r="BM52" i="51"/>
  <c r="BL52" i="51"/>
  <c r="BK52" i="51"/>
  <c r="BJ52" i="51"/>
  <c r="BI52" i="51"/>
  <c r="BH52" i="51"/>
  <c r="BG52" i="51"/>
  <c r="BF52" i="51"/>
  <c r="BE52" i="51"/>
  <c r="BD52" i="51"/>
  <c r="BC52" i="51"/>
  <c r="BB52" i="51"/>
  <c r="BA52" i="51"/>
  <c r="AZ52" i="51"/>
  <c r="AY52" i="51"/>
  <c r="AX52" i="51"/>
  <c r="AW52" i="51"/>
  <c r="AV52" i="51"/>
  <c r="AU52" i="51"/>
  <c r="AT52" i="51"/>
  <c r="AS52" i="51"/>
  <c r="AR52" i="51"/>
  <c r="AQ52" i="51"/>
  <c r="AP52" i="51"/>
  <c r="AO52" i="51"/>
  <c r="AN52" i="51"/>
  <c r="AM52" i="51"/>
  <c r="AL52" i="51"/>
  <c r="AK52" i="51"/>
  <c r="AJ52" i="51"/>
  <c r="AI52" i="51"/>
  <c r="AH52" i="51"/>
  <c r="AG52" i="51"/>
  <c r="AF52" i="51"/>
  <c r="AE52" i="51"/>
  <c r="AD52" i="51"/>
  <c r="AC52" i="51"/>
  <c r="AB52" i="51"/>
  <c r="AA52" i="51"/>
  <c r="Z52" i="51"/>
  <c r="Y52" i="51"/>
  <c r="X52" i="51"/>
  <c r="W52" i="51"/>
  <c r="V52" i="51"/>
  <c r="U52" i="51"/>
  <c r="T52" i="51"/>
  <c r="S52" i="51"/>
  <c r="R52" i="51"/>
  <c r="Q52" i="51"/>
  <c r="P52" i="51"/>
  <c r="O52" i="51"/>
  <c r="N52" i="51"/>
  <c r="M52" i="51"/>
  <c r="L52" i="51"/>
  <c r="K52" i="51"/>
  <c r="J52" i="51"/>
  <c r="I52" i="51"/>
  <c r="H52" i="51"/>
  <c r="BM51" i="51"/>
  <c r="BL51" i="51"/>
  <c r="BK51" i="51"/>
  <c r="BJ51" i="51"/>
  <c r="BI51" i="51"/>
  <c r="BH51" i="51"/>
  <c r="BG51" i="51"/>
  <c r="BF51" i="51"/>
  <c r="BE51" i="51"/>
  <c r="BD51" i="51"/>
  <c r="BC51" i="51"/>
  <c r="BB51" i="51"/>
  <c r="BA51" i="51"/>
  <c r="AZ51" i="51"/>
  <c r="AY51" i="51"/>
  <c r="AX51" i="51"/>
  <c r="AW51" i="51"/>
  <c r="AV51" i="51"/>
  <c r="AU51" i="51"/>
  <c r="AT51" i="51"/>
  <c r="AS51" i="51"/>
  <c r="AR51" i="51"/>
  <c r="AQ51" i="51"/>
  <c r="AP51" i="51"/>
  <c r="AO51" i="51"/>
  <c r="AN51" i="51"/>
  <c r="AM51" i="51"/>
  <c r="AL51" i="51"/>
  <c r="AK51" i="51"/>
  <c r="AJ51" i="51"/>
  <c r="AI51" i="51"/>
  <c r="AH51" i="51"/>
  <c r="AG51" i="51"/>
  <c r="AF51" i="51"/>
  <c r="AE51" i="51"/>
  <c r="AD51" i="51"/>
  <c r="AC51" i="51"/>
  <c r="AB51" i="51"/>
  <c r="AA51" i="51"/>
  <c r="Z51" i="51"/>
  <c r="Y51" i="51"/>
  <c r="X51" i="51"/>
  <c r="W51" i="51"/>
  <c r="V51" i="51"/>
  <c r="U51" i="51"/>
  <c r="T51" i="51"/>
  <c r="S51" i="51"/>
  <c r="R51" i="51"/>
  <c r="Q51" i="51"/>
  <c r="P51" i="51"/>
  <c r="O51" i="51"/>
  <c r="N51" i="51"/>
  <c r="M51" i="51"/>
  <c r="L51" i="51"/>
  <c r="K51" i="51"/>
  <c r="J51" i="51"/>
  <c r="I51" i="51"/>
  <c r="H51" i="51"/>
  <c r="BM50" i="51"/>
  <c r="BL50" i="51"/>
  <c r="BK50" i="51"/>
  <c r="BJ50" i="51"/>
  <c r="BI50" i="51"/>
  <c r="BH50" i="51"/>
  <c r="BG50" i="51"/>
  <c r="BF50" i="51"/>
  <c r="BE50" i="51"/>
  <c r="BD50" i="51"/>
  <c r="BC50" i="51"/>
  <c r="BB50" i="51"/>
  <c r="BA50" i="51"/>
  <c r="AZ50" i="51"/>
  <c r="AY50" i="51"/>
  <c r="AX50" i="51"/>
  <c r="AW50" i="51"/>
  <c r="AV50" i="51"/>
  <c r="AU50" i="51"/>
  <c r="AT50" i="51"/>
  <c r="AS50" i="51"/>
  <c r="AR50" i="51"/>
  <c r="AQ50" i="51"/>
  <c r="AP50" i="51"/>
  <c r="AO50" i="51"/>
  <c r="AN50" i="51"/>
  <c r="AM50" i="51"/>
  <c r="AL50" i="51"/>
  <c r="AK50" i="51"/>
  <c r="AJ50" i="51"/>
  <c r="AI50" i="51"/>
  <c r="AH50" i="51"/>
  <c r="AG50" i="51"/>
  <c r="AF50" i="51"/>
  <c r="AE50" i="51"/>
  <c r="AD50" i="51"/>
  <c r="AC50" i="51"/>
  <c r="AB50" i="51"/>
  <c r="AA50" i="51"/>
  <c r="Z50" i="51"/>
  <c r="Y50" i="51"/>
  <c r="X50" i="51"/>
  <c r="W50" i="51"/>
  <c r="V50" i="51"/>
  <c r="U50" i="51"/>
  <c r="T50" i="51"/>
  <c r="S50" i="51"/>
  <c r="R50" i="51"/>
  <c r="Q50" i="51"/>
  <c r="P50" i="51"/>
  <c r="O50" i="51"/>
  <c r="N50" i="51"/>
  <c r="M50" i="51"/>
  <c r="L50" i="51"/>
  <c r="K50" i="51"/>
  <c r="J50" i="51"/>
  <c r="I50" i="51"/>
  <c r="H50" i="51"/>
  <c r="BM49" i="51"/>
  <c r="BL49" i="51"/>
  <c r="BK49" i="51"/>
  <c r="BJ49" i="51"/>
  <c r="BI49" i="51"/>
  <c r="BH49" i="51"/>
  <c r="BG49" i="51"/>
  <c r="BF49" i="51"/>
  <c r="BE49" i="51"/>
  <c r="BD49" i="51"/>
  <c r="BC49" i="51"/>
  <c r="BB49" i="51"/>
  <c r="BA49" i="51"/>
  <c r="AZ49" i="51"/>
  <c r="AY49" i="51"/>
  <c r="AX49" i="51"/>
  <c r="AW49" i="51"/>
  <c r="AV49" i="51"/>
  <c r="AU49" i="51"/>
  <c r="AT49" i="51"/>
  <c r="AS49" i="51"/>
  <c r="AR49" i="51"/>
  <c r="AQ49" i="51"/>
  <c r="AP49" i="51"/>
  <c r="AO49" i="51"/>
  <c r="AN49" i="51"/>
  <c r="AM49" i="51"/>
  <c r="AL49" i="51"/>
  <c r="AK49" i="51"/>
  <c r="AJ49" i="51"/>
  <c r="AI49" i="51"/>
  <c r="AH49" i="51"/>
  <c r="AG49" i="51"/>
  <c r="AF49" i="51"/>
  <c r="AE49" i="51"/>
  <c r="AD49" i="51"/>
  <c r="AC49" i="51"/>
  <c r="AB49" i="51"/>
  <c r="AA49" i="51"/>
  <c r="Z49" i="51"/>
  <c r="Y49" i="51"/>
  <c r="X49" i="51"/>
  <c r="W49" i="51"/>
  <c r="V49" i="51"/>
  <c r="U49" i="51"/>
  <c r="T49" i="51"/>
  <c r="S49" i="51"/>
  <c r="R49" i="51"/>
  <c r="Q49" i="51"/>
  <c r="P49" i="51"/>
  <c r="O49" i="51"/>
  <c r="N49" i="51"/>
  <c r="M49" i="51"/>
  <c r="L49" i="51"/>
  <c r="K49" i="51"/>
  <c r="J49" i="51"/>
  <c r="I49" i="51"/>
  <c r="H49" i="51"/>
  <c r="BM48" i="51"/>
  <c r="BL48" i="51"/>
  <c r="BK48" i="51"/>
  <c r="BJ48" i="51"/>
  <c r="BI48" i="51"/>
  <c r="BH48" i="51"/>
  <c r="BG48" i="51"/>
  <c r="BF48" i="51"/>
  <c r="BE48" i="51"/>
  <c r="BD48" i="51"/>
  <c r="BC48" i="51"/>
  <c r="BB48" i="51"/>
  <c r="BA48" i="51"/>
  <c r="AZ48" i="51"/>
  <c r="AY48" i="51"/>
  <c r="AX48" i="51"/>
  <c r="AW48" i="51"/>
  <c r="AV48" i="51"/>
  <c r="AU48" i="51"/>
  <c r="AT48" i="51"/>
  <c r="AS48" i="51"/>
  <c r="AR48" i="51"/>
  <c r="AQ48" i="51"/>
  <c r="AP48" i="51"/>
  <c r="AO48" i="51"/>
  <c r="AN48" i="51"/>
  <c r="AM48" i="51"/>
  <c r="AL48" i="51"/>
  <c r="AK48" i="51"/>
  <c r="AJ48" i="51"/>
  <c r="AI48" i="51"/>
  <c r="AH48" i="51"/>
  <c r="AG48" i="51"/>
  <c r="AF48" i="51"/>
  <c r="AE48" i="51"/>
  <c r="AD48" i="51"/>
  <c r="AC48" i="51"/>
  <c r="AB48" i="51"/>
  <c r="AA48" i="51"/>
  <c r="Z48" i="51"/>
  <c r="Y48" i="51"/>
  <c r="X48" i="51"/>
  <c r="W48" i="51"/>
  <c r="V48" i="51"/>
  <c r="U48" i="51"/>
  <c r="T48" i="51"/>
  <c r="S48" i="51"/>
  <c r="R48" i="51"/>
  <c r="Q48" i="51"/>
  <c r="P48" i="51"/>
  <c r="O48" i="51"/>
  <c r="N48" i="51"/>
  <c r="M48" i="51"/>
  <c r="L48" i="51"/>
  <c r="K48" i="51"/>
  <c r="J48" i="51"/>
  <c r="I48" i="51"/>
  <c r="H48" i="51"/>
  <c r="BM46" i="51"/>
  <c r="BL46" i="51"/>
  <c r="BK46" i="51"/>
  <c r="BJ46" i="51"/>
  <c r="BI46" i="51"/>
  <c r="BH46" i="51"/>
  <c r="BG46" i="51"/>
  <c r="BF46" i="51"/>
  <c r="BE46" i="51"/>
  <c r="BD46" i="51"/>
  <c r="BC46" i="51"/>
  <c r="BB46" i="51"/>
  <c r="BA46" i="51"/>
  <c r="AZ46" i="51"/>
  <c r="AY46" i="51"/>
  <c r="AX46" i="51"/>
  <c r="AW46" i="51"/>
  <c r="AV46" i="51"/>
  <c r="AU46" i="51"/>
  <c r="AT46" i="51"/>
  <c r="AS46" i="51"/>
  <c r="AR46" i="51"/>
  <c r="AQ46" i="51"/>
  <c r="AP46" i="51"/>
  <c r="AO46" i="51"/>
  <c r="AN46" i="51"/>
  <c r="AM46" i="51"/>
  <c r="AL46" i="51"/>
  <c r="AK46" i="51"/>
  <c r="AJ46" i="51"/>
  <c r="AI46" i="51"/>
  <c r="AH46" i="51"/>
  <c r="AG46" i="51"/>
  <c r="AF46" i="51"/>
  <c r="AE46" i="51"/>
  <c r="AD46" i="51"/>
  <c r="AC46" i="51"/>
  <c r="AB46" i="51"/>
  <c r="AA46" i="51"/>
  <c r="Z46" i="51"/>
  <c r="Y46" i="51"/>
  <c r="X46" i="51"/>
  <c r="W46" i="51"/>
  <c r="V46" i="51"/>
  <c r="U46" i="51"/>
  <c r="T46" i="51"/>
  <c r="S46" i="51"/>
  <c r="R46" i="51"/>
  <c r="Q46" i="51"/>
  <c r="P46" i="51"/>
  <c r="O46" i="51"/>
  <c r="N46" i="51"/>
  <c r="M46" i="51"/>
  <c r="L46" i="51"/>
  <c r="K46" i="51"/>
  <c r="J46" i="51"/>
  <c r="I46" i="51"/>
  <c r="H46" i="51"/>
  <c r="BM45" i="51"/>
  <c r="BL45" i="51"/>
  <c r="BK45" i="51"/>
  <c r="BJ45" i="51"/>
  <c r="BI45" i="51"/>
  <c r="BH45" i="51"/>
  <c r="BG45" i="51"/>
  <c r="BF45" i="51"/>
  <c r="BE45" i="51"/>
  <c r="BD45" i="51"/>
  <c r="BC45" i="51"/>
  <c r="BB45" i="51"/>
  <c r="BA45" i="51"/>
  <c r="AZ45" i="51"/>
  <c r="AY45" i="51"/>
  <c r="AX45" i="51"/>
  <c r="AW45" i="51"/>
  <c r="AV45" i="51"/>
  <c r="AU45" i="51"/>
  <c r="AT45" i="51"/>
  <c r="AS45" i="51"/>
  <c r="AR45" i="51"/>
  <c r="AQ45" i="51"/>
  <c r="AP45" i="51"/>
  <c r="AO45" i="51"/>
  <c r="AN45" i="51"/>
  <c r="AM45" i="51"/>
  <c r="AL45" i="51"/>
  <c r="AK45" i="51"/>
  <c r="AJ45" i="51"/>
  <c r="AI45" i="51"/>
  <c r="AH45" i="51"/>
  <c r="AG45" i="51"/>
  <c r="AF45" i="51"/>
  <c r="AE45" i="51"/>
  <c r="AD45" i="51"/>
  <c r="AC45" i="51"/>
  <c r="AB45" i="51"/>
  <c r="AA45" i="51"/>
  <c r="Z45" i="51"/>
  <c r="Y45" i="51"/>
  <c r="X45" i="51"/>
  <c r="W45" i="51"/>
  <c r="V45" i="51"/>
  <c r="U45" i="51"/>
  <c r="T45" i="51"/>
  <c r="S45" i="51"/>
  <c r="R45" i="51"/>
  <c r="Q45" i="51"/>
  <c r="P45" i="51"/>
  <c r="O45" i="51"/>
  <c r="N45" i="51"/>
  <c r="M45" i="51"/>
  <c r="L45" i="51"/>
  <c r="K45" i="51"/>
  <c r="J45" i="51"/>
  <c r="I45" i="51"/>
  <c r="H45" i="51"/>
  <c r="BM44" i="51"/>
  <c r="BL44" i="51"/>
  <c r="BK44" i="51"/>
  <c r="BJ44" i="51"/>
  <c r="BI44" i="51"/>
  <c r="BH44" i="51"/>
  <c r="BG44" i="51"/>
  <c r="BF44" i="51"/>
  <c r="BE44" i="51"/>
  <c r="BD44" i="51"/>
  <c r="BC44" i="51"/>
  <c r="BB44" i="51"/>
  <c r="BA44" i="51"/>
  <c r="AZ44" i="51"/>
  <c r="AY44" i="51"/>
  <c r="AX44" i="51"/>
  <c r="AW44" i="51"/>
  <c r="AV44" i="51"/>
  <c r="AU44" i="51"/>
  <c r="AT44" i="51"/>
  <c r="AS44" i="51"/>
  <c r="AR44" i="51"/>
  <c r="AQ44" i="51"/>
  <c r="AP44" i="51"/>
  <c r="AO44" i="51"/>
  <c r="AN44" i="51"/>
  <c r="AM44" i="51"/>
  <c r="AL44" i="51"/>
  <c r="AK44" i="51"/>
  <c r="AJ44" i="51"/>
  <c r="AI44" i="51"/>
  <c r="AH44" i="51"/>
  <c r="AG44" i="51"/>
  <c r="AF44" i="51"/>
  <c r="AE44" i="51"/>
  <c r="AD44" i="51"/>
  <c r="AC44" i="51"/>
  <c r="AB44" i="51"/>
  <c r="AA44" i="51"/>
  <c r="Z44" i="51"/>
  <c r="Y44" i="51"/>
  <c r="X44" i="51"/>
  <c r="W44" i="51"/>
  <c r="V44" i="51"/>
  <c r="U44" i="51"/>
  <c r="T44" i="51"/>
  <c r="S44" i="51"/>
  <c r="R44" i="51"/>
  <c r="Q44" i="51"/>
  <c r="P44" i="51"/>
  <c r="O44" i="51"/>
  <c r="N44" i="51"/>
  <c r="M44" i="51"/>
  <c r="L44" i="51"/>
  <c r="K44" i="51"/>
  <c r="J44" i="51"/>
  <c r="I44" i="51"/>
  <c r="H44" i="51"/>
  <c r="BM43" i="51"/>
  <c r="BL43" i="51"/>
  <c r="BK43" i="51"/>
  <c r="BJ43" i="51"/>
  <c r="BI43" i="51"/>
  <c r="BH43" i="51"/>
  <c r="BG43" i="51"/>
  <c r="BF43" i="51"/>
  <c r="BE43" i="51"/>
  <c r="BD43" i="51"/>
  <c r="BC43" i="51"/>
  <c r="BB43" i="51"/>
  <c r="BA43" i="51"/>
  <c r="AZ43" i="51"/>
  <c r="AY43" i="51"/>
  <c r="AX43" i="51"/>
  <c r="AW43" i="51"/>
  <c r="AV43" i="51"/>
  <c r="AU43" i="51"/>
  <c r="AT43" i="51"/>
  <c r="AS43" i="51"/>
  <c r="AR43" i="51"/>
  <c r="AQ43" i="51"/>
  <c r="AP43" i="51"/>
  <c r="AO43" i="51"/>
  <c r="AN43" i="51"/>
  <c r="AM43" i="51"/>
  <c r="AL43" i="51"/>
  <c r="AK43" i="51"/>
  <c r="AJ43" i="51"/>
  <c r="AI43" i="51"/>
  <c r="AH43" i="51"/>
  <c r="AG43" i="51"/>
  <c r="AF43" i="51"/>
  <c r="AE43" i="51"/>
  <c r="AD43" i="51"/>
  <c r="AC43" i="51"/>
  <c r="AB43" i="51"/>
  <c r="AA43" i="51"/>
  <c r="Z43" i="51"/>
  <c r="Y43" i="51"/>
  <c r="X43" i="51"/>
  <c r="W43" i="51"/>
  <c r="V43" i="51"/>
  <c r="U43" i="51"/>
  <c r="T43" i="51"/>
  <c r="S43" i="51"/>
  <c r="R43" i="51"/>
  <c r="Q43" i="51"/>
  <c r="P43" i="51"/>
  <c r="O43" i="51"/>
  <c r="N43" i="51"/>
  <c r="M43" i="51"/>
  <c r="L43" i="51"/>
  <c r="K43" i="51"/>
  <c r="J43" i="51"/>
  <c r="I43" i="51"/>
  <c r="H43" i="51"/>
  <c r="BM42" i="51"/>
  <c r="BL42" i="51"/>
  <c r="BK42" i="51"/>
  <c r="BJ42" i="51"/>
  <c r="BI42" i="51"/>
  <c r="BH42" i="51"/>
  <c r="BG42" i="51"/>
  <c r="BF42" i="51"/>
  <c r="BE42" i="51"/>
  <c r="BD42" i="51"/>
  <c r="BC42" i="51"/>
  <c r="BB42" i="51"/>
  <c r="BA42" i="51"/>
  <c r="AZ42" i="51"/>
  <c r="AY42" i="51"/>
  <c r="AX42" i="51"/>
  <c r="AW42" i="51"/>
  <c r="AV42" i="51"/>
  <c r="AU42" i="51"/>
  <c r="AT42" i="51"/>
  <c r="AS42" i="51"/>
  <c r="AR42" i="51"/>
  <c r="AQ42" i="51"/>
  <c r="AP42" i="51"/>
  <c r="AO42" i="51"/>
  <c r="AN42" i="51"/>
  <c r="AM42" i="51"/>
  <c r="AL42" i="51"/>
  <c r="AK42" i="51"/>
  <c r="AJ42" i="51"/>
  <c r="AI42" i="51"/>
  <c r="AH42" i="51"/>
  <c r="AG42" i="51"/>
  <c r="AF42" i="51"/>
  <c r="AE42" i="51"/>
  <c r="AD42" i="51"/>
  <c r="AC42" i="51"/>
  <c r="AB42" i="51"/>
  <c r="AA42" i="51"/>
  <c r="Z42" i="51"/>
  <c r="Y42" i="51"/>
  <c r="X42" i="51"/>
  <c r="W42" i="51"/>
  <c r="V42" i="51"/>
  <c r="U42" i="51"/>
  <c r="T42" i="51"/>
  <c r="S42" i="51"/>
  <c r="R42" i="51"/>
  <c r="Q42" i="51"/>
  <c r="P42" i="51"/>
  <c r="O42" i="51"/>
  <c r="N42" i="51"/>
  <c r="M42" i="51"/>
  <c r="L42" i="51"/>
  <c r="K42" i="51"/>
  <c r="J42" i="51"/>
  <c r="I42" i="51"/>
  <c r="H42" i="51"/>
  <c r="BM41" i="51"/>
  <c r="BL41" i="51"/>
  <c r="BK41" i="51"/>
  <c r="BJ41" i="51"/>
  <c r="BI41" i="51"/>
  <c r="BH41" i="51"/>
  <c r="BG41" i="51"/>
  <c r="BF41" i="51"/>
  <c r="BE41" i="51"/>
  <c r="BD41" i="51"/>
  <c r="BC41" i="51"/>
  <c r="BB41" i="51"/>
  <c r="BA41" i="51"/>
  <c r="AZ41" i="51"/>
  <c r="AY41" i="51"/>
  <c r="AX41" i="51"/>
  <c r="AW41" i="51"/>
  <c r="AV41" i="51"/>
  <c r="AU41" i="51"/>
  <c r="AT41" i="51"/>
  <c r="AS41" i="51"/>
  <c r="AR41" i="51"/>
  <c r="AQ41" i="51"/>
  <c r="AP41" i="51"/>
  <c r="AO41" i="51"/>
  <c r="AN41" i="51"/>
  <c r="AM41" i="51"/>
  <c r="AL41" i="51"/>
  <c r="AK41" i="51"/>
  <c r="AJ41" i="51"/>
  <c r="AI41" i="51"/>
  <c r="AH41" i="51"/>
  <c r="AG41" i="51"/>
  <c r="AF41" i="51"/>
  <c r="AE41" i="51"/>
  <c r="AD41" i="51"/>
  <c r="AC41" i="51"/>
  <c r="AB41" i="51"/>
  <c r="AA41" i="51"/>
  <c r="Z41" i="51"/>
  <c r="Y41" i="51"/>
  <c r="X41" i="51"/>
  <c r="W41" i="51"/>
  <c r="V41" i="51"/>
  <c r="U41" i="51"/>
  <c r="T41" i="51"/>
  <c r="S41" i="51"/>
  <c r="R41" i="51"/>
  <c r="Q41" i="51"/>
  <c r="P41" i="51"/>
  <c r="O41" i="51"/>
  <c r="N41" i="51"/>
  <c r="M41" i="51"/>
  <c r="L41" i="51"/>
  <c r="K41" i="51"/>
  <c r="J41" i="51"/>
  <c r="I41" i="51"/>
  <c r="H41" i="51"/>
  <c r="G49" i="56" l="1"/>
  <c r="M77" i="51"/>
  <c r="U77" i="51"/>
  <c r="AC77" i="51"/>
  <c r="AK77" i="51"/>
  <c r="AS77" i="51"/>
  <c r="BA77" i="51"/>
  <c r="BI77" i="51"/>
  <c r="J30" i="67"/>
  <c r="J52" i="67"/>
  <c r="J48" i="66"/>
  <c r="J41" i="67"/>
  <c r="J39" i="67"/>
  <c r="J35" i="67"/>
  <c r="D40" i="59"/>
  <c r="J31" i="66"/>
  <c r="J40" i="60"/>
  <c r="P77" i="51"/>
  <c r="I49" i="56"/>
  <c r="J51" i="68"/>
  <c r="J45" i="66"/>
  <c r="J30" i="66"/>
  <c r="J25" i="67"/>
  <c r="H74" i="58"/>
  <c r="D40" i="58"/>
  <c r="H77" i="51"/>
  <c r="X77" i="51"/>
  <c r="J48" i="67"/>
  <c r="J32" i="68"/>
  <c r="G34" i="56"/>
  <c r="J23" i="56"/>
  <c r="H40" i="58"/>
  <c r="F74" i="58"/>
  <c r="J44" i="66"/>
  <c r="J37" i="68"/>
  <c r="J55" i="68"/>
  <c r="J47" i="67"/>
  <c r="J33" i="67"/>
  <c r="J31" i="68"/>
  <c r="J29" i="68"/>
  <c r="C57" i="57"/>
  <c r="J25" i="66"/>
  <c r="J23" i="68"/>
  <c r="G56" i="56"/>
  <c r="H74" i="57"/>
  <c r="L77" i="51"/>
  <c r="T77" i="51"/>
  <c r="N56" i="57"/>
  <c r="J54" i="67"/>
  <c r="J46" i="66"/>
  <c r="J44" i="68"/>
  <c r="J38" i="68"/>
  <c r="J74" i="60"/>
  <c r="H40" i="60"/>
  <c r="F74" i="60"/>
  <c r="D40" i="60"/>
  <c r="N77" i="51"/>
  <c r="V77" i="51"/>
  <c r="AD77" i="51"/>
  <c r="AL77" i="51"/>
  <c r="AT77" i="51"/>
  <c r="BB77" i="51"/>
  <c r="BJ77" i="51"/>
  <c r="H49" i="56"/>
  <c r="J39" i="68"/>
  <c r="J55" i="56"/>
  <c r="L72" i="60"/>
  <c r="L74" i="60" s="1"/>
  <c r="J52" i="68"/>
  <c r="J48" i="68"/>
  <c r="J40" i="67"/>
  <c r="J22" i="67"/>
  <c r="J51" i="66"/>
  <c r="J45" i="67"/>
  <c r="J33" i="66"/>
  <c r="J31" i="67"/>
  <c r="J41" i="66"/>
  <c r="J51" i="56"/>
  <c r="L73" i="60"/>
  <c r="J32" i="56"/>
  <c r="J74" i="57"/>
  <c r="J42" i="68"/>
  <c r="J52" i="66"/>
  <c r="J30" i="68"/>
  <c r="H56" i="56"/>
  <c r="J40" i="66"/>
  <c r="J37" i="67"/>
  <c r="J36" i="66"/>
  <c r="J33" i="68"/>
  <c r="J26" i="68"/>
  <c r="H74" i="60"/>
  <c r="D74" i="60"/>
  <c r="AB77" i="51"/>
  <c r="AF77" i="51"/>
  <c r="AJ77" i="51"/>
  <c r="AR77" i="51"/>
  <c r="AV77" i="51"/>
  <c r="AZ77" i="51"/>
  <c r="BD77" i="51"/>
  <c r="BL77" i="51"/>
  <c r="J53" i="56"/>
  <c r="J47" i="56"/>
  <c r="J24" i="67"/>
  <c r="J42" i="56"/>
  <c r="J38" i="56"/>
  <c r="J34" i="56"/>
  <c r="R77" i="51"/>
  <c r="AH77" i="51"/>
  <c r="BF77" i="51"/>
  <c r="AN77" i="51"/>
  <c r="J77" i="51"/>
  <c r="Z77" i="51"/>
  <c r="AP77" i="51"/>
  <c r="J54" i="68"/>
  <c r="D49" i="56"/>
  <c r="J49" i="56" s="1"/>
  <c r="J38" i="67"/>
  <c r="J29" i="67"/>
  <c r="J26" i="66"/>
  <c r="J40" i="57"/>
  <c r="H40" i="57"/>
  <c r="F74" i="57"/>
  <c r="D74" i="57"/>
  <c r="I77" i="51"/>
  <c r="Q77" i="51"/>
  <c r="Y77" i="51"/>
  <c r="AG77" i="51"/>
  <c r="AO77" i="51"/>
  <c r="AW77" i="51"/>
  <c r="BE77" i="51"/>
  <c r="BM77" i="51"/>
  <c r="F40" i="57"/>
  <c r="D40" i="57"/>
  <c r="K77" i="51"/>
  <c r="O77" i="51"/>
  <c r="S77" i="51"/>
  <c r="W77" i="51"/>
  <c r="AA77" i="51"/>
  <c r="AE77" i="51"/>
  <c r="AI77" i="51"/>
  <c r="AQ77" i="51"/>
  <c r="AU77" i="51"/>
  <c r="AY77" i="51"/>
  <c r="BC77" i="51"/>
  <c r="BG77" i="51"/>
  <c r="BK77" i="51"/>
  <c r="I49" i="68"/>
  <c r="L39" i="59"/>
  <c r="L73" i="59" s="1"/>
  <c r="I34" i="68"/>
  <c r="C39" i="59"/>
  <c r="C73" i="59" s="1"/>
  <c r="I34" i="66"/>
  <c r="C39" i="57"/>
  <c r="C73" i="57" s="1"/>
  <c r="G40" i="59"/>
  <c r="G73" i="59"/>
  <c r="G74" i="59" s="1"/>
  <c r="K74" i="60"/>
  <c r="K40" i="58"/>
  <c r="K72" i="58"/>
  <c r="K74" i="58" s="1"/>
  <c r="I74" i="60"/>
  <c r="I40" i="58"/>
  <c r="I72" i="58"/>
  <c r="I74" i="58" s="1"/>
  <c r="G74" i="60"/>
  <c r="G74" i="57"/>
  <c r="E40" i="59"/>
  <c r="E74" i="57"/>
  <c r="I56" i="66"/>
  <c r="M39" i="57"/>
  <c r="M73" i="57" s="1"/>
  <c r="I34" i="67"/>
  <c r="C39" i="58"/>
  <c r="C73" i="58" s="1"/>
  <c r="F57" i="56"/>
  <c r="B56" i="60"/>
  <c r="N56" i="60" s="1"/>
  <c r="F57" i="68"/>
  <c r="B56" i="59"/>
  <c r="N56" i="59" s="1"/>
  <c r="F57" i="67"/>
  <c r="B56" i="58"/>
  <c r="N56" i="58" s="1"/>
  <c r="G56" i="68"/>
  <c r="M55" i="59"/>
  <c r="M57" i="59" s="1"/>
  <c r="G49" i="67"/>
  <c r="L55" i="58"/>
  <c r="L57" i="58" s="1"/>
  <c r="L40" i="60"/>
  <c r="K40" i="60"/>
  <c r="I40" i="60"/>
  <c r="G40" i="60"/>
  <c r="G40" i="57"/>
  <c r="E74" i="59"/>
  <c r="E40" i="57"/>
  <c r="I56" i="68"/>
  <c r="M39" i="59"/>
  <c r="M73" i="59" s="1"/>
  <c r="I49" i="67"/>
  <c r="L39" i="58"/>
  <c r="L73" i="58" s="1"/>
  <c r="G56" i="67"/>
  <c r="M55" i="58"/>
  <c r="M57" i="58" s="1"/>
  <c r="G49" i="66"/>
  <c r="L55" i="57"/>
  <c r="L57" i="57" s="1"/>
  <c r="G34" i="68"/>
  <c r="C55" i="59"/>
  <c r="C57" i="59" s="1"/>
  <c r="K74" i="57"/>
  <c r="I72" i="59"/>
  <c r="I74" i="59" s="1"/>
  <c r="I40" i="59"/>
  <c r="I74" i="57"/>
  <c r="G74" i="58"/>
  <c r="E74" i="60"/>
  <c r="E74" i="58"/>
  <c r="I56" i="67"/>
  <c r="M39" i="58"/>
  <c r="M73" i="58" s="1"/>
  <c r="I49" i="66"/>
  <c r="L39" i="57"/>
  <c r="L73" i="57" s="1"/>
  <c r="G56" i="66"/>
  <c r="M55" i="57"/>
  <c r="M57" i="57" s="1"/>
  <c r="M40" i="57"/>
  <c r="G49" i="68"/>
  <c r="L55" i="59"/>
  <c r="L57" i="59" s="1"/>
  <c r="L40" i="59"/>
  <c r="G34" i="67"/>
  <c r="C55" i="58"/>
  <c r="C57" i="58" s="1"/>
  <c r="C40" i="58"/>
  <c r="C40" i="57"/>
  <c r="C72" i="57"/>
  <c r="C74" i="57" s="1"/>
  <c r="I56" i="56"/>
  <c r="M39" i="60"/>
  <c r="K40" i="57"/>
  <c r="I40" i="57"/>
  <c r="G40" i="58"/>
  <c r="E40" i="60"/>
  <c r="E40" i="58"/>
  <c r="I34" i="56"/>
  <c r="C39" i="60"/>
  <c r="AX77" i="51"/>
  <c r="J50" i="56"/>
  <c r="F57" i="66"/>
  <c r="J55" i="67"/>
  <c r="J54" i="66"/>
  <c r="J53" i="67"/>
  <c r="J51" i="67"/>
  <c r="J50" i="68"/>
  <c r="J47" i="68"/>
  <c r="J46" i="67"/>
  <c r="J45" i="68"/>
  <c r="J41" i="68"/>
  <c r="J39" i="66"/>
  <c r="J37" i="66"/>
  <c r="J36" i="67"/>
  <c r="J35" i="66"/>
  <c r="J32" i="66"/>
  <c r="J24" i="68"/>
  <c r="J24" i="66"/>
  <c r="J23" i="67"/>
  <c r="J22" i="66"/>
  <c r="J45" i="56"/>
  <c r="J41" i="56"/>
  <c r="J40" i="56"/>
  <c r="J39" i="56"/>
  <c r="J36" i="56"/>
  <c r="J35" i="56"/>
  <c r="J30" i="56"/>
  <c r="J26" i="56"/>
  <c r="J25" i="56"/>
  <c r="J24" i="56"/>
  <c r="J22" i="56"/>
  <c r="BH77" i="51"/>
  <c r="J43" i="67"/>
  <c r="D56" i="56"/>
  <c r="J56" i="56" s="1"/>
  <c r="J33" i="56"/>
  <c r="J31" i="56"/>
  <c r="J29" i="56"/>
  <c r="J54" i="56"/>
  <c r="J52" i="56"/>
  <c r="J48" i="56"/>
  <c r="J46" i="56"/>
  <c r="J44" i="56"/>
  <c r="J28" i="56"/>
  <c r="J43" i="56"/>
  <c r="J28" i="67"/>
  <c r="J37" i="56"/>
  <c r="AM77" i="51"/>
  <c r="J50" i="67"/>
  <c r="H56" i="66"/>
  <c r="D56" i="66"/>
  <c r="J56" i="66" s="1"/>
  <c r="D49" i="68"/>
  <c r="H49" i="68"/>
  <c r="J43" i="66"/>
  <c r="D49" i="66"/>
  <c r="J49" i="66" s="1"/>
  <c r="H49" i="66"/>
  <c r="J28" i="68"/>
  <c r="H34" i="67"/>
  <c r="D34" i="67"/>
  <c r="J34" i="67" s="1"/>
  <c r="D34" i="66"/>
  <c r="H34" i="66"/>
  <c r="C27" i="56"/>
  <c r="B39" i="60" s="1"/>
  <c r="I21" i="56"/>
  <c r="C27" i="68"/>
  <c r="B39" i="59" s="1"/>
  <c r="I21" i="68"/>
  <c r="C27" i="67"/>
  <c r="B39" i="58" s="1"/>
  <c r="I21" i="67"/>
  <c r="C27" i="66"/>
  <c r="B39" i="57" s="1"/>
  <c r="I21" i="66"/>
  <c r="D56" i="68"/>
  <c r="H56" i="68"/>
  <c r="D56" i="67"/>
  <c r="H56" i="67"/>
  <c r="J50" i="66"/>
  <c r="J43" i="68"/>
  <c r="D49" i="67"/>
  <c r="H49" i="67"/>
  <c r="D34" i="68"/>
  <c r="H34" i="68"/>
  <c r="G34" i="66"/>
  <c r="J28" i="66"/>
  <c r="E27" i="56"/>
  <c r="B55" i="60" s="1"/>
  <c r="G21" i="56"/>
  <c r="B27" i="56"/>
  <c r="B38" i="60" s="1"/>
  <c r="D21" i="56"/>
  <c r="H21" i="56"/>
  <c r="H21" i="68"/>
  <c r="G21" i="68"/>
  <c r="E27" i="68"/>
  <c r="B55" i="59" s="1"/>
  <c r="B27" i="68"/>
  <c r="B38" i="59" s="1"/>
  <c r="D21" i="68"/>
  <c r="E27" i="67"/>
  <c r="B55" i="58" s="1"/>
  <c r="G21" i="67"/>
  <c r="D21" i="67"/>
  <c r="B27" i="67"/>
  <c r="B38" i="58" s="1"/>
  <c r="H21" i="67"/>
  <c r="E27" i="66"/>
  <c r="G21" i="66"/>
  <c r="H21" i="66"/>
  <c r="D21" i="66"/>
  <c r="B27" i="66"/>
  <c r="B38" i="57" s="1"/>
  <c r="J56" i="68" l="1"/>
  <c r="J56" i="67"/>
  <c r="J34" i="68"/>
  <c r="J49" i="67"/>
  <c r="J49" i="68"/>
  <c r="M72" i="57"/>
  <c r="M74" i="57" s="1"/>
  <c r="C40" i="59"/>
  <c r="J21" i="66"/>
  <c r="C72" i="58"/>
  <c r="C74" i="58" s="1"/>
  <c r="G27" i="66"/>
  <c r="G57" i="66" s="1"/>
  <c r="B55" i="57"/>
  <c r="N55" i="59"/>
  <c r="B57" i="59"/>
  <c r="N57" i="59" s="1"/>
  <c r="M73" i="60"/>
  <c r="M74" i="60" s="1"/>
  <c r="M40" i="60"/>
  <c r="M72" i="59"/>
  <c r="M74" i="59" s="1"/>
  <c r="B57" i="58"/>
  <c r="N57" i="58" s="1"/>
  <c r="N55" i="58"/>
  <c r="N38" i="60"/>
  <c r="B40" i="60"/>
  <c r="B72" i="60"/>
  <c r="N39" i="57"/>
  <c r="B73" i="57"/>
  <c r="N73" i="57" s="1"/>
  <c r="O39" i="59"/>
  <c r="B73" i="59"/>
  <c r="N73" i="59" s="1"/>
  <c r="N39" i="59"/>
  <c r="C73" i="60"/>
  <c r="C74" i="60" s="1"/>
  <c r="C40" i="60"/>
  <c r="L72" i="59"/>
  <c r="L74" i="59" s="1"/>
  <c r="L72" i="57"/>
  <c r="L74" i="57" s="1"/>
  <c r="L72" i="58"/>
  <c r="L74" i="58" s="1"/>
  <c r="N38" i="58"/>
  <c r="B40" i="58"/>
  <c r="B72" i="58"/>
  <c r="M72" i="58"/>
  <c r="M74" i="58" s="1"/>
  <c r="L40" i="57"/>
  <c r="L40" i="58"/>
  <c r="N38" i="57"/>
  <c r="B40" i="57"/>
  <c r="N40" i="57" s="1"/>
  <c r="B72" i="57"/>
  <c r="J21" i="67"/>
  <c r="O38" i="59"/>
  <c r="B72" i="59"/>
  <c r="B40" i="59"/>
  <c r="N38" i="59"/>
  <c r="B57" i="60"/>
  <c r="N57" i="60" s="1"/>
  <c r="N55" i="60"/>
  <c r="N39" i="58"/>
  <c r="B73" i="58"/>
  <c r="N73" i="58" s="1"/>
  <c r="B73" i="60"/>
  <c r="N39" i="60"/>
  <c r="M40" i="58"/>
  <c r="C72" i="59"/>
  <c r="C74" i="59" s="1"/>
  <c r="M40" i="59"/>
  <c r="G27" i="67"/>
  <c r="G57" i="67" s="1"/>
  <c r="E57" i="67"/>
  <c r="D27" i="68"/>
  <c r="D57" i="68" s="1"/>
  <c r="H27" i="68"/>
  <c r="B57" i="68"/>
  <c r="B57" i="56"/>
  <c r="D27" i="56"/>
  <c r="H27" i="56"/>
  <c r="E57" i="56"/>
  <c r="G27" i="56"/>
  <c r="G57" i="56" s="1"/>
  <c r="J34" i="66"/>
  <c r="D27" i="66"/>
  <c r="H27" i="66"/>
  <c r="B57" i="66"/>
  <c r="B57" i="67"/>
  <c r="D27" i="67"/>
  <c r="H27" i="67"/>
  <c r="J21" i="68"/>
  <c r="E57" i="68"/>
  <c r="G27" i="68"/>
  <c r="J21" i="56"/>
  <c r="E57" i="66"/>
  <c r="I27" i="66"/>
  <c r="C57" i="66"/>
  <c r="I57" i="66" s="1"/>
  <c r="I27" i="67"/>
  <c r="C57" i="67"/>
  <c r="I57" i="67" s="1"/>
  <c r="I27" i="68"/>
  <c r="C57" i="68"/>
  <c r="I57" i="68" s="1"/>
  <c r="I27" i="56"/>
  <c r="C57" i="56"/>
  <c r="I57" i="56" s="1"/>
  <c r="N73" i="60" l="1"/>
  <c r="N40" i="59"/>
  <c r="B74" i="57"/>
  <c r="N74" i="57" s="1"/>
  <c r="N72" i="57"/>
  <c r="N40" i="60"/>
  <c r="B74" i="59"/>
  <c r="N74" i="59" s="1"/>
  <c r="N72" i="59"/>
  <c r="N72" i="58"/>
  <c r="B74" i="58"/>
  <c r="N74" i="58" s="1"/>
  <c r="N55" i="57"/>
  <c r="B57" i="57"/>
  <c r="N57" i="57" s="1"/>
  <c r="N40" i="58"/>
  <c r="B74" i="60"/>
  <c r="N74" i="60" s="1"/>
  <c r="N72" i="60"/>
  <c r="H57" i="66"/>
  <c r="H57" i="56"/>
  <c r="J27" i="66"/>
  <c r="D57" i="66"/>
  <c r="J57" i="66" s="1"/>
  <c r="H57" i="67"/>
  <c r="J27" i="68"/>
  <c r="G57" i="68"/>
  <c r="J57" i="68" s="1"/>
  <c r="J27" i="67"/>
  <c r="D57" i="67"/>
  <c r="J57" i="67" s="1"/>
  <c r="D57" i="56"/>
  <c r="J57" i="56" s="1"/>
  <c r="J27" i="56"/>
  <c r="H57" i="68"/>
  <c r="Q25" i="22" l="1"/>
  <c r="Q24" i="22"/>
  <c r="B24" i="28"/>
  <c r="C24" i="28"/>
  <c r="E24" i="28"/>
  <c r="F24" i="28"/>
  <c r="B25" i="28"/>
  <c r="C25" i="28"/>
  <c r="E25" i="28"/>
  <c r="F25" i="28"/>
  <c r="B26" i="28"/>
  <c r="C26" i="28"/>
  <c r="E26" i="28"/>
  <c r="F26" i="28"/>
  <c r="B27" i="28"/>
  <c r="C27" i="28"/>
  <c r="E27" i="28"/>
  <c r="F27" i="28"/>
  <c r="B28" i="28"/>
  <c r="C28" i="28"/>
  <c r="E28" i="28"/>
  <c r="F28" i="28"/>
  <c r="B29" i="28"/>
  <c r="C29" i="28"/>
  <c r="E29" i="28"/>
  <c r="F29" i="28"/>
  <c r="B30" i="28"/>
  <c r="C30" i="28"/>
  <c r="E30" i="28"/>
  <c r="F30" i="28"/>
  <c r="B31" i="28"/>
  <c r="C31" i="28"/>
  <c r="E31" i="28"/>
  <c r="F31" i="28"/>
  <c r="B32" i="28"/>
  <c r="C32" i="28"/>
  <c r="E32" i="28"/>
  <c r="F32" i="28"/>
  <c r="B33" i="28"/>
  <c r="B73" i="28" s="1"/>
  <c r="C33" i="28"/>
  <c r="E33" i="28"/>
  <c r="F33" i="28"/>
  <c r="B34" i="28"/>
  <c r="C34" i="28"/>
  <c r="E34" i="28"/>
  <c r="F34" i="28"/>
  <c r="B35" i="28"/>
  <c r="C35" i="28"/>
  <c r="E35" i="28"/>
  <c r="F35" i="28"/>
  <c r="B36" i="28"/>
  <c r="C36" i="28"/>
  <c r="E36" i="28"/>
  <c r="F36" i="28"/>
  <c r="B37" i="28"/>
  <c r="C37" i="28"/>
  <c r="E37" i="28"/>
  <c r="F37" i="28"/>
  <c r="B38" i="28"/>
  <c r="C38" i="28"/>
  <c r="E38" i="28"/>
  <c r="F38" i="28"/>
  <c r="B39" i="28"/>
  <c r="C39" i="28"/>
  <c r="E39" i="28"/>
  <c r="F39" i="28"/>
  <c r="B40" i="28"/>
  <c r="C40" i="28"/>
  <c r="E40" i="28"/>
  <c r="F40" i="28"/>
  <c r="B41" i="28"/>
  <c r="C41" i="28"/>
  <c r="E41" i="28"/>
  <c r="F41" i="28"/>
  <c r="B42" i="28"/>
  <c r="C42" i="28"/>
  <c r="E42" i="28"/>
  <c r="E82" i="28" s="1"/>
  <c r="F42" i="28"/>
  <c r="B43" i="28"/>
  <c r="C43" i="28"/>
  <c r="E43" i="28"/>
  <c r="F43" i="28"/>
  <c r="B44" i="28"/>
  <c r="C44" i="28"/>
  <c r="E44" i="28"/>
  <c r="F44" i="28"/>
  <c r="B45" i="28"/>
  <c r="C45" i="28"/>
  <c r="E45" i="28"/>
  <c r="F45" i="28"/>
  <c r="B46" i="28"/>
  <c r="C46" i="28"/>
  <c r="E46" i="28"/>
  <c r="F46" i="28"/>
  <c r="B47" i="28"/>
  <c r="C47" i="28"/>
  <c r="E47" i="28"/>
  <c r="F47" i="28"/>
  <c r="B48" i="28"/>
  <c r="C48" i="28"/>
  <c r="E48" i="28"/>
  <c r="F48" i="28"/>
  <c r="B49" i="28"/>
  <c r="B89" i="28" s="1"/>
  <c r="C49" i="28"/>
  <c r="E49" i="28"/>
  <c r="F49" i="28"/>
  <c r="B50" i="28"/>
  <c r="C50" i="28"/>
  <c r="E50" i="28"/>
  <c r="F50" i="28"/>
  <c r="B51" i="28"/>
  <c r="C51" i="28"/>
  <c r="E51" i="28"/>
  <c r="F51" i="28"/>
  <c r="B52" i="28"/>
  <c r="C52" i="28"/>
  <c r="E52" i="28"/>
  <c r="F52" i="28"/>
  <c r="B53" i="28"/>
  <c r="C53" i="28"/>
  <c r="E53" i="28"/>
  <c r="F53" i="28"/>
  <c r="B54" i="28"/>
  <c r="C54" i="28"/>
  <c r="E54" i="28"/>
  <c r="F54" i="28"/>
  <c r="B55" i="28"/>
  <c r="C55" i="28"/>
  <c r="E55" i="28"/>
  <c r="F55" i="28"/>
  <c r="B56" i="28"/>
  <c r="C56" i="28"/>
  <c r="E56" i="28"/>
  <c r="F56" i="28"/>
  <c r="B57" i="28"/>
  <c r="C57" i="28"/>
  <c r="E57" i="28"/>
  <c r="F57" i="28"/>
  <c r="B58" i="28"/>
  <c r="C58" i="28"/>
  <c r="E58" i="28"/>
  <c r="F58" i="28"/>
  <c r="K25" i="31"/>
  <c r="L25" i="31"/>
  <c r="N25" i="31"/>
  <c r="O25" i="31"/>
  <c r="K26" i="31"/>
  <c r="L26" i="31"/>
  <c r="N26" i="31"/>
  <c r="O26" i="31"/>
  <c r="K27" i="31"/>
  <c r="L27" i="31"/>
  <c r="N27" i="31"/>
  <c r="O27" i="31"/>
  <c r="K28" i="31"/>
  <c r="L28" i="31"/>
  <c r="N28" i="31"/>
  <c r="O28" i="31"/>
  <c r="K29" i="31"/>
  <c r="L29" i="31"/>
  <c r="N29" i="31"/>
  <c r="O29" i="31"/>
  <c r="K30" i="31"/>
  <c r="L30" i="31"/>
  <c r="N30" i="31"/>
  <c r="O30" i="31"/>
  <c r="K31" i="31"/>
  <c r="L31" i="31"/>
  <c r="N31" i="31"/>
  <c r="O31" i="31"/>
  <c r="K32" i="31"/>
  <c r="L32" i="31"/>
  <c r="N32" i="31"/>
  <c r="O32" i="31"/>
  <c r="K33" i="31"/>
  <c r="L33" i="31"/>
  <c r="N33" i="31"/>
  <c r="O33" i="31"/>
  <c r="K34" i="31"/>
  <c r="L34" i="31"/>
  <c r="N34" i="31"/>
  <c r="O34" i="31"/>
  <c r="K35" i="31"/>
  <c r="L35" i="31"/>
  <c r="N35" i="31"/>
  <c r="O35" i="31"/>
  <c r="K36" i="31"/>
  <c r="L36" i="31"/>
  <c r="N36" i="31"/>
  <c r="O36" i="31"/>
  <c r="K37" i="31"/>
  <c r="L37" i="31"/>
  <c r="N37" i="31"/>
  <c r="O37" i="31"/>
  <c r="K38" i="31"/>
  <c r="L38" i="31"/>
  <c r="N38" i="31"/>
  <c r="O38" i="31"/>
  <c r="K39" i="31"/>
  <c r="L39" i="31"/>
  <c r="N39" i="31"/>
  <c r="O39" i="31"/>
  <c r="K40" i="31"/>
  <c r="L40" i="31"/>
  <c r="N40" i="31"/>
  <c r="O40" i="31"/>
  <c r="K41" i="31"/>
  <c r="L41" i="31"/>
  <c r="N41" i="31"/>
  <c r="O41" i="31"/>
  <c r="K42" i="31"/>
  <c r="L42" i="31"/>
  <c r="N42" i="31"/>
  <c r="O42" i="31"/>
  <c r="K43" i="31"/>
  <c r="L43" i="31"/>
  <c r="N43" i="31"/>
  <c r="O43" i="31"/>
  <c r="K44" i="31"/>
  <c r="L44" i="31"/>
  <c r="N44" i="31"/>
  <c r="O44" i="31"/>
  <c r="K45" i="31"/>
  <c r="L45" i="31"/>
  <c r="N45" i="31"/>
  <c r="O45" i="31"/>
  <c r="K46" i="31"/>
  <c r="L46" i="31"/>
  <c r="N46" i="31"/>
  <c r="O46" i="31"/>
  <c r="K47" i="31"/>
  <c r="L47" i="31"/>
  <c r="N47" i="31"/>
  <c r="O47" i="31"/>
  <c r="K48" i="31"/>
  <c r="L48" i="31"/>
  <c r="N48" i="31"/>
  <c r="O48" i="31"/>
  <c r="K49" i="31"/>
  <c r="L49" i="31"/>
  <c r="N49" i="31"/>
  <c r="O49" i="31"/>
  <c r="K50" i="31"/>
  <c r="L50" i="31"/>
  <c r="N50" i="31"/>
  <c r="O50" i="31"/>
  <c r="K51" i="31"/>
  <c r="L51" i="31"/>
  <c r="N51" i="31"/>
  <c r="O51" i="31"/>
  <c r="K52" i="31"/>
  <c r="L52" i="31"/>
  <c r="N52" i="31"/>
  <c r="O52" i="31"/>
  <c r="K53" i="31"/>
  <c r="L53" i="31"/>
  <c r="N53" i="31"/>
  <c r="O53" i="31"/>
  <c r="K54" i="31"/>
  <c r="L54" i="31"/>
  <c r="N54" i="31"/>
  <c r="O54" i="31"/>
  <c r="K55" i="31"/>
  <c r="L55" i="31"/>
  <c r="N55" i="31"/>
  <c r="O55" i="31"/>
  <c r="K56" i="31"/>
  <c r="L56" i="31"/>
  <c r="N56" i="31"/>
  <c r="O56" i="31"/>
  <c r="K57" i="31"/>
  <c r="L57" i="31"/>
  <c r="N57" i="31"/>
  <c r="O57" i="31"/>
  <c r="K58" i="31"/>
  <c r="L58" i="31"/>
  <c r="N58" i="31"/>
  <c r="O58" i="31"/>
  <c r="L24" i="31"/>
  <c r="N24" i="31"/>
  <c r="O24" i="31"/>
  <c r="K24" i="31"/>
  <c r="B25" i="31"/>
  <c r="C25" i="31"/>
  <c r="E25" i="31"/>
  <c r="F25" i="31"/>
  <c r="B26" i="31"/>
  <c r="C26" i="31"/>
  <c r="E26" i="31"/>
  <c r="F26" i="31"/>
  <c r="B27" i="31"/>
  <c r="C27" i="31"/>
  <c r="E27" i="31"/>
  <c r="F27" i="31"/>
  <c r="B28" i="31"/>
  <c r="C28" i="31"/>
  <c r="E28" i="31"/>
  <c r="F28" i="31"/>
  <c r="F68" i="31" s="1"/>
  <c r="B29" i="31"/>
  <c r="C29" i="31"/>
  <c r="E29" i="31"/>
  <c r="F29" i="31"/>
  <c r="B30" i="31"/>
  <c r="C30" i="31"/>
  <c r="E30" i="31"/>
  <c r="F30" i="31"/>
  <c r="B31" i="31"/>
  <c r="C31" i="31"/>
  <c r="E31" i="31"/>
  <c r="F31" i="31"/>
  <c r="B32" i="31"/>
  <c r="C32" i="31"/>
  <c r="E32" i="31"/>
  <c r="F32" i="31"/>
  <c r="F72" i="31" s="1"/>
  <c r="B33" i="31"/>
  <c r="C33" i="31"/>
  <c r="E33" i="31"/>
  <c r="F33" i="31"/>
  <c r="B34" i="31"/>
  <c r="C34" i="31"/>
  <c r="E34" i="31"/>
  <c r="F34" i="31"/>
  <c r="B35" i="31"/>
  <c r="C35" i="31"/>
  <c r="E35" i="31"/>
  <c r="F35" i="31"/>
  <c r="B36" i="31"/>
  <c r="C36" i="31"/>
  <c r="E36" i="31"/>
  <c r="F36" i="31"/>
  <c r="F76" i="31" s="1"/>
  <c r="B37" i="31"/>
  <c r="C37" i="31"/>
  <c r="E37" i="31"/>
  <c r="F37" i="31"/>
  <c r="B38" i="31"/>
  <c r="C38" i="31"/>
  <c r="E38" i="31"/>
  <c r="F38" i="31"/>
  <c r="B39" i="31"/>
  <c r="C39" i="31"/>
  <c r="E39" i="31"/>
  <c r="F39" i="31"/>
  <c r="B40" i="31"/>
  <c r="C40" i="31"/>
  <c r="E40" i="31"/>
  <c r="F40" i="31"/>
  <c r="F80" i="31" s="1"/>
  <c r="B41" i="31"/>
  <c r="C41" i="31"/>
  <c r="E41" i="31"/>
  <c r="F41" i="31"/>
  <c r="B42" i="31"/>
  <c r="C42" i="31"/>
  <c r="E42" i="31"/>
  <c r="F42" i="31"/>
  <c r="F82" i="31" s="1"/>
  <c r="B43" i="31"/>
  <c r="C43" i="31"/>
  <c r="E43" i="31"/>
  <c r="E83" i="31" s="1"/>
  <c r="F43" i="31"/>
  <c r="B44" i="31"/>
  <c r="C44" i="31"/>
  <c r="E44" i="31"/>
  <c r="F44" i="31"/>
  <c r="B45" i="31"/>
  <c r="C45" i="31"/>
  <c r="E45" i="31"/>
  <c r="E85" i="31" s="1"/>
  <c r="F45" i="31"/>
  <c r="B46" i="31"/>
  <c r="C46" i="31"/>
  <c r="E46" i="31"/>
  <c r="F46" i="31"/>
  <c r="B47" i="31"/>
  <c r="C47" i="31"/>
  <c r="E47" i="31"/>
  <c r="E87" i="31" s="1"/>
  <c r="F47" i="31"/>
  <c r="B48" i="31"/>
  <c r="C48" i="31"/>
  <c r="E48" i="31"/>
  <c r="F48" i="31"/>
  <c r="B49" i="31"/>
  <c r="C49" i="31"/>
  <c r="E49" i="31"/>
  <c r="E89" i="31" s="1"/>
  <c r="F49" i="31"/>
  <c r="B50" i="31"/>
  <c r="C50" i="31"/>
  <c r="E50" i="31"/>
  <c r="F50" i="31"/>
  <c r="B51" i="31"/>
  <c r="C51" i="31"/>
  <c r="E51" i="31"/>
  <c r="E91" i="31" s="1"/>
  <c r="F51" i="31"/>
  <c r="B52" i="31"/>
  <c r="C52" i="31"/>
  <c r="E52" i="31"/>
  <c r="F52" i="31"/>
  <c r="B53" i="31"/>
  <c r="C53" i="31"/>
  <c r="E53" i="31"/>
  <c r="E93" i="31" s="1"/>
  <c r="F53" i="31"/>
  <c r="B54" i="31"/>
  <c r="C54" i="31"/>
  <c r="E54" i="31"/>
  <c r="F54" i="31"/>
  <c r="B55" i="31"/>
  <c r="C55" i="31"/>
  <c r="E55" i="31"/>
  <c r="E95" i="31" s="1"/>
  <c r="F55" i="31"/>
  <c r="B56" i="31"/>
  <c r="C56" i="31"/>
  <c r="E56" i="31"/>
  <c r="F56" i="31"/>
  <c r="B57" i="31"/>
  <c r="C57" i="31"/>
  <c r="E57" i="31"/>
  <c r="F57" i="31"/>
  <c r="B58" i="31"/>
  <c r="C58" i="31"/>
  <c r="E58" i="31"/>
  <c r="F58" i="31"/>
  <c r="C24" i="31"/>
  <c r="E24" i="31"/>
  <c r="F24" i="31"/>
  <c r="F64" i="31" s="1"/>
  <c r="B24" i="31"/>
  <c r="K25" i="30"/>
  <c r="L25" i="30"/>
  <c r="N25" i="30"/>
  <c r="O25" i="30"/>
  <c r="K26" i="30"/>
  <c r="L26" i="30"/>
  <c r="N26" i="30"/>
  <c r="O26" i="30"/>
  <c r="K27" i="30"/>
  <c r="L27" i="30"/>
  <c r="N27" i="30"/>
  <c r="O27" i="30"/>
  <c r="K28" i="30"/>
  <c r="L28" i="30"/>
  <c r="N28" i="30"/>
  <c r="O28" i="30"/>
  <c r="K29" i="30"/>
  <c r="L29" i="30"/>
  <c r="N29" i="30"/>
  <c r="O29" i="30"/>
  <c r="K30" i="30"/>
  <c r="L30" i="30"/>
  <c r="N30" i="30"/>
  <c r="O30" i="30"/>
  <c r="K31" i="30"/>
  <c r="L31" i="30"/>
  <c r="N31" i="30"/>
  <c r="O31" i="30"/>
  <c r="K32" i="30"/>
  <c r="L32" i="30"/>
  <c r="N32" i="30"/>
  <c r="O32" i="30"/>
  <c r="K33" i="30"/>
  <c r="L33" i="30"/>
  <c r="N33" i="30"/>
  <c r="O33" i="30"/>
  <c r="K34" i="30"/>
  <c r="L34" i="30"/>
  <c r="N34" i="30"/>
  <c r="O34" i="30"/>
  <c r="K35" i="30"/>
  <c r="L35" i="30"/>
  <c r="N35" i="30"/>
  <c r="O35" i="30"/>
  <c r="K36" i="30"/>
  <c r="L36" i="30"/>
  <c r="N36" i="30"/>
  <c r="O36" i="30"/>
  <c r="K37" i="30"/>
  <c r="L37" i="30"/>
  <c r="N37" i="30"/>
  <c r="O37" i="30"/>
  <c r="K38" i="30"/>
  <c r="L38" i="30"/>
  <c r="N38" i="30"/>
  <c r="O38" i="30"/>
  <c r="K39" i="30"/>
  <c r="L39" i="30"/>
  <c r="N39" i="30"/>
  <c r="O39" i="30"/>
  <c r="K40" i="30"/>
  <c r="L40" i="30"/>
  <c r="N40" i="30"/>
  <c r="O40" i="30"/>
  <c r="K41" i="30"/>
  <c r="L41" i="30"/>
  <c r="N41" i="30"/>
  <c r="O41" i="30"/>
  <c r="K42" i="30"/>
  <c r="L42" i="30"/>
  <c r="N42" i="30"/>
  <c r="O42" i="30"/>
  <c r="K43" i="30"/>
  <c r="L43" i="30"/>
  <c r="N43" i="30"/>
  <c r="O43" i="30"/>
  <c r="K44" i="30"/>
  <c r="L44" i="30"/>
  <c r="N44" i="30"/>
  <c r="O44" i="30"/>
  <c r="K45" i="30"/>
  <c r="L45" i="30"/>
  <c r="N45" i="30"/>
  <c r="O45" i="30"/>
  <c r="K46" i="30"/>
  <c r="L46" i="30"/>
  <c r="N46" i="30"/>
  <c r="O46" i="30"/>
  <c r="K47" i="30"/>
  <c r="L47" i="30"/>
  <c r="N47" i="30"/>
  <c r="O47" i="30"/>
  <c r="K48" i="30"/>
  <c r="L48" i="30"/>
  <c r="N48" i="30"/>
  <c r="O48" i="30"/>
  <c r="K49" i="30"/>
  <c r="L49" i="30"/>
  <c r="N49" i="30"/>
  <c r="O49" i="30"/>
  <c r="K50" i="30"/>
  <c r="L50" i="30"/>
  <c r="N50" i="30"/>
  <c r="O50" i="30"/>
  <c r="K51" i="30"/>
  <c r="L51" i="30"/>
  <c r="N51" i="30"/>
  <c r="O51" i="30"/>
  <c r="K52" i="30"/>
  <c r="L52" i="30"/>
  <c r="N52" i="30"/>
  <c r="O52" i="30"/>
  <c r="K53" i="30"/>
  <c r="L53" i="30"/>
  <c r="N53" i="30"/>
  <c r="O53" i="30"/>
  <c r="K54" i="30"/>
  <c r="L54" i="30"/>
  <c r="N54" i="30"/>
  <c r="O54" i="30"/>
  <c r="K55" i="30"/>
  <c r="L55" i="30"/>
  <c r="N55" i="30"/>
  <c r="O55" i="30"/>
  <c r="K56" i="30"/>
  <c r="L56" i="30"/>
  <c r="N56" i="30"/>
  <c r="O56" i="30"/>
  <c r="K57" i="30"/>
  <c r="L57" i="30"/>
  <c r="N57" i="30"/>
  <c r="O57" i="30"/>
  <c r="K58" i="30"/>
  <c r="L58" i="30"/>
  <c r="N58" i="30"/>
  <c r="O58" i="30"/>
  <c r="L24" i="30"/>
  <c r="N24" i="30"/>
  <c r="O24" i="30"/>
  <c r="K24" i="30"/>
  <c r="B25" i="30"/>
  <c r="C25" i="30"/>
  <c r="E25" i="30"/>
  <c r="E65" i="30" s="1"/>
  <c r="F25" i="30"/>
  <c r="B26" i="30"/>
  <c r="C26" i="30"/>
  <c r="C66" i="30" s="1"/>
  <c r="E26" i="30"/>
  <c r="F26" i="30"/>
  <c r="B27" i="30"/>
  <c r="C27" i="30"/>
  <c r="E27" i="30"/>
  <c r="E67" i="30" s="1"/>
  <c r="F27" i="30"/>
  <c r="B28" i="30"/>
  <c r="C28" i="30"/>
  <c r="C68" i="30" s="1"/>
  <c r="E28" i="30"/>
  <c r="F28" i="30"/>
  <c r="B29" i="30"/>
  <c r="C29" i="30"/>
  <c r="E29" i="30"/>
  <c r="E69" i="30" s="1"/>
  <c r="F29" i="30"/>
  <c r="B30" i="30"/>
  <c r="C30" i="30"/>
  <c r="E30" i="30"/>
  <c r="F30" i="30"/>
  <c r="B31" i="30"/>
  <c r="C31" i="30"/>
  <c r="E31" i="30"/>
  <c r="E71" i="30" s="1"/>
  <c r="F31" i="30"/>
  <c r="B32" i="30"/>
  <c r="C32" i="30"/>
  <c r="C72" i="30" s="1"/>
  <c r="E32" i="30"/>
  <c r="F32" i="30"/>
  <c r="B33" i="30"/>
  <c r="C33" i="30"/>
  <c r="E33" i="30"/>
  <c r="E73" i="30" s="1"/>
  <c r="F33" i="30"/>
  <c r="B34" i="30"/>
  <c r="C34" i="30"/>
  <c r="C74" i="30" s="1"/>
  <c r="E34" i="30"/>
  <c r="F34" i="30"/>
  <c r="B35" i="30"/>
  <c r="C35" i="30"/>
  <c r="E35" i="30"/>
  <c r="E75" i="30" s="1"/>
  <c r="F35" i="30"/>
  <c r="B36" i="30"/>
  <c r="C36" i="30"/>
  <c r="C76" i="30" s="1"/>
  <c r="E36" i="30"/>
  <c r="F36" i="30"/>
  <c r="B37" i="30"/>
  <c r="C37" i="30"/>
  <c r="E37" i="30"/>
  <c r="E77" i="30" s="1"/>
  <c r="F37" i="30"/>
  <c r="B38" i="30"/>
  <c r="C38" i="30"/>
  <c r="C78" i="30" s="1"/>
  <c r="E38" i="30"/>
  <c r="F38" i="30"/>
  <c r="B39" i="30"/>
  <c r="C39" i="30"/>
  <c r="E39" i="30"/>
  <c r="E79" i="30" s="1"/>
  <c r="F39" i="30"/>
  <c r="B40" i="30"/>
  <c r="C40" i="30"/>
  <c r="C80" i="30" s="1"/>
  <c r="E40" i="30"/>
  <c r="F40" i="30"/>
  <c r="B41" i="30"/>
  <c r="C41" i="30"/>
  <c r="E41" i="30"/>
  <c r="E81" i="30" s="1"/>
  <c r="F41" i="30"/>
  <c r="B42" i="30"/>
  <c r="C42" i="30"/>
  <c r="C82" i="30" s="1"/>
  <c r="E42" i="30"/>
  <c r="F42" i="30"/>
  <c r="B43" i="30"/>
  <c r="C43" i="30"/>
  <c r="E43" i="30"/>
  <c r="E83" i="30" s="1"/>
  <c r="F43" i="30"/>
  <c r="B44" i="30"/>
  <c r="C44" i="30"/>
  <c r="C84" i="30" s="1"/>
  <c r="E44" i="30"/>
  <c r="F44" i="30"/>
  <c r="B45" i="30"/>
  <c r="C45" i="30"/>
  <c r="E45" i="30"/>
  <c r="E85" i="30" s="1"/>
  <c r="F45" i="30"/>
  <c r="B46" i="30"/>
  <c r="C46" i="30"/>
  <c r="E46" i="30"/>
  <c r="F46" i="30"/>
  <c r="F86" i="30" s="1"/>
  <c r="B47" i="30"/>
  <c r="C47" i="30"/>
  <c r="E47" i="30"/>
  <c r="E87" i="30" s="1"/>
  <c r="F47" i="30"/>
  <c r="B48" i="30"/>
  <c r="C48" i="30"/>
  <c r="C88" i="30" s="1"/>
  <c r="E48" i="30"/>
  <c r="F48" i="30"/>
  <c r="B49" i="30"/>
  <c r="C49" i="30"/>
  <c r="E49" i="30"/>
  <c r="E89" i="30" s="1"/>
  <c r="F49" i="30"/>
  <c r="B50" i="30"/>
  <c r="C50" i="30"/>
  <c r="C90" i="30" s="1"/>
  <c r="E50" i="30"/>
  <c r="F50" i="30"/>
  <c r="B51" i="30"/>
  <c r="C51" i="30"/>
  <c r="E51" i="30"/>
  <c r="E91" i="30" s="1"/>
  <c r="F51" i="30"/>
  <c r="B52" i="30"/>
  <c r="C52" i="30"/>
  <c r="C92" i="30" s="1"/>
  <c r="E52" i="30"/>
  <c r="F52" i="30"/>
  <c r="B53" i="30"/>
  <c r="C53" i="30"/>
  <c r="E53" i="30"/>
  <c r="E93" i="30" s="1"/>
  <c r="F53" i="30"/>
  <c r="B54" i="30"/>
  <c r="C54" i="30"/>
  <c r="E54" i="30"/>
  <c r="F54" i="30"/>
  <c r="B55" i="30"/>
  <c r="C55" i="30"/>
  <c r="E55" i="30"/>
  <c r="E95" i="30" s="1"/>
  <c r="F55" i="30"/>
  <c r="B56" i="30"/>
  <c r="C56" i="30"/>
  <c r="C96" i="30" s="1"/>
  <c r="E56" i="30"/>
  <c r="F56" i="30"/>
  <c r="B57" i="30"/>
  <c r="C57" i="30"/>
  <c r="E57" i="30"/>
  <c r="E97" i="30" s="1"/>
  <c r="F57" i="30"/>
  <c r="B58" i="30"/>
  <c r="C58" i="30"/>
  <c r="C98" i="30" s="1"/>
  <c r="E58" i="30"/>
  <c r="F58" i="30"/>
  <c r="C24" i="30"/>
  <c r="E24" i="30"/>
  <c r="F24" i="30"/>
  <c r="B24" i="30"/>
  <c r="K25" i="29"/>
  <c r="L25" i="29"/>
  <c r="N25" i="29"/>
  <c r="O25" i="29"/>
  <c r="K26" i="29"/>
  <c r="L26" i="29"/>
  <c r="N26" i="29"/>
  <c r="O26" i="29"/>
  <c r="K27" i="29"/>
  <c r="L27" i="29"/>
  <c r="N27" i="29"/>
  <c r="O27" i="29"/>
  <c r="K28" i="29"/>
  <c r="L28" i="29"/>
  <c r="N28" i="29"/>
  <c r="O28" i="29"/>
  <c r="K29" i="29"/>
  <c r="L29" i="29"/>
  <c r="N29" i="29"/>
  <c r="O29" i="29"/>
  <c r="K30" i="29"/>
  <c r="L30" i="29"/>
  <c r="N30" i="29"/>
  <c r="O30" i="29"/>
  <c r="K31" i="29"/>
  <c r="L31" i="29"/>
  <c r="N31" i="29"/>
  <c r="O31" i="29"/>
  <c r="K32" i="29"/>
  <c r="L32" i="29"/>
  <c r="N32" i="29"/>
  <c r="O32" i="29"/>
  <c r="K33" i="29"/>
  <c r="L33" i="29"/>
  <c r="N33" i="29"/>
  <c r="O33" i="29"/>
  <c r="K34" i="29"/>
  <c r="L34" i="29"/>
  <c r="N34" i="29"/>
  <c r="O34" i="29"/>
  <c r="K35" i="29"/>
  <c r="L35" i="29"/>
  <c r="N35" i="29"/>
  <c r="O35" i="29"/>
  <c r="K36" i="29"/>
  <c r="L36" i="29"/>
  <c r="N36" i="29"/>
  <c r="O36" i="29"/>
  <c r="K37" i="29"/>
  <c r="L37" i="29"/>
  <c r="N37" i="29"/>
  <c r="O37" i="29"/>
  <c r="K38" i="29"/>
  <c r="L38" i="29"/>
  <c r="N38" i="29"/>
  <c r="O38" i="29"/>
  <c r="K39" i="29"/>
  <c r="L39" i="29"/>
  <c r="N39" i="29"/>
  <c r="O39" i="29"/>
  <c r="K40" i="29"/>
  <c r="L40" i="29"/>
  <c r="N40" i="29"/>
  <c r="O40" i="29"/>
  <c r="K41" i="29"/>
  <c r="L41" i="29"/>
  <c r="N41" i="29"/>
  <c r="O41" i="29"/>
  <c r="K42" i="29"/>
  <c r="L42" i="29"/>
  <c r="N42" i="29"/>
  <c r="O42" i="29"/>
  <c r="K43" i="29"/>
  <c r="L43" i="29"/>
  <c r="N43" i="29"/>
  <c r="O43" i="29"/>
  <c r="K44" i="29"/>
  <c r="L44" i="29"/>
  <c r="N44" i="29"/>
  <c r="O44" i="29"/>
  <c r="K45" i="29"/>
  <c r="L45" i="29"/>
  <c r="N45" i="29"/>
  <c r="O45" i="29"/>
  <c r="K46" i="29"/>
  <c r="L46" i="29"/>
  <c r="N46" i="29"/>
  <c r="O46" i="29"/>
  <c r="K47" i="29"/>
  <c r="L47" i="29"/>
  <c r="N47" i="29"/>
  <c r="O47" i="29"/>
  <c r="K48" i="29"/>
  <c r="L48" i="29"/>
  <c r="N48" i="29"/>
  <c r="O48" i="29"/>
  <c r="K49" i="29"/>
  <c r="L49" i="29"/>
  <c r="N49" i="29"/>
  <c r="O49" i="29"/>
  <c r="K50" i="29"/>
  <c r="L50" i="29"/>
  <c r="N50" i="29"/>
  <c r="O50" i="29"/>
  <c r="K51" i="29"/>
  <c r="L51" i="29"/>
  <c r="N51" i="29"/>
  <c r="O51" i="29"/>
  <c r="K52" i="29"/>
  <c r="L52" i="29"/>
  <c r="N52" i="29"/>
  <c r="O52" i="29"/>
  <c r="K53" i="29"/>
  <c r="L53" i="29"/>
  <c r="N53" i="29"/>
  <c r="O53" i="29"/>
  <c r="K54" i="29"/>
  <c r="L54" i="29"/>
  <c r="N54" i="29"/>
  <c r="O54" i="29"/>
  <c r="K55" i="29"/>
  <c r="L55" i="29"/>
  <c r="N55" i="29"/>
  <c r="O55" i="29"/>
  <c r="K56" i="29"/>
  <c r="L56" i="29"/>
  <c r="N56" i="29"/>
  <c r="O56" i="29"/>
  <c r="K57" i="29"/>
  <c r="L57" i="29"/>
  <c r="N57" i="29"/>
  <c r="O57" i="29"/>
  <c r="K58" i="29"/>
  <c r="L58" i="29"/>
  <c r="N58" i="29"/>
  <c r="O58" i="29"/>
  <c r="L24" i="29"/>
  <c r="N24" i="29"/>
  <c r="O24" i="29"/>
  <c r="K24" i="29"/>
  <c r="B25" i="29"/>
  <c r="C25" i="29"/>
  <c r="E25" i="29"/>
  <c r="F25" i="29"/>
  <c r="B26" i="29"/>
  <c r="C26" i="29"/>
  <c r="E26" i="29"/>
  <c r="F26" i="29"/>
  <c r="F66" i="29" s="1"/>
  <c r="B27" i="29"/>
  <c r="C27" i="29"/>
  <c r="E27" i="29"/>
  <c r="F27" i="29"/>
  <c r="B28" i="29"/>
  <c r="C28" i="29"/>
  <c r="E28" i="29"/>
  <c r="F28" i="29"/>
  <c r="F68" i="29" s="1"/>
  <c r="B29" i="29"/>
  <c r="C29" i="29"/>
  <c r="E29" i="29"/>
  <c r="F29" i="29"/>
  <c r="B30" i="29"/>
  <c r="C30" i="29"/>
  <c r="E30" i="29"/>
  <c r="F30" i="29"/>
  <c r="B31" i="29"/>
  <c r="C31" i="29"/>
  <c r="E31" i="29"/>
  <c r="F31" i="29"/>
  <c r="B32" i="29"/>
  <c r="C32" i="29"/>
  <c r="E32" i="29"/>
  <c r="F32" i="29"/>
  <c r="F72" i="29" s="1"/>
  <c r="B33" i="29"/>
  <c r="C33" i="29"/>
  <c r="E33" i="29"/>
  <c r="F33" i="29"/>
  <c r="B34" i="29"/>
  <c r="C34" i="29"/>
  <c r="E34" i="29"/>
  <c r="F34" i="29"/>
  <c r="F74" i="29" s="1"/>
  <c r="B35" i="29"/>
  <c r="C35" i="29"/>
  <c r="E35" i="29"/>
  <c r="F35" i="29"/>
  <c r="B36" i="29"/>
  <c r="C36" i="29"/>
  <c r="E36" i="29"/>
  <c r="F36" i="29"/>
  <c r="F76" i="29" s="1"/>
  <c r="B37" i="29"/>
  <c r="C37" i="29"/>
  <c r="E37" i="29"/>
  <c r="F37" i="29"/>
  <c r="B38" i="29"/>
  <c r="C38" i="29"/>
  <c r="E38" i="29"/>
  <c r="F38" i="29"/>
  <c r="B39" i="29"/>
  <c r="C39" i="29"/>
  <c r="E39" i="29"/>
  <c r="F39" i="29"/>
  <c r="B40" i="29"/>
  <c r="C40" i="29"/>
  <c r="E40" i="29"/>
  <c r="F40" i="29"/>
  <c r="F80" i="29" s="1"/>
  <c r="B41" i="29"/>
  <c r="C41" i="29"/>
  <c r="E41" i="29"/>
  <c r="F41" i="29"/>
  <c r="B42" i="29"/>
  <c r="C42" i="29"/>
  <c r="E42" i="29"/>
  <c r="F42" i="29"/>
  <c r="F82" i="29" s="1"/>
  <c r="B43" i="29"/>
  <c r="C43" i="29"/>
  <c r="E43" i="29"/>
  <c r="F43" i="29"/>
  <c r="B44" i="29"/>
  <c r="C44" i="29"/>
  <c r="E44" i="29"/>
  <c r="F44" i="29"/>
  <c r="F84" i="29" s="1"/>
  <c r="B45" i="29"/>
  <c r="C45" i="29"/>
  <c r="E45" i="29"/>
  <c r="F45" i="29"/>
  <c r="B46" i="29"/>
  <c r="C46" i="29"/>
  <c r="E46" i="29"/>
  <c r="F46" i="29"/>
  <c r="F86" i="29" s="1"/>
  <c r="B47" i="29"/>
  <c r="C47" i="29"/>
  <c r="E47" i="29"/>
  <c r="F47" i="29"/>
  <c r="B48" i="29"/>
  <c r="C48" i="29"/>
  <c r="E48" i="29"/>
  <c r="F48" i="29"/>
  <c r="F88" i="29" s="1"/>
  <c r="B49" i="29"/>
  <c r="C49" i="29"/>
  <c r="E49" i="29"/>
  <c r="F49" i="29"/>
  <c r="B50" i="29"/>
  <c r="C50" i="29"/>
  <c r="E50" i="29"/>
  <c r="F50" i="29"/>
  <c r="B51" i="29"/>
  <c r="C51" i="29"/>
  <c r="E51" i="29"/>
  <c r="F51" i="29"/>
  <c r="B52" i="29"/>
  <c r="C52" i="29"/>
  <c r="E52" i="29"/>
  <c r="F52" i="29"/>
  <c r="F92" i="29" s="1"/>
  <c r="B53" i="29"/>
  <c r="C53" i="29"/>
  <c r="E53" i="29"/>
  <c r="F53" i="29"/>
  <c r="B54" i="29"/>
  <c r="C54" i="29"/>
  <c r="E54" i="29"/>
  <c r="F54" i="29"/>
  <c r="F94" i="29" s="1"/>
  <c r="B55" i="29"/>
  <c r="C55" i="29"/>
  <c r="E55" i="29"/>
  <c r="F55" i="29"/>
  <c r="B56" i="29"/>
  <c r="C56" i="29"/>
  <c r="E56" i="29"/>
  <c r="F56" i="29"/>
  <c r="F96" i="29" s="1"/>
  <c r="B57" i="29"/>
  <c r="C57" i="29"/>
  <c r="E57" i="29"/>
  <c r="F57" i="29"/>
  <c r="B58" i="29"/>
  <c r="C58" i="29"/>
  <c r="E58" i="29"/>
  <c r="F58" i="29"/>
  <c r="F98" i="29" s="1"/>
  <c r="C24" i="29"/>
  <c r="E24" i="29"/>
  <c r="F24" i="29"/>
  <c r="F64" i="29" s="1"/>
  <c r="B24" i="29"/>
  <c r="E84" i="31"/>
  <c r="F33" i="32"/>
  <c r="F34" i="32"/>
  <c r="F40" i="32"/>
  <c r="F38" i="32"/>
  <c r="F32" i="32"/>
  <c r="F31" i="32"/>
  <c r="F39" i="32"/>
  <c r="F37" i="32"/>
  <c r="F46" i="32"/>
  <c r="B59" i="31"/>
  <c r="E52" i="32"/>
  <c r="E49" i="32"/>
  <c r="G54" i="31"/>
  <c r="G47" i="31"/>
  <c r="D47" i="31"/>
  <c r="G46" i="31"/>
  <c r="D38" i="31"/>
  <c r="D39" i="36" s="1"/>
  <c r="D34" i="31"/>
  <c r="D32" i="31"/>
  <c r="F44" i="32"/>
  <c r="E51" i="32"/>
  <c r="E50" i="32"/>
  <c r="E34" i="32"/>
  <c r="E31" i="32"/>
  <c r="E59" i="30"/>
  <c r="B59" i="30"/>
  <c r="E33" i="32"/>
  <c r="E32" i="32"/>
  <c r="E39" i="32"/>
  <c r="E38" i="32"/>
  <c r="E37" i="32"/>
  <c r="D45" i="32"/>
  <c r="D46" i="32"/>
  <c r="D44" i="32"/>
  <c r="D43" i="32"/>
  <c r="D51" i="32"/>
  <c r="D52" i="32"/>
  <c r="D50" i="32"/>
  <c r="D49" i="32"/>
  <c r="F59" i="29"/>
  <c r="E59" i="29"/>
  <c r="C59" i="29"/>
  <c r="B59" i="29"/>
  <c r="N59" i="29"/>
  <c r="K59" i="29"/>
  <c r="G56" i="29"/>
  <c r="G54" i="29"/>
  <c r="G51" i="29"/>
  <c r="G50" i="29"/>
  <c r="D48" i="29"/>
  <c r="G44" i="29"/>
  <c r="J38" i="34" s="1"/>
  <c r="G43" i="29"/>
  <c r="I38" i="34" s="1"/>
  <c r="G42" i="29"/>
  <c r="H38" i="34" s="1"/>
  <c r="D42" i="29"/>
  <c r="H39" i="34" s="1"/>
  <c r="G41" i="29"/>
  <c r="G38" i="34" s="1"/>
  <c r="G40" i="29"/>
  <c r="F38" i="34" s="1"/>
  <c r="D40" i="29"/>
  <c r="F39" i="34" s="1"/>
  <c r="G39" i="29"/>
  <c r="E38" i="34" s="1"/>
  <c r="G38" i="29"/>
  <c r="D38" i="34" s="1"/>
  <c r="G36" i="29"/>
  <c r="D36" i="29"/>
  <c r="G35" i="29"/>
  <c r="D34" i="29"/>
  <c r="D33" i="32"/>
  <c r="D34" i="32"/>
  <c r="D32" i="32"/>
  <c r="D31" i="32"/>
  <c r="C39" i="32"/>
  <c r="C40" i="32"/>
  <c r="C38" i="32"/>
  <c r="C37" i="32"/>
  <c r="P29" i="29"/>
  <c r="M29" i="29"/>
  <c r="G28" i="29"/>
  <c r="D28" i="29"/>
  <c r="P28" i="29"/>
  <c r="P27" i="29"/>
  <c r="M27" i="29"/>
  <c r="G26" i="29"/>
  <c r="D26" i="29"/>
  <c r="G25" i="29"/>
  <c r="M25" i="29"/>
  <c r="B97" i="29" l="1"/>
  <c r="B95" i="29"/>
  <c r="B83" i="29"/>
  <c r="B81" i="29"/>
  <c r="B77" i="29"/>
  <c r="B75" i="29"/>
  <c r="B73" i="29"/>
  <c r="B71" i="29"/>
  <c r="B69" i="29"/>
  <c r="B67" i="29"/>
  <c r="B65" i="29"/>
  <c r="C64" i="30"/>
  <c r="B83" i="31"/>
  <c r="B81" i="31"/>
  <c r="B79" i="31"/>
  <c r="B77" i="31"/>
  <c r="B75" i="31"/>
  <c r="B71" i="31"/>
  <c r="B67" i="31"/>
  <c r="B65" i="31"/>
  <c r="E98" i="30"/>
  <c r="E96" i="30"/>
  <c r="E92" i="30"/>
  <c r="E90" i="30"/>
  <c r="E82" i="30"/>
  <c r="E80" i="30"/>
  <c r="E78" i="30"/>
  <c r="E76" i="30"/>
  <c r="E74" i="30"/>
  <c r="E72" i="30"/>
  <c r="E66" i="30"/>
  <c r="E94" i="31"/>
  <c r="E92" i="31"/>
  <c r="E90" i="31"/>
  <c r="E88" i="31"/>
  <c r="E86" i="31"/>
  <c r="B94" i="29"/>
  <c r="B88" i="29"/>
  <c r="B82" i="29"/>
  <c r="B76" i="29"/>
  <c r="B68" i="29"/>
  <c r="B88" i="31"/>
  <c r="B68" i="31"/>
  <c r="C97" i="30"/>
  <c r="C93" i="30"/>
  <c r="C89" i="30"/>
  <c r="C85" i="30"/>
  <c r="C81" i="30"/>
  <c r="C77" i="30"/>
  <c r="C73" i="30"/>
  <c r="C69" i="30"/>
  <c r="C65" i="30"/>
  <c r="B96" i="29"/>
  <c r="B90" i="29"/>
  <c r="B84" i="29"/>
  <c r="B78" i="29"/>
  <c r="B74" i="29"/>
  <c r="B86" i="30"/>
  <c r="B84" i="31"/>
  <c r="B64" i="29"/>
  <c r="F95" i="29"/>
  <c r="F93" i="29"/>
  <c r="F91" i="29"/>
  <c r="F87" i="29"/>
  <c r="F85" i="29"/>
  <c r="F79" i="29"/>
  <c r="F77" i="29"/>
  <c r="F73" i="29"/>
  <c r="F71" i="29"/>
  <c r="F69" i="29"/>
  <c r="F67" i="29"/>
  <c r="F65" i="29"/>
  <c r="F67" i="28"/>
  <c r="B98" i="29"/>
  <c r="B92" i="29"/>
  <c r="B80" i="29"/>
  <c r="B72" i="29"/>
  <c r="B66" i="29"/>
  <c r="B90" i="30"/>
  <c r="B72" i="31"/>
  <c r="B66" i="31"/>
  <c r="R24" i="22"/>
  <c r="R25" i="22"/>
  <c r="B69" i="31"/>
  <c r="B98" i="28"/>
  <c r="E92" i="28"/>
  <c r="B80" i="28"/>
  <c r="B66" i="28"/>
  <c r="B94" i="28"/>
  <c r="B86" i="28"/>
  <c r="E85" i="28"/>
  <c r="B77" i="28"/>
  <c r="E73" i="28"/>
  <c r="B70" i="28"/>
  <c r="B97" i="28"/>
  <c r="B93" i="28"/>
  <c r="E89" i="28"/>
  <c r="B88" i="28"/>
  <c r="B85" i="28"/>
  <c r="E84" i="28"/>
  <c r="B78" i="28"/>
  <c r="E76" i="28"/>
  <c r="B76" i="28"/>
  <c r="E72" i="28"/>
  <c r="B72" i="28"/>
  <c r="B69" i="28"/>
  <c r="B64" i="28"/>
  <c r="P51" i="28"/>
  <c r="P50" i="28"/>
  <c r="P49" i="28"/>
  <c r="P48" i="28"/>
  <c r="P46" i="28"/>
  <c r="N60" i="29"/>
  <c r="F79" i="28"/>
  <c r="F73" i="28"/>
  <c r="F72" i="28"/>
  <c r="F71" i="28"/>
  <c r="B73" i="31"/>
  <c r="G31" i="30"/>
  <c r="G32" i="30"/>
  <c r="G33" i="30"/>
  <c r="G34" i="30"/>
  <c r="G35" i="30"/>
  <c r="G41" i="30"/>
  <c r="G38" i="35" s="1"/>
  <c r="G42" i="30"/>
  <c r="H38" i="35" s="1"/>
  <c r="G43" i="30"/>
  <c r="I38" i="35" s="1"/>
  <c r="G45" i="30"/>
  <c r="K38" i="35" s="1"/>
  <c r="G46" i="30"/>
  <c r="G47" i="30"/>
  <c r="G27" i="31"/>
  <c r="G28" i="31"/>
  <c r="G29" i="31"/>
  <c r="Q37" i="26"/>
  <c r="H33" i="26"/>
  <c r="I33" i="26" s="1"/>
  <c r="Q33" i="26"/>
  <c r="H34" i="26"/>
  <c r="I34" i="26" s="1"/>
  <c r="H35" i="26"/>
  <c r="I35" i="26" s="1"/>
  <c r="Q35" i="26"/>
  <c r="H36" i="26"/>
  <c r="I36" i="26" s="1"/>
  <c r="H38" i="26"/>
  <c r="I38" i="26" s="1"/>
  <c r="H39" i="26"/>
  <c r="I39" i="26" s="1"/>
  <c r="Q39" i="26"/>
  <c r="H40" i="26"/>
  <c r="I40" i="26" s="1"/>
  <c r="H41" i="26"/>
  <c r="I41" i="26" s="1"/>
  <c r="Q41" i="26"/>
  <c r="H42" i="26"/>
  <c r="I42" i="26" s="1"/>
  <c r="H56" i="26"/>
  <c r="I56" i="26" s="1"/>
  <c r="H24" i="27"/>
  <c r="I24" i="27" s="1"/>
  <c r="H26" i="27"/>
  <c r="I26" i="27" s="1"/>
  <c r="Q27" i="27"/>
  <c r="Q29" i="27"/>
  <c r="H35" i="27"/>
  <c r="I35" i="27" s="1"/>
  <c r="H36" i="27"/>
  <c r="I36" i="27" s="1"/>
  <c r="H38" i="27"/>
  <c r="I38" i="27" s="1"/>
  <c r="H40" i="27"/>
  <c r="I40" i="27" s="1"/>
  <c r="H48" i="27"/>
  <c r="I48" i="27" s="1"/>
  <c r="H54" i="27"/>
  <c r="I54" i="27" s="1"/>
  <c r="Q24" i="23"/>
  <c r="Q44" i="23"/>
  <c r="Q46" i="23"/>
  <c r="H26" i="24"/>
  <c r="I26" i="24" s="1"/>
  <c r="H28" i="24"/>
  <c r="I28" i="24" s="1"/>
  <c r="H42" i="24"/>
  <c r="I42" i="24" s="1"/>
  <c r="H44" i="24"/>
  <c r="I44" i="24" s="1"/>
  <c r="H50" i="24"/>
  <c r="I50" i="24" s="1"/>
  <c r="H55" i="24"/>
  <c r="I55" i="24" s="1"/>
  <c r="Q25" i="25"/>
  <c r="Q26" i="25"/>
  <c r="Q27" i="25"/>
  <c r="H28" i="25"/>
  <c r="I28" i="25" s="1"/>
  <c r="Q28" i="25"/>
  <c r="Q29" i="25"/>
  <c r="F97" i="29"/>
  <c r="F90" i="29"/>
  <c r="Q34" i="24"/>
  <c r="Q45" i="26"/>
  <c r="Q53" i="26"/>
  <c r="F81" i="31"/>
  <c r="F79" i="31"/>
  <c r="F78" i="31"/>
  <c r="F77" i="31"/>
  <c r="F75" i="31"/>
  <c r="F74" i="31"/>
  <c r="F73" i="31"/>
  <c r="F71" i="31"/>
  <c r="F69" i="31"/>
  <c r="F67" i="31"/>
  <c r="F66" i="31"/>
  <c r="F65" i="31"/>
  <c r="B64" i="31"/>
  <c r="C95" i="31"/>
  <c r="C92" i="31"/>
  <c r="C89" i="31"/>
  <c r="C86" i="31"/>
  <c r="C83" i="31"/>
  <c r="G25" i="30"/>
  <c r="G26" i="30"/>
  <c r="G27" i="30"/>
  <c r="H24" i="26"/>
  <c r="I24" i="26" s="1"/>
  <c r="H25" i="26"/>
  <c r="I25" i="26" s="1"/>
  <c r="H26" i="26"/>
  <c r="I26" i="26" s="1"/>
  <c r="H27" i="26"/>
  <c r="I27" i="26" s="1"/>
  <c r="H28" i="26"/>
  <c r="I28" i="26" s="1"/>
  <c r="D29" i="30"/>
  <c r="D53" i="30"/>
  <c r="D54" i="30"/>
  <c r="Q36" i="25"/>
  <c r="Q39" i="25"/>
  <c r="Q40" i="25"/>
  <c r="Q48" i="25"/>
  <c r="Q55" i="25"/>
  <c r="Q56" i="25"/>
  <c r="Q57" i="25"/>
  <c r="Q58" i="25"/>
  <c r="D57" i="33"/>
  <c r="Q34" i="25"/>
  <c r="Q46" i="25"/>
  <c r="E64" i="30"/>
  <c r="P31" i="29"/>
  <c r="P32" i="29"/>
  <c r="P33" i="29"/>
  <c r="P34" i="29"/>
  <c r="P35" i="29"/>
  <c r="P36" i="29"/>
  <c r="P38" i="29"/>
  <c r="D56" i="34" s="1"/>
  <c r="D74" i="34" s="1"/>
  <c r="P41" i="29"/>
  <c r="G56" i="34" s="1"/>
  <c r="G74" i="34" s="1"/>
  <c r="P42" i="29"/>
  <c r="H56" i="34" s="1"/>
  <c r="H74" i="34" s="1"/>
  <c r="P43" i="29"/>
  <c r="I56" i="34" s="1"/>
  <c r="I74" i="34" s="1"/>
  <c r="P44" i="29"/>
  <c r="J56" i="34" s="1"/>
  <c r="J74" i="34" s="1"/>
  <c r="P45" i="29"/>
  <c r="K56" i="34" s="1"/>
  <c r="P49" i="29"/>
  <c r="P50" i="29"/>
  <c r="G90" i="29" s="1"/>
  <c r="P51" i="29"/>
  <c r="P53" i="29"/>
  <c r="P54" i="29"/>
  <c r="G94" i="29" s="1"/>
  <c r="H38" i="25"/>
  <c r="I38" i="25" s="1"/>
  <c r="H49" i="25"/>
  <c r="I49" i="25" s="1"/>
  <c r="H50" i="25"/>
  <c r="I50" i="25" s="1"/>
  <c r="H55" i="25"/>
  <c r="I55" i="25" s="1"/>
  <c r="E68" i="30"/>
  <c r="M33" i="29"/>
  <c r="Q33" i="29" s="1"/>
  <c r="M35" i="29"/>
  <c r="M39" i="29"/>
  <c r="E57" i="34" s="1"/>
  <c r="M41" i="29"/>
  <c r="G57" i="34" s="1"/>
  <c r="M43" i="29"/>
  <c r="I57" i="34" s="1"/>
  <c r="M45" i="29"/>
  <c r="K57" i="34" s="1"/>
  <c r="K58" i="34" s="1"/>
  <c r="K59" i="34" s="1"/>
  <c r="M47" i="29"/>
  <c r="M55" i="29"/>
  <c r="M57" i="29"/>
  <c r="Q25" i="24"/>
  <c r="Q26" i="24"/>
  <c r="Q27" i="24"/>
  <c r="Q28" i="24"/>
  <c r="Q29" i="24"/>
  <c r="Q32" i="24"/>
  <c r="Q38" i="24"/>
  <c r="Q41" i="24"/>
  <c r="Q42" i="24"/>
  <c r="Q43" i="24"/>
  <c r="Q44" i="24"/>
  <c r="Q48" i="24"/>
  <c r="Q55" i="24"/>
  <c r="Q56" i="24"/>
  <c r="Q57" i="24"/>
  <c r="Q58" i="24"/>
  <c r="F89" i="29"/>
  <c r="F83" i="29"/>
  <c r="F81" i="29"/>
  <c r="F78" i="29"/>
  <c r="F98" i="28"/>
  <c r="F96" i="28"/>
  <c r="F95" i="28"/>
  <c r="F92" i="28"/>
  <c r="F91" i="28"/>
  <c r="F90" i="28"/>
  <c r="F89" i="28"/>
  <c r="F88" i="28"/>
  <c r="F86" i="28"/>
  <c r="F84" i="28"/>
  <c r="F83" i="28"/>
  <c r="F82" i="28"/>
  <c r="F80" i="28"/>
  <c r="F78" i="28"/>
  <c r="F76" i="28"/>
  <c r="F75" i="28"/>
  <c r="F74" i="28"/>
  <c r="F69" i="28"/>
  <c r="F68" i="28"/>
  <c r="F66" i="28"/>
  <c r="F65" i="28"/>
  <c r="F64" i="28"/>
  <c r="E97" i="28"/>
  <c r="E93" i="28"/>
  <c r="E81" i="28"/>
  <c r="E80" i="28"/>
  <c r="E77" i="28"/>
  <c r="E68" i="28"/>
  <c r="E66" i="28"/>
  <c r="E64" i="28"/>
  <c r="C97" i="28"/>
  <c r="C96" i="28"/>
  <c r="C95" i="28"/>
  <c r="C92" i="28"/>
  <c r="C91" i="28"/>
  <c r="C90" i="28"/>
  <c r="C88" i="28"/>
  <c r="C87" i="28"/>
  <c r="C85" i="28"/>
  <c r="C83" i="28"/>
  <c r="C82" i="28"/>
  <c r="C81" i="28"/>
  <c r="C79" i="28"/>
  <c r="C74" i="28"/>
  <c r="C73" i="28"/>
  <c r="C71" i="28"/>
  <c r="C69" i="28"/>
  <c r="C68" i="28"/>
  <c r="C67" i="28"/>
  <c r="C65" i="28"/>
  <c r="Q34" i="23"/>
  <c r="H26" i="23"/>
  <c r="I26" i="23" s="1"/>
  <c r="H32" i="23"/>
  <c r="I32" i="23" s="1"/>
  <c r="H48" i="23"/>
  <c r="I48" i="23" s="1"/>
  <c r="H58" i="23"/>
  <c r="I58" i="23" s="1"/>
  <c r="G54" i="28"/>
  <c r="G46" i="28"/>
  <c r="G44" i="28"/>
  <c r="J38" i="33" s="1"/>
  <c r="G41" i="28"/>
  <c r="G38" i="33" s="1"/>
  <c r="G33" i="28"/>
  <c r="F94" i="28"/>
  <c r="G25" i="28"/>
  <c r="Q26" i="23"/>
  <c r="Q38" i="23"/>
  <c r="H40" i="34"/>
  <c r="H41" i="34" s="1"/>
  <c r="Q48" i="23"/>
  <c r="G36" i="30"/>
  <c r="G44" i="30"/>
  <c r="J38" i="35" s="1"/>
  <c r="B93" i="29"/>
  <c r="B91" i="29"/>
  <c r="B89" i="29"/>
  <c r="B87" i="29"/>
  <c r="B86" i="29"/>
  <c r="B85" i="29"/>
  <c r="D57" i="28"/>
  <c r="Q33" i="23"/>
  <c r="Q35" i="23"/>
  <c r="H36" i="23"/>
  <c r="I36" i="23" s="1"/>
  <c r="Q36" i="23"/>
  <c r="H40" i="23"/>
  <c r="I40" i="23" s="1"/>
  <c r="F40" i="34"/>
  <c r="F41" i="34" s="1"/>
  <c r="Q41" i="23"/>
  <c r="Q43" i="23"/>
  <c r="H44" i="23"/>
  <c r="I44" i="23" s="1"/>
  <c r="Q45" i="23"/>
  <c r="G47" i="29"/>
  <c r="G48" i="29"/>
  <c r="H48" i="29" s="1"/>
  <c r="M49" i="29"/>
  <c r="M51" i="29"/>
  <c r="Q59" i="23"/>
  <c r="D54" i="29"/>
  <c r="H54" i="29" s="1"/>
  <c r="I54" i="29" s="1"/>
  <c r="Q54" i="23"/>
  <c r="P55" i="29"/>
  <c r="P56" i="29"/>
  <c r="G96" i="29" s="1"/>
  <c r="L59" i="29"/>
  <c r="L60" i="29" s="1"/>
  <c r="O59" i="29"/>
  <c r="O60" i="29" s="1"/>
  <c r="H34" i="24"/>
  <c r="I34" i="24" s="1"/>
  <c r="Q35" i="24"/>
  <c r="H36" i="24"/>
  <c r="I36" i="24" s="1"/>
  <c r="Q36" i="24"/>
  <c r="H38" i="24"/>
  <c r="I38" i="24" s="1"/>
  <c r="Q40" i="24"/>
  <c r="Q47" i="24"/>
  <c r="Q54" i="24"/>
  <c r="H56" i="24"/>
  <c r="I56" i="24" s="1"/>
  <c r="G28" i="30"/>
  <c r="D33" i="30"/>
  <c r="H33" i="30" s="1"/>
  <c r="H34" i="25"/>
  <c r="I34" i="25" s="1"/>
  <c r="D35" i="30"/>
  <c r="Q35" i="25"/>
  <c r="Q38" i="25"/>
  <c r="H42" i="25"/>
  <c r="I42" i="25" s="1"/>
  <c r="H45" i="25"/>
  <c r="I45" i="25" s="1"/>
  <c r="Q47" i="25"/>
  <c r="H54" i="25"/>
  <c r="I54" i="25" s="1"/>
  <c r="H56" i="25"/>
  <c r="I56" i="25" s="1"/>
  <c r="G56" i="30"/>
  <c r="H58" i="25"/>
  <c r="I58" i="25" s="1"/>
  <c r="F59" i="30"/>
  <c r="F60" i="30" s="1"/>
  <c r="G26" i="31"/>
  <c r="Q29" i="26"/>
  <c r="F43" i="32"/>
  <c r="F55" i="32" s="1"/>
  <c r="H32" i="26"/>
  <c r="I32" i="26" s="1"/>
  <c r="G36" i="31"/>
  <c r="G38" i="31"/>
  <c r="D38" i="36" s="1"/>
  <c r="G40" i="31"/>
  <c r="F38" i="36" s="1"/>
  <c r="G41" i="31"/>
  <c r="G38" i="36" s="1"/>
  <c r="H45" i="26"/>
  <c r="I45" i="26" s="1"/>
  <c r="H46" i="26"/>
  <c r="I46" i="26" s="1"/>
  <c r="Q54" i="26"/>
  <c r="H55" i="26"/>
  <c r="I55" i="26" s="1"/>
  <c r="G56" i="31"/>
  <c r="G57" i="31"/>
  <c r="G58" i="31"/>
  <c r="C59" i="31"/>
  <c r="C60" i="31" s="1"/>
  <c r="F59" i="31"/>
  <c r="F60" i="31" s="1"/>
  <c r="H34" i="27"/>
  <c r="I34" i="27" s="1"/>
  <c r="G39" i="31"/>
  <c r="E38" i="36" s="1"/>
  <c r="H47" i="27"/>
  <c r="I47" i="27" s="1"/>
  <c r="Q55" i="27"/>
  <c r="Q57" i="27"/>
  <c r="F88" i="30"/>
  <c r="C98" i="31"/>
  <c r="C94" i="31"/>
  <c r="C93" i="31"/>
  <c r="C91" i="31"/>
  <c r="C90" i="31"/>
  <c r="C88" i="31"/>
  <c r="C84" i="31"/>
  <c r="P45" i="28"/>
  <c r="K56" i="33" s="1"/>
  <c r="P44" i="28"/>
  <c r="J56" i="33" s="1"/>
  <c r="P42" i="28"/>
  <c r="H56" i="33" s="1"/>
  <c r="P41" i="28"/>
  <c r="G56" i="33" s="1"/>
  <c r="P40" i="28"/>
  <c r="F56" i="33" s="1"/>
  <c r="P38" i="28"/>
  <c r="D56" i="33" s="1"/>
  <c r="P37" i="28"/>
  <c r="C56" i="33" s="1"/>
  <c r="P36" i="28"/>
  <c r="P35" i="28"/>
  <c r="P33" i="28"/>
  <c r="P32" i="28"/>
  <c r="P31" i="28"/>
  <c r="P29" i="28"/>
  <c r="P28" i="28"/>
  <c r="P27" i="28"/>
  <c r="P25" i="28"/>
  <c r="P24" i="28"/>
  <c r="Q58" i="26"/>
  <c r="F45" i="32"/>
  <c r="F57" i="32" s="1"/>
  <c r="Q50" i="26"/>
  <c r="H44" i="26"/>
  <c r="I44" i="26" s="1"/>
  <c r="C59" i="30"/>
  <c r="C60" i="30" s="1"/>
  <c r="H54" i="26"/>
  <c r="I54" i="26" s="1"/>
  <c r="G52" i="28"/>
  <c r="L38" i="33" s="1"/>
  <c r="G30" i="28"/>
  <c r="B38" i="33" s="1"/>
  <c r="G32" i="31"/>
  <c r="G33" i="31"/>
  <c r="G34" i="31"/>
  <c r="Q25" i="27"/>
  <c r="Q33" i="27"/>
  <c r="Q35" i="27"/>
  <c r="Q49" i="27"/>
  <c r="Q51" i="27"/>
  <c r="G49" i="31"/>
  <c r="G50" i="31"/>
  <c r="Q39" i="27"/>
  <c r="G43" i="31"/>
  <c r="I38" i="36" s="1"/>
  <c r="G24" i="31"/>
  <c r="G25" i="31"/>
  <c r="E59" i="31"/>
  <c r="E60" i="31" s="1"/>
  <c r="G31" i="31"/>
  <c r="G35" i="31"/>
  <c r="Q41" i="27"/>
  <c r="Q43" i="27"/>
  <c r="Q45" i="27"/>
  <c r="Q47" i="27"/>
  <c r="G51" i="31"/>
  <c r="D26" i="31"/>
  <c r="D28" i="31"/>
  <c r="D36" i="31"/>
  <c r="D40" i="31"/>
  <c r="F39" i="36" s="1"/>
  <c r="D57" i="31"/>
  <c r="D42" i="31"/>
  <c r="H39" i="36" s="1"/>
  <c r="D45" i="31"/>
  <c r="K39" i="36" s="1"/>
  <c r="Q37" i="27"/>
  <c r="Q59" i="27"/>
  <c r="G42" i="31"/>
  <c r="H38" i="36" s="1"/>
  <c r="G44" i="31"/>
  <c r="J38" i="36" s="1"/>
  <c r="H46" i="27"/>
  <c r="I46" i="27" s="1"/>
  <c r="H49" i="27"/>
  <c r="I49" i="27" s="1"/>
  <c r="H50" i="27"/>
  <c r="I50" i="27" s="1"/>
  <c r="H51" i="27"/>
  <c r="I51" i="27" s="1"/>
  <c r="H25" i="27"/>
  <c r="I25" i="27" s="1"/>
  <c r="H39" i="27"/>
  <c r="I39" i="27" s="1"/>
  <c r="H55" i="27"/>
  <c r="I55" i="27" s="1"/>
  <c r="H56" i="27"/>
  <c r="I56" i="27" s="1"/>
  <c r="H57" i="27"/>
  <c r="I57" i="27" s="1"/>
  <c r="H58" i="27"/>
  <c r="I58" i="27" s="1"/>
  <c r="E98" i="31"/>
  <c r="E96" i="31"/>
  <c r="F58" i="32"/>
  <c r="H27" i="27"/>
  <c r="I27" i="27" s="1"/>
  <c r="H28" i="27"/>
  <c r="I28" i="27" s="1"/>
  <c r="H29" i="27"/>
  <c r="I29" i="27" s="1"/>
  <c r="H32" i="27"/>
  <c r="I32" i="27" s="1"/>
  <c r="H33" i="27"/>
  <c r="I33" i="27" s="1"/>
  <c r="H41" i="27"/>
  <c r="I41" i="27" s="1"/>
  <c r="H42" i="27"/>
  <c r="I42" i="27" s="1"/>
  <c r="H43" i="27"/>
  <c r="I43" i="27" s="1"/>
  <c r="H44" i="27"/>
  <c r="I44" i="27" s="1"/>
  <c r="H45" i="27"/>
  <c r="I45" i="27" s="1"/>
  <c r="G55" i="31"/>
  <c r="F41" i="32"/>
  <c r="F56" i="32"/>
  <c r="D55" i="31"/>
  <c r="D49" i="31"/>
  <c r="D51" i="31"/>
  <c r="E97" i="31"/>
  <c r="Q43" i="26"/>
  <c r="Q44" i="26"/>
  <c r="Q49" i="26"/>
  <c r="Q57" i="26"/>
  <c r="P25" i="30"/>
  <c r="G53" i="31"/>
  <c r="G45" i="31"/>
  <c r="K38" i="36" s="1"/>
  <c r="Q25" i="26"/>
  <c r="Q27" i="26"/>
  <c r="Q48" i="26"/>
  <c r="Q56" i="26"/>
  <c r="G48" i="31"/>
  <c r="Q47" i="26"/>
  <c r="Q51" i="26"/>
  <c r="C97" i="31"/>
  <c r="C96" i="31"/>
  <c r="C87" i="31"/>
  <c r="C85" i="31"/>
  <c r="D58" i="31"/>
  <c r="D56" i="31"/>
  <c r="D54" i="31"/>
  <c r="H54" i="31" s="1"/>
  <c r="D50" i="31"/>
  <c r="D48" i="31"/>
  <c r="D46" i="31"/>
  <c r="D44" i="31"/>
  <c r="J39" i="36" s="1"/>
  <c r="B82" i="31"/>
  <c r="B80" i="31"/>
  <c r="B78" i="31"/>
  <c r="B76" i="31"/>
  <c r="B74" i="31"/>
  <c r="Q55" i="26"/>
  <c r="D24" i="31"/>
  <c r="D53" i="31"/>
  <c r="D43" i="31"/>
  <c r="I39" i="36" s="1"/>
  <c r="D41" i="31"/>
  <c r="G39" i="36" s="1"/>
  <c r="D39" i="31"/>
  <c r="D37" i="31"/>
  <c r="C39" i="36" s="1"/>
  <c r="D35" i="31"/>
  <c r="D33" i="31"/>
  <c r="D31" i="31"/>
  <c r="D29" i="31"/>
  <c r="D27" i="31"/>
  <c r="D25" i="31"/>
  <c r="H29" i="26"/>
  <c r="I29" i="26" s="1"/>
  <c r="H48" i="26"/>
  <c r="I48" i="26" s="1"/>
  <c r="H49" i="26"/>
  <c r="I49" i="26" s="1"/>
  <c r="H59" i="26"/>
  <c r="I59" i="26" s="1"/>
  <c r="H58" i="26"/>
  <c r="I58" i="26" s="1"/>
  <c r="G29" i="30"/>
  <c r="H43" i="26"/>
  <c r="I43" i="26" s="1"/>
  <c r="H47" i="26"/>
  <c r="I47" i="26" s="1"/>
  <c r="H50" i="26"/>
  <c r="I50" i="26" s="1"/>
  <c r="H51" i="26"/>
  <c r="I51" i="26" s="1"/>
  <c r="H57" i="26"/>
  <c r="I57" i="26" s="1"/>
  <c r="G48" i="30"/>
  <c r="E53" i="32"/>
  <c r="D39" i="30"/>
  <c r="E39" i="35" s="1"/>
  <c r="Q24" i="25"/>
  <c r="G39" i="30"/>
  <c r="E38" i="35" s="1"/>
  <c r="G40" i="30"/>
  <c r="F38" i="35" s="1"/>
  <c r="Q49" i="25"/>
  <c r="Q50" i="25"/>
  <c r="Q51" i="25"/>
  <c r="G55" i="30"/>
  <c r="G57" i="30"/>
  <c r="Q32" i="25"/>
  <c r="Q33" i="25"/>
  <c r="Q41" i="25"/>
  <c r="Q42" i="25"/>
  <c r="Q43" i="25"/>
  <c r="Q44" i="25"/>
  <c r="Q45" i="25"/>
  <c r="Q54" i="25"/>
  <c r="P58" i="28"/>
  <c r="P56" i="28"/>
  <c r="P54" i="28"/>
  <c r="P53" i="28"/>
  <c r="E57" i="32"/>
  <c r="G38" i="30"/>
  <c r="D38" i="35" s="1"/>
  <c r="G50" i="30"/>
  <c r="G51" i="30"/>
  <c r="G53" i="30"/>
  <c r="E35" i="32"/>
  <c r="E56" i="32"/>
  <c r="D25" i="30"/>
  <c r="D41" i="30"/>
  <c r="G39" i="35" s="1"/>
  <c r="D56" i="30"/>
  <c r="D27" i="30"/>
  <c r="D31" i="30"/>
  <c r="D43" i="30"/>
  <c r="I39" i="35" s="1"/>
  <c r="Q59" i="25"/>
  <c r="D58" i="30"/>
  <c r="P57" i="29"/>
  <c r="P58" i="29"/>
  <c r="H26" i="25"/>
  <c r="I26" i="25" s="1"/>
  <c r="E40" i="32"/>
  <c r="E58" i="32" s="1"/>
  <c r="H36" i="25"/>
  <c r="I36" i="25" s="1"/>
  <c r="H44" i="25"/>
  <c r="I44" i="25" s="1"/>
  <c r="H51" i="25"/>
  <c r="I51" i="25" s="1"/>
  <c r="E94" i="30"/>
  <c r="E88" i="30"/>
  <c r="E86" i="30"/>
  <c r="E84" i="30"/>
  <c r="P39" i="29"/>
  <c r="G58" i="30"/>
  <c r="G54" i="30"/>
  <c r="G39" i="32"/>
  <c r="P40" i="29"/>
  <c r="P25" i="29"/>
  <c r="G65" i="29" s="1"/>
  <c r="P26" i="29"/>
  <c r="P47" i="29"/>
  <c r="P48" i="29"/>
  <c r="H32" i="25"/>
  <c r="I32" i="25" s="1"/>
  <c r="H40" i="25"/>
  <c r="I40" i="25" s="1"/>
  <c r="H47" i="25"/>
  <c r="I47" i="25" s="1"/>
  <c r="H48" i="25"/>
  <c r="I48" i="25" s="1"/>
  <c r="H57" i="25"/>
  <c r="I57" i="25" s="1"/>
  <c r="G24" i="30"/>
  <c r="G49" i="30"/>
  <c r="E55" i="32"/>
  <c r="D57" i="30"/>
  <c r="D55" i="30"/>
  <c r="D51" i="30"/>
  <c r="D49" i="30"/>
  <c r="D47" i="30"/>
  <c r="D45" i="30"/>
  <c r="K39" i="35" s="1"/>
  <c r="C95" i="30"/>
  <c r="C91" i="30"/>
  <c r="C87" i="30"/>
  <c r="C83" i="30"/>
  <c r="C79" i="30"/>
  <c r="C75" i="30"/>
  <c r="C71" i="30"/>
  <c r="C67" i="30"/>
  <c r="D50" i="30"/>
  <c r="D48" i="30"/>
  <c r="D46" i="30"/>
  <c r="D44" i="30"/>
  <c r="J39" i="35" s="1"/>
  <c r="D42" i="30"/>
  <c r="H39" i="35" s="1"/>
  <c r="D40" i="30"/>
  <c r="F39" i="35" s="1"/>
  <c r="D38" i="30"/>
  <c r="D39" i="35" s="1"/>
  <c r="D36" i="30"/>
  <c r="D34" i="30"/>
  <c r="D32" i="30"/>
  <c r="D28" i="30"/>
  <c r="D26" i="30"/>
  <c r="G38" i="32"/>
  <c r="D24" i="30"/>
  <c r="G33" i="29"/>
  <c r="Q39" i="24"/>
  <c r="Q46" i="24"/>
  <c r="Q49" i="24"/>
  <c r="Q50" i="24"/>
  <c r="Q51" i="24"/>
  <c r="Q59" i="24"/>
  <c r="P24" i="30"/>
  <c r="G45" i="29"/>
  <c r="K38" i="34" s="1"/>
  <c r="G46" i="29"/>
  <c r="Q24" i="24"/>
  <c r="Q37" i="24"/>
  <c r="Q33" i="24"/>
  <c r="Q45" i="24"/>
  <c r="Q30" i="24"/>
  <c r="Q52" i="24"/>
  <c r="M25" i="30"/>
  <c r="M24" i="30"/>
  <c r="G57" i="29"/>
  <c r="G58" i="29"/>
  <c r="D53" i="32"/>
  <c r="H32" i="24"/>
  <c r="I32" i="24" s="1"/>
  <c r="H40" i="24"/>
  <c r="I40" i="24" s="1"/>
  <c r="H48" i="24"/>
  <c r="I48" i="24" s="1"/>
  <c r="H57" i="24"/>
  <c r="I57" i="24" s="1"/>
  <c r="G29" i="29"/>
  <c r="G32" i="29"/>
  <c r="H58" i="24"/>
  <c r="I58" i="24" s="1"/>
  <c r="H54" i="24"/>
  <c r="I54" i="24" s="1"/>
  <c r="G33" i="32"/>
  <c r="D57" i="32"/>
  <c r="G34" i="32"/>
  <c r="D58" i="32"/>
  <c r="Q25" i="23"/>
  <c r="Q39" i="23"/>
  <c r="Q55" i="23"/>
  <c r="Q57" i="23"/>
  <c r="Q58" i="23"/>
  <c r="G34" i="29"/>
  <c r="H34" i="29" s="1"/>
  <c r="P52" i="28"/>
  <c r="P47" i="28"/>
  <c r="P39" i="28"/>
  <c r="E56" i="33" s="1"/>
  <c r="P30" i="28"/>
  <c r="B56" i="33" s="1"/>
  <c r="Q27" i="23"/>
  <c r="Q29" i="23"/>
  <c r="Q37" i="23"/>
  <c r="G24" i="29"/>
  <c r="G53" i="29"/>
  <c r="G49" i="29"/>
  <c r="N60" i="28"/>
  <c r="Q40" i="23"/>
  <c r="Q47" i="23"/>
  <c r="P57" i="28"/>
  <c r="P55" i="28"/>
  <c r="P43" i="28"/>
  <c r="I56" i="33" s="1"/>
  <c r="P34" i="28"/>
  <c r="P26" i="28"/>
  <c r="Q49" i="23"/>
  <c r="Q51" i="23"/>
  <c r="G55" i="29"/>
  <c r="G31" i="29"/>
  <c r="G27" i="29"/>
  <c r="G67" i="29" s="1"/>
  <c r="D35" i="32"/>
  <c r="G31" i="32"/>
  <c r="D55" i="32"/>
  <c r="D56" i="32"/>
  <c r="G32" i="32"/>
  <c r="D57" i="29"/>
  <c r="D55" i="29"/>
  <c r="D53" i="29"/>
  <c r="D51" i="29"/>
  <c r="D49" i="29"/>
  <c r="D47" i="29"/>
  <c r="D45" i="29"/>
  <c r="K39" i="34" s="1"/>
  <c r="D43" i="29"/>
  <c r="I39" i="34" s="1"/>
  <c r="D41" i="29"/>
  <c r="G39" i="34" s="1"/>
  <c r="D39" i="29"/>
  <c r="E39" i="34" s="1"/>
  <c r="D37" i="29"/>
  <c r="C39" i="34" s="1"/>
  <c r="D35" i="29"/>
  <c r="D33" i="29"/>
  <c r="D31" i="29"/>
  <c r="D29" i="29"/>
  <c r="D27" i="29"/>
  <c r="D25" i="29"/>
  <c r="L60" i="28"/>
  <c r="C89" i="28"/>
  <c r="C86" i="28"/>
  <c r="B81" i="28"/>
  <c r="C75" i="28"/>
  <c r="C72" i="28"/>
  <c r="B65" i="28"/>
  <c r="C64" i="28"/>
  <c r="K60" i="28"/>
  <c r="H57" i="33"/>
  <c r="E57" i="33"/>
  <c r="Q28" i="23"/>
  <c r="Q42" i="23"/>
  <c r="Q50" i="23"/>
  <c r="Q56" i="23"/>
  <c r="D58" i="29"/>
  <c r="D56" i="29"/>
  <c r="H56" i="29" s="1"/>
  <c r="D50" i="29"/>
  <c r="H50" i="29" s="1"/>
  <c r="I50" i="29" s="1"/>
  <c r="D46" i="29"/>
  <c r="D44" i="29"/>
  <c r="J39" i="34" s="1"/>
  <c r="D38" i="29"/>
  <c r="D32" i="29"/>
  <c r="J57" i="33"/>
  <c r="Q32" i="23"/>
  <c r="D24" i="29"/>
  <c r="Q49" i="28"/>
  <c r="I57" i="33"/>
  <c r="H28" i="23"/>
  <c r="I28" i="23" s="1"/>
  <c r="H38" i="23"/>
  <c r="I38" i="23" s="1"/>
  <c r="H56" i="23"/>
  <c r="I56" i="23" s="1"/>
  <c r="G58" i="28"/>
  <c r="P46" i="29"/>
  <c r="H34" i="23"/>
  <c r="I34" i="23" s="1"/>
  <c r="H42" i="23"/>
  <c r="I42" i="23" s="1"/>
  <c r="H50" i="23"/>
  <c r="I50" i="23" s="1"/>
  <c r="P24" i="29"/>
  <c r="G56" i="28"/>
  <c r="H54" i="23"/>
  <c r="I54" i="23" s="1"/>
  <c r="C41" i="32"/>
  <c r="G37" i="32"/>
  <c r="B99" i="29"/>
  <c r="K60" i="29"/>
  <c r="D50" i="28"/>
  <c r="H50" i="28" s="1"/>
  <c r="I50" i="28" s="1"/>
  <c r="D44" i="28"/>
  <c r="H30" i="23"/>
  <c r="I30" i="23" s="1"/>
  <c r="H52" i="23"/>
  <c r="I52" i="23" s="1"/>
  <c r="M58" i="29"/>
  <c r="M56" i="29"/>
  <c r="M54" i="29"/>
  <c r="M50" i="29"/>
  <c r="M48" i="29"/>
  <c r="M46" i="29"/>
  <c r="M44" i="29"/>
  <c r="J57" i="34" s="1"/>
  <c r="M42" i="29"/>
  <c r="H57" i="34" s="1"/>
  <c r="M40" i="29"/>
  <c r="F57" i="34" s="1"/>
  <c r="F75" i="34" s="1"/>
  <c r="M38" i="29"/>
  <c r="M36" i="29"/>
  <c r="D76" i="29" s="1"/>
  <c r="M34" i="29"/>
  <c r="D74" i="29" s="1"/>
  <c r="M32" i="29"/>
  <c r="M28" i="29"/>
  <c r="M26" i="29"/>
  <c r="M24" i="29"/>
  <c r="M53" i="29"/>
  <c r="M31" i="29"/>
  <c r="G48" i="28"/>
  <c r="G42" i="28"/>
  <c r="H38" i="33" s="1"/>
  <c r="G39" i="28"/>
  <c r="E38" i="33" s="1"/>
  <c r="G36" i="28"/>
  <c r="G31" i="28"/>
  <c r="G55" i="28"/>
  <c r="G50" i="28"/>
  <c r="G90" i="28" s="1"/>
  <c r="G49" i="28"/>
  <c r="G32" i="28"/>
  <c r="G27" i="28"/>
  <c r="G24" i="28"/>
  <c r="D52" i="28"/>
  <c r="B84" i="28"/>
  <c r="D47" i="28"/>
  <c r="D42" i="28"/>
  <c r="H39" i="33" s="1"/>
  <c r="D36" i="28"/>
  <c r="D31" i="28"/>
  <c r="D28" i="28"/>
  <c r="D48" i="28"/>
  <c r="D38" i="28"/>
  <c r="D39" i="33" s="1"/>
  <c r="D35" i="28"/>
  <c r="D32" i="28"/>
  <c r="D29" i="28"/>
  <c r="D24" i="28"/>
  <c r="G57" i="28"/>
  <c r="G53" i="28"/>
  <c r="G43" i="28"/>
  <c r="I38" i="33" s="1"/>
  <c r="G38" i="28"/>
  <c r="D38" i="33" s="1"/>
  <c r="G35" i="28"/>
  <c r="H35" i="28" s="1"/>
  <c r="I35" i="28" s="1"/>
  <c r="G51" i="28"/>
  <c r="G45" i="28"/>
  <c r="K38" i="33" s="1"/>
  <c r="G40" i="28"/>
  <c r="F38" i="33" s="1"/>
  <c r="G37" i="28"/>
  <c r="C38" i="33" s="1"/>
  <c r="G34" i="28"/>
  <c r="G29" i="28"/>
  <c r="G26" i="28"/>
  <c r="G28" i="28"/>
  <c r="G47" i="28"/>
  <c r="D56" i="28"/>
  <c r="D40" i="28"/>
  <c r="F39" i="33" s="1"/>
  <c r="D58" i="28"/>
  <c r="D53" i="28"/>
  <c r="D55" i="28"/>
  <c r="D34" i="28"/>
  <c r="D26" i="28"/>
  <c r="D33" i="28"/>
  <c r="D30" i="28"/>
  <c r="B39" i="33" s="1"/>
  <c r="D27" i="28"/>
  <c r="D25" i="28"/>
  <c r="D54" i="28"/>
  <c r="D49" i="28"/>
  <c r="D46" i="28"/>
  <c r="D51" i="28"/>
  <c r="H51" i="28" s="1"/>
  <c r="I51" i="28" s="1"/>
  <c r="D45" i="28"/>
  <c r="K39" i="33" s="1"/>
  <c r="D43" i="28"/>
  <c r="D41" i="28"/>
  <c r="G39" i="33" s="1"/>
  <c r="D39" i="28"/>
  <c r="D37" i="28"/>
  <c r="C39" i="33" s="1"/>
  <c r="F35" i="32"/>
  <c r="E64" i="31"/>
  <c r="C65" i="31"/>
  <c r="E66" i="31"/>
  <c r="C67" i="31"/>
  <c r="E68" i="31"/>
  <c r="C69" i="31"/>
  <c r="E70" i="31"/>
  <c r="C71" i="31"/>
  <c r="E72" i="31"/>
  <c r="C73" i="31"/>
  <c r="E74" i="31"/>
  <c r="C75" i="31"/>
  <c r="E76" i="31"/>
  <c r="C77" i="31"/>
  <c r="E78" i="31"/>
  <c r="C79" i="31"/>
  <c r="E80" i="31"/>
  <c r="C81" i="31"/>
  <c r="E82" i="31"/>
  <c r="F84" i="31"/>
  <c r="F88" i="31"/>
  <c r="B60" i="31"/>
  <c r="B70" i="31"/>
  <c r="F70" i="31"/>
  <c r="C64" i="31"/>
  <c r="E65" i="31"/>
  <c r="C66" i="31"/>
  <c r="E67" i="31"/>
  <c r="C68" i="31"/>
  <c r="E69" i="31"/>
  <c r="C70" i="31"/>
  <c r="E71" i="31"/>
  <c r="C72" i="31"/>
  <c r="E73" i="31"/>
  <c r="C74" i="31"/>
  <c r="E75" i="31"/>
  <c r="C76" i="31"/>
  <c r="E77" i="31"/>
  <c r="C78" i="31"/>
  <c r="E79" i="31"/>
  <c r="C80" i="31"/>
  <c r="E81" i="31"/>
  <c r="C82" i="31"/>
  <c r="F86" i="31"/>
  <c r="F90" i="31"/>
  <c r="B86" i="31"/>
  <c r="B90" i="31"/>
  <c r="F83" i="31"/>
  <c r="B85" i="31"/>
  <c r="F85" i="31"/>
  <c r="B87" i="31"/>
  <c r="F87" i="31"/>
  <c r="B89" i="31"/>
  <c r="F89" i="31"/>
  <c r="B91" i="31"/>
  <c r="F91" i="31"/>
  <c r="B93" i="31"/>
  <c r="F93" i="31"/>
  <c r="B95" i="31"/>
  <c r="F95" i="31"/>
  <c r="B97" i="31"/>
  <c r="F97" i="31"/>
  <c r="B92" i="31"/>
  <c r="F92" i="31"/>
  <c r="B94" i="31"/>
  <c r="F94" i="31"/>
  <c r="B96" i="31"/>
  <c r="F96" i="31"/>
  <c r="B98" i="31"/>
  <c r="F98" i="31"/>
  <c r="B64" i="30"/>
  <c r="F64" i="30"/>
  <c r="B66" i="30"/>
  <c r="F66" i="30"/>
  <c r="B68" i="30"/>
  <c r="F68" i="30"/>
  <c r="B70" i="30"/>
  <c r="B60" i="30"/>
  <c r="F70" i="30"/>
  <c r="B72" i="30"/>
  <c r="F72" i="30"/>
  <c r="B74" i="30"/>
  <c r="F74" i="30"/>
  <c r="B76" i="30"/>
  <c r="F76" i="30"/>
  <c r="B78" i="30"/>
  <c r="F78" i="30"/>
  <c r="B80" i="30"/>
  <c r="F80" i="30"/>
  <c r="B82" i="30"/>
  <c r="F82" i="30"/>
  <c r="B84" i="30"/>
  <c r="F84" i="30"/>
  <c r="B88" i="30"/>
  <c r="C70" i="30"/>
  <c r="B85" i="30"/>
  <c r="B65" i="30"/>
  <c r="F65" i="30"/>
  <c r="B67" i="30"/>
  <c r="F67" i="30"/>
  <c r="B69" i="30"/>
  <c r="F69" i="30"/>
  <c r="B71" i="30"/>
  <c r="F71" i="30"/>
  <c r="B73" i="30"/>
  <c r="F73" i="30"/>
  <c r="B75" i="30"/>
  <c r="F75" i="30"/>
  <c r="B77" i="30"/>
  <c r="F77" i="30"/>
  <c r="B79" i="30"/>
  <c r="F79" i="30"/>
  <c r="B81" i="30"/>
  <c r="F81" i="30"/>
  <c r="B83" i="30"/>
  <c r="F83" i="30"/>
  <c r="E70" i="30"/>
  <c r="E60" i="30"/>
  <c r="C86" i="30"/>
  <c r="C94" i="30"/>
  <c r="F90" i="30"/>
  <c r="B92" i="30"/>
  <c r="F92" i="30"/>
  <c r="B94" i="30"/>
  <c r="F94" i="30"/>
  <c r="B96" i="30"/>
  <c r="F96" i="30"/>
  <c r="B98" i="30"/>
  <c r="F98" i="30"/>
  <c r="F85" i="30"/>
  <c r="B87" i="30"/>
  <c r="F87" i="30"/>
  <c r="B89" i="30"/>
  <c r="F89" i="30"/>
  <c r="B91" i="30"/>
  <c r="F91" i="30"/>
  <c r="B93" i="30"/>
  <c r="F93" i="30"/>
  <c r="B95" i="30"/>
  <c r="F95" i="30"/>
  <c r="B97" i="30"/>
  <c r="F97" i="30"/>
  <c r="Q27" i="29"/>
  <c r="G69" i="29"/>
  <c r="Q29" i="29"/>
  <c r="E64" i="29"/>
  <c r="C65" i="29"/>
  <c r="E66" i="29"/>
  <c r="C67" i="29"/>
  <c r="E68" i="29"/>
  <c r="C69" i="29"/>
  <c r="E70" i="29"/>
  <c r="E60" i="29"/>
  <c r="C71" i="29"/>
  <c r="E72" i="29"/>
  <c r="C73" i="29"/>
  <c r="B79" i="29"/>
  <c r="H40" i="29"/>
  <c r="I40" i="29" s="1"/>
  <c r="B70" i="29"/>
  <c r="B60" i="29"/>
  <c r="F70" i="29"/>
  <c r="F60" i="29"/>
  <c r="C64" i="29"/>
  <c r="E65" i="29"/>
  <c r="C66" i="29"/>
  <c r="H26" i="29"/>
  <c r="E67" i="29"/>
  <c r="C68" i="29"/>
  <c r="E69" i="29"/>
  <c r="C70" i="29"/>
  <c r="C60" i="29"/>
  <c r="E71" i="29"/>
  <c r="C72" i="29"/>
  <c r="E73" i="29"/>
  <c r="H36" i="29"/>
  <c r="H28" i="29"/>
  <c r="F75" i="29"/>
  <c r="C74" i="29"/>
  <c r="E75" i="29"/>
  <c r="C76" i="29"/>
  <c r="E77" i="29"/>
  <c r="C78" i="29"/>
  <c r="E79" i="29"/>
  <c r="C80" i="29"/>
  <c r="E81" i="29"/>
  <c r="C82" i="29"/>
  <c r="E83" i="29"/>
  <c r="C84" i="29"/>
  <c r="E85" i="29"/>
  <c r="C86" i="29"/>
  <c r="E87" i="29"/>
  <c r="C88" i="29"/>
  <c r="E89" i="29"/>
  <c r="C90" i="29"/>
  <c r="E91" i="29"/>
  <c r="C92" i="29"/>
  <c r="E93" i="29"/>
  <c r="C94" i="29"/>
  <c r="E95" i="29"/>
  <c r="C96" i="29"/>
  <c r="E97" i="29"/>
  <c r="C98" i="29"/>
  <c r="E99" i="29"/>
  <c r="H42" i="29"/>
  <c r="I42" i="29" s="1"/>
  <c r="E74" i="29"/>
  <c r="C75" i="29"/>
  <c r="E76" i="29"/>
  <c r="C77" i="29"/>
  <c r="E78" i="29"/>
  <c r="C79" i="29"/>
  <c r="E80" i="29"/>
  <c r="C81" i="29"/>
  <c r="E82" i="29"/>
  <c r="C83" i="29"/>
  <c r="E84" i="29"/>
  <c r="C85" i="29"/>
  <c r="E86" i="29"/>
  <c r="C87" i="29"/>
  <c r="E88" i="29"/>
  <c r="C89" i="29"/>
  <c r="E90" i="29"/>
  <c r="C91" i="29"/>
  <c r="E92" i="29"/>
  <c r="C93" i="29"/>
  <c r="E94" i="29"/>
  <c r="C95" i="29"/>
  <c r="E96" i="29"/>
  <c r="C97" i="29"/>
  <c r="E98" i="29"/>
  <c r="H52" i="27"/>
  <c r="I52" i="27" s="1"/>
  <c r="Q24" i="27"/>
  <c r="Q26" i="27"/>
  <c r="Q28" i="27"/>
  <c r="Q32" i="27"/>
  <c r="Q34" i="27"/>
  <c r="Q36" i="27"/>
  <c r="Q38" i="27"/>
  <c r="Q40" i="27"/>
  <c r="Q42" i="27"/>
  <c r="Q44" i="27"/>
  <c r="Q46" i="27"/>
  <c r="Q48" i="27"/>
  <c r="Q50" i="27"/>
  <c r="Q54" i="27"/>
  <c r="Q56" i="27"/>
  <c r="Q58" i="27"/>
  <c r="H31" i="27"/>
  <c r="I31" i="27" s="1"/>
  <c r="H53" i="27"/>
  <c r="I53" i="27" s="1"/>
  <c r="Q31" i="27"/>
  <c r="Q53" i="27"/>
  <c r="Q24" i="26"/>
  <c r="Q26" i="26"/>
  <c r="Q28" i="26"/>
  <c r="Q32" i="26"/>
  <c r="Q34" i="26"/>
  <c r="Q36" i="26"/>
  <c r="Q38" i="26"/>
  <c r="Q40" i="26"/>
  <c r="Q42" i="26"/>
  <c r="Q46" i="26"/>
  <c r="H31" i="26"/>
  <c r="I31" i="26" s="1"/>
  <c r="H53" i="26"/>
  <c r="I53" i="26" s="1"/>
  <c r="Q31" i="26"/>
  <c r="H30" i="25"/>
  <c r="I30" i="25" s="1"/>
  <c r="Q37" i="25"/>
  <c r="H24" i="25"/>
  <c r="I24" i="25" s="1"/>
  <c r="H46" i="25"/>
  <c r="I46" i="25" s="1"/>
  <c r="Q52" i="25"/>
  <c r="H25" i="25"/>
  <c r="I25" i="25" s="1"/>
  <c r="H27" i="25"/>
  <c r="I27" i="25" s="1"/>
  <c r="H29" i="25"/>
  <c r="I29" i="25" s="1"/>
  <c r="H31" i="25"/>
  <c r="I31" i="25" s="1"/>
  <c r="H33" i="25"/>
  <c r="I33" i="25" s="1"/>
  <c r="H35" i="25"/>
  <c r="I35" i="25" s="1"/>
  <c r="H39" i="25"/>
  <c r="I39" i="25" s="1"/>
  <c r="H41" i="25"/>
  <c r="I41" i="25" s="1"/>
  <c r="H43" i="25"/>
  <c r="I43" i="25" s="1"/>
  <c r="H53" i="25"/>
  <c r="I53" i="25" s="1"/>
  <c r="Q31" i="25"/>
  <c r="Q53" i="25"/>
  <c r="H24" i="24"/>
  <c r="I24" i="24" s="1"/>
  <c r="H46" i="24"/>
  <c r="I46" i="24" s="1"/>
  <c r="H37" i="24"/>
  <c r="I37" i="24" s="1"/>
  <c r="G59" i="29"/>
  <c r="M38" i="34" s="1"/>
  <c r="H25" i="24"/>
  <c r="I25" i="24" s="1"/>
  <c r="H27" i="24"/>
  <c r="I27" i="24" s="1"/>
  <c r="H29" i="24"/>
  <c r="I29" i="24" s="1"/>
  <c r="H31" i="24"/>
  <c r="I31" i="24" s="1"/>
  <c r="H33" i="24"/>
  <c r="I33" i="24" s="1"/>
  <c r="H35" i="24"/>
  <c r="I35" i="24" s="1"/>
  <c r="H39" i="24"/>
  <c r="I39" i="24" s="1"/>
  <c r="H41" i="24"/>
  <c r="I41" i="24" s="1"/>
  <c r="H43" i="24"/>
  <c r="I43" i="24" s="1"/>
  <c r="H45" i="24"/>
  <c r="I45" i="24" s="1"/>
  <c r="H47" i="24"/>
  <c r="I47" i="24" s="1"/>
  <c r="H49" i="24"/>
  <c r="I49" i="24" s="1"/>
  <c r="H51" i="24"/>
  <c r="I51" i="24" s="1"/>
  <c r="H53" i="24"/>
  <c r="I53" i="24" s="1"/>
  <c r="Q31" i="24"/>
  <c r="Q53" i="24"/>
  <c r="B79" i="28"/>
  <c r="B82" i="28"/>
  <c r="B75" i="28"/>
  <c r="B68" i="28"/>
  <c r="F70" i="28"/>
  <c r="F77" i="28"/>
  <c r="E98" i="28"/>
  <c r="E96" i="28"/>
  <c r="E94" i="28"/>
  <c r="C93" i="28"/>
  <c r="E90" i="28"/>
  <c r="E86" i="28"/>
  <c r="C84" i="28"/>
  <c r="C80" i="28"/>
  <c r="C76" i="28"/>
  <c r="E69" i="28"/>
  <c r="E65" i="28"/>
  <c r="F81" i="28"/>
  <c r="F97" i="28"/>
  <c r="B95" i="28"/>
  <c r="F93" i="28"/>
  <c r="B91" i="28"/>
  <c r="E78" i="28"/>
  <c r="C77" i="28"/>
  <c r="E74" i="28"/>
  <c r="E70" i="28"/>
  <c r="B87" i="28"/>
  <c r="B71" i="28"/>
  <c r="B83" i="28"/>
  <c r="B74" i="28"/>
  <c r="B67" i="28"/>
  <c r="F85" i="28"/>
  <c r="F87" i="28"/>
  <c r="C98" i="28"/>
  <c r="E95" i="28"/>
  <c r="C94" i="28"/>
  <c r="E91" i="28"/>
  <c r="E83" i="28"/>
  <c r="E79" i="28"/>
  <c r="C78" i="28"/>
  <c r="E75" i="28"/>
  <c r="E71" i="28"/>
  <c r="C70" i="28"/>
  <c r="E67" i="28"/>
  <c r="C66" i="28"/>
  <c r="B96" i="28"/>
  <c r="B92" i="28"/>
  <c r="B90" i="28"/>
  <c r="E88" i="28"/>
  <c r="E87" i="28"/>
  <c r="H24" i="23"/>
  <c r="I24" i="23" s="1"/>
  <c r="H46" i="23"/>
  <c r="I46" i="23" s="1"/>
  <c r="H25" i="23"/>
  <c r="I25" i="23" s="1"/>
  <c r="H27" i="23"/>
  <c r="I27" i="23" s="1"/>
  <c r="H29" i="23"/>
  <c r="I29" i="23" s="1"/>
  <c r="H31" i="23"/>
  <c r="I31" i="23" s="1"/>
  <c r="H33" i="23"/>
  <c r="I33" i="23" s="1"/>
  <c r="H35" i="23"/>
  <c r="I35" i="23" s="1"/>
  <c r="H39" i="23"/>
  <c r="I39" i="23" s="1"/>
  <c r="H41" i="23"/>
  <c r="I41" i="23" s="1"/>
  <c r="H43" i="23"/>
  <c r="I43" i="23" s="1"/>
  <c r="H45" i="23"/>
  <c r="I45" i="23" s="1"/>
  <c r="H47" i="23"/>
  <c r="I47" i="23" s="1"/>
  <c r="H49" i="23"/>
  <c r="I49" i="23" s="1"/>
  <c r="H51" i="23"/>
  <c r="I51" i="23" s="1"/>
  <c r="H53" i="23"/>
  <c r="I53" i="23" s="1"/>
  <c r="H55" i="23"/>
  <c r="I55" i="23" s="1"/>
  <c r="H57" i="23"/>
  <c r="I57" i="23" s="1"/>
  <c r="Q31" i="23"/>
  <c r="Q53" i="23"/>
  <c r="O59" i="30"/>
  <c r="O60" i="30" s="1"/>
  <c r="N59" i="30"/>
  <c r="L59" i="30"/>
  <c r="K59" i="30"/>
  <c r="K60" i="30" s="1"/>
  <c r="P58" i="30"/>
  <c r="P57" i="30"/>
  <c r="P56" i="30"/>
  <c r="M56" i="30"/>
  <c r="P55" i="30"/>
  <c r="P54" i="30"/>
  <c r="P51" i="30"/>
  <c r="P50" i="30"/>
  <c r="P49" i="30"/>
  <c r="M49" i="30"/>
  <c r="P48" i="30"/>
  <c r="M48" i="30"/>
  <c r="P47" i="30"/>
  <c r="P45" i="30"/>
  <c r="K56" i="35" s="1"/>
  <c r="M45" i="30"/>
  <c r="K57" i="35" s="1"/>
  <c r="P44" i="30"/>
  <c r="M44" i="30"/>
  <c r="J57" i="35" s="1"/>
  <c r="P43" i="30"/>
  <c r="I56" i="35" s="1"/>
  <c r="P42" i="30"/>
  <c r="P41" i="30"/>
  <c r="G56" i="35" s="1"/>
  <c r="M41" i="30"/>
  <c r="G57" i="35" s="1"/>
  <c r="P40" i="30"/>
  <c r="P39" i="30"/>
  <c r="E56" i="35" s="1"/>
  <c r="P38" i="30"/>
  <c r="P36" i="30"/>
  <c r="M36" i="30"/>
  <c r="P35" i="30"/>
  <c r="P34" i="30"/>
  <c r="P33" i="30"/>
  <c r="M33" i="30"/>
  <c r="M32" i="30"/>
  <c r="C45" i="32"/>
  <c r="P29" i="30"/>
  <c r="M29" i="30"/>
  <c r="M28" i="30"/>
  <c r="P27" i="30"/>
  <c r="P24" i="31"/>
  <c r="P25" i="31"/>
  <c r="M26" i="31"/>
  <c r="P26" i="31"/>
  <c r="M27" i="31"/>
  <c r="P28" i="31"/>
  <c r="P29" i="31"/>
  <c r="M31" i="31"/>
  <c r="P31" i="31"/>
  <c r="P32" i="31"/>
  <c r="P33" i="31"/>
  <c r="M34" i="31"/>
  <c r="P34" i="31"/>
  <c r="M35" i="31"/>
  <c r="P36" i="31"/>
  <c r="M38" i="31"/>
  <c r="D57" i="36" s="1"/>
  <c r="D75" i="36" s="1"/>
  <c r="P38" i="31"/>
  <c r="D56" i="36" s="1"/>
  <c r="M39" i="31"/>
  <c r="E57" i="36" s="1"/>
  <c r="P39" i="31"/>
  <c r="P40" i="31"/>
  <c r="F56" i="36" s="1"/>
  <c r="P41" i="31"/>
  <c r="M42" i="31"/>
  <c r="H57" i="36" s="1"/>
  <c r="P42" i="31"/>
  <c r="H56" i="36" s="1"/>
  <c r="M43" i="31"/>
  <c r="I57" i="36" s="1"/>
  <c r="P43" i="31"/>
  <c r="I56" i="36" s="1"/>
  <c r="P44" i="31"/>
  <c r="J56" i="36" s="1"/>
  <c r="P45" i="31"/>
  <c r="K56" i="36" s="1"/>
  <c r="M46" i="31"/>
  <c r="P46" i="31"/>
  <c r="M47" i="31"/>
  <c r="P47" i="31"/>
  <c r="P48" i="31"/>
  <c r="P49" i="31"/>
  <c r="M50" i="31"/>
  <c r="P50" i="31"/>
  <c r="M51" i="31"/>
  <c r="P51" i="31"/>
  <c r="P53" i="31"/>
  <c r="M54" i="31"/>
  <c r="P54" i="31"/>
  <c r="M55" i="31"/>
  <c r="P55" i="31"/>
  <c r="P56" i="31"/>
  <c r="P57" i="31"/>
  <c r="M58" i="31"/>
  <c r="P58" i="31"/>
  <c r="C50" i="32"/>
  <c r="C52" i="32"/>
  <c r="C49" i="32"/>
  <c r="C51" i="32"/>
  <c r="G88" i="28" l="1"/>
  <c r="Q45" i="29"/>
  <c r="G58" i="34"/>
  <c r="G59" i="34" s="1"/>
  <c r="H49" i="28"/>
  <c r="I49" i="28" s="1"/>
  <c r="R49" i="28"/>
  <c r="R29" i="29"/>
  <c r="R45" i="29"/>
  <c r="R27" i="29"/>
  <c r="R33" i="29"/>
  <c r="R34" i="27"/>
  <c r="R49" i="23"/>
  <c r="R37" i="23"/>
  <c r="R39" i="23"/>
  <c r="R24" i="24"/>
  <c r="R59" i="24"/>
  <c r="R45" i="25"/>
  <c r="R51" i="26"/>
  <c r="R48" i="26"/>
  <c r="R44" i="26"/>
  <c r="R47" i="27"/>
  <c r="R33" i="27"/>
  <c r="R58" i="26"/>
  <c r="R53" i="23"/>
  <c r="R40" i="26"/>
  <c r="R32" i="26"/>
  <c r="R53" i="27"/>
  <c r="R58" i="27"/>
  <c r="R48" i="27"/>
  <c r="R40" i="27"/>
  <c r="R32" i="27"/>
  <c r="R50" i="23"/>
  <c r="R29" i="23"/>
  <c r="R58" i="23"/>
  <c r="R25" i="23"/>
  <c r="R45" i="24"/>
  <c r="R51" i="24"/>
  <c r="R39" i="24"/>
  <c r="R59" i="25"/>
  <c r="R44" i="25"/>
  <c r="R33" i="25"/>
  <c r="R51" i="25"/>
  <c r="R47" i="26"/>
  <c r="R27" i="26"/>
  <c r="R43" i="26"/>
  <c r="R45" i="27"/>
  <c r="R51" i="27"/>
  <c r="R25" i="27"/>
  <c r="R54" i="26"/>
  <c r="R47" i="25"/>
  <c r="R35" i="25"/>
  <c r="R40" i="24"/>
  <c r="R35" i="24"/>
  <c r="R59" i="23"/>
  <c r="R41" i="23"/>
  <c r="R48" i="23"/>
  <c r="R38" i="23"/>
  <c r="R58" i="24"/>
  <c r="R48" i="24"/>
  <c r="R41" i="24"/>
  <c r="R28" i="24"/>
  <c r="R46" i="25"/>
  <c r="R55" i="25"/>
  <c r="R36" i="25"/>
  <c r="R34" i="24"/>
  <c r="R28" i="25"/>
  <c r="R25" i="25"/>
  <c r="R44" i="23"/>
  <c r="R29" i="27"/>
  <c r="R33" i="26"/>
  <c r="R31" i="25"/>
  <c r="R31" i="26"/>
  <c r="R24" i="26"/>
  <c r="R42" i="27"/>
  <c r="R28" i="26"/>
  <c r="R56" i="27"/>
  <c r="R28" i="27"/>
  <c r="H48" i="28"/>
  <c r="I48" i="28" s="1"/>
  <c r="R42" i="23"/>
  <c r="R47" i="23"/>
  <c r="R27" i="23"/>
  <c r="R57" i="23"/>
  <c r="R33" i="24"/>
  <c r="R50" i="24"/>
  <c r="R43" i="25"/>
  <c r="R32" i="25"/>
  <c r="R50" i="25"/>
  <c r="R24" i="25"/>
  <c r="R25" i="26"/>
  <c r="R57" i="26"/>
  <c r="R59" i="27"/>
  <c r="R43" i="27"/>
  <c r="R39" i="27"/>
  <c r="R49" i="27"/>
  <c r="R50" i="26"/>
  <c r="R57" i="27"/>
  <c r="R29" i="26"/>
  <c r="R45" i="23"/>
  <c r="R35" i="23"/>
  <c r="R26" i="23"/>
  <c r="R34" i="23"/>
  <c r="R57" i="24"/>
  <c r="R44" i="24"/>
  <c r="R38" i="24"/>
  <c r="R27" i="24"/>
  <c r="R34" i="25"/>
  <c r="R58" i="25"/>
  <c r="R48" i="25"/>
  <c r="R24" i="23"/>
  <c r="R27" i="27"/>
  <c r="R39" i="26"/>
  <c r="R35" i="26"/>
  <c r="R42" i="26"/>
  <c r="R50" i="27"/>
  <c r="R31" i="23"/>
  <c r="R37" i="25"/>
  <c r="R38" i="26"/>
  <c r="R31" i="27"/>
  <c r="R46" i="27"/>
  <c r="R38" i="27"/>
  <c r="R53" i="24"/>
  <c r="R53" i="25"/>
  <c r="R52" i="25"/>
  <c r="R46" i="26"/>
  <c r="R36" i="26"/>
  <c r="R26" i="26"/>
  <c r="R54" i="27"/>
  <c r="R44" i="27"/>
  <c r="R36" i="27"/>
  <c r="R26" i="27"/>
  <c r="R32" i="23"/>
  <c r="R28" i="23"/>
  <c r="R51" i="23"/>
  <c r="R40" i="23"/>
  <c r="R55" i="23"/>
  <c r="R52" i="24"/>
  <c r="R37" i="24"/>
  <c r="R49" i="24"/>
  <c r="E41" i="32"/>
  <c r="R54" i="25"/>
  <c r="R42" i="25"/>
  <c r="R49" i="25"/>
  <c r="R55" i="26"/>
  <c r="R56" i="26"/>
  <c r="R49" i="26"/>
  <c r="R37" i="27"/>
  <c r="R41" i="27"/>
  <c r="R35" i="27"/>
  <c r="R55" i="27"/>
  <c r="R54" i="24"/>
  <c r="R36" i="24"/>
  <c r="R54" i="23"/>
  <c r="R33" i="23"/>
  <c r="R56" i="24"/>
  <c r="R43" i="24"/>
  <c r="R32" i="24"/>
  <c r="R26" i="24"/>
  <c r="R57" i="25"/>
  <c r="R40" i="25"/>
  <c r="R53" i="26"/>
  <c r="R27" i="25"/>
  <c r="R41" i="26"/>
  <c r="R37" i="26"/>
  <c r="R31" i="24"/>
  <c r="R34" i="26"/>
  <c r="R24" i="27"/>
  <c r="R56" i="23"/>
  <c r="R30" i="24"/>
  <c r="R46" i="24"/>
  <c r="R41" i="25"/>
  <c r="R38" i="25"/>
  <c r="R47" i="24"/>
  <c r="R43" i="23"/>
  <c r="R36" i="23"/>
  <c r="R55" i="24"/>
  <c r="R42" i="24"/>
  <c r="R29" i="24"/>
  <c r="R25" i="24"/>
  <c r="R56" i="25"/>
  <c r="R39" i="25"/>
  <c r="R45" i="26"/>
  <c r="R29" i="25"/>
  <c r="R26" i="25"/>
  <c r="R46" i="23"/>
  <c r="H29" i="31"/>
  <c r="I29" i="31" s="1"/>
  <c r="D59" i="29"/>
  <c r="M39" i="34" s="1"/>
  <c r="M40" i="34" s="1"/>
  <c r="M41" i="34" s="1"/>
  <c r="H27" i="30"/>
  <c r="I27" i="30" s="1"/>
  <c r="G40" i="35"/>
  <c r="G41" i="35" s="1"/>
  <c r="Q50" i="28"/>
  <c r="G91" i="28"/>
  <c r="G89" i="28"/>
  <c r="Q46" i="28"/>
  <c r="Q51" i="28"/>
  <c r="G86" i="28"/>
  <c r="H52" i="26"/>
  <c r="I52" i="26" s="1"/>
  <c r="H25" i="28"/>
  <c r="I25" i="28" s="1"/>
  <c r="Q31" i="29"/>
  <c r="Q38" i="29"/>
  <c r="H58" i="34"/>
  <c r="H59" i="34" s="1"/>
  <c r="H44" i="28"/>
  <c r="I44" i="28" s="1"/>
  <c r="Q48" i="28"/>
  <c r="G95" i="31"/>
  <c r="K74" i="35"/>
  <c r="K40" i="35"/>
  <c r="K41" i="35" s="1"/>
  <c r="H31" i="30"/>
  <c r="I31" i="30" s="1"/>
  <c r="H47" i="30"/>
  <c r="I47" i="30" s="1"/>
  <c r="Q51" i="29"/>
  <c r="G97" i="31"/>
  <c r="G69" i="31"/>
  <c r="G74" i="30"/>
  <c r="G76" i="30"/>
  <c r="I74" i="35"/>
  <c r="Q24" i="28"/>
  <c r="Q26" i="28"/>
  <c r="G64" i="30"/>
  <c r="H27" i="31"/>
  <c r="I27" i="31" s="1"/>
  <c r="G73" i="28"/>
  <c r="P37" i="29"/>
  <c r="C56" i="34" s="1"/>
  <c r="D30" i="31"/>
  <c r="B39" i="36" s="1"/>
  <c r="G78" i="29"/>
  <c r="H54" i="28"/>
  <c r="I54" i="28" s="1"/>
  <c r="H33" i="28"/>
  <c r="I33" i="28" s="1"/>
  <c r="Q53" i="28"/>
  <c r="Q25" i="28"/>
  <c r="Q28" i="28"/>
  <c r="Q36" i="28"/>
  <c r="G73" i="29"/>
  <c r="Q30" i="23"/>
  <c r="H51" i="30"/>
  <c r="I51" i="30" s="1"/>
  <c r="Q35" i="29"/>
  <c r="Q52" i="27"/>
  <c r="H75" i="33"/>
  <c r="Q53" i="29"/>
  <c r="Q41" i="29"/>
  <c r="G86" i="29"/>
  <c r="D97" i="28"/>
  <c r="G75" i="34"/>
  <c r="G76" i="34" s="1"/>
  <c r="G77" i="34" s="1"/>
  <c r="K75" i="34"/>
  <c r="G52" i="29"/>
  <c r="L38" i="34" s="1"/>
  <c r="H30" i="24"/>
  <c r="I30" i="24" s="1"/>
  <c r="H33" i="31"/>
  <c r="I33" i="31" s="1"/>
  <c r="M57" i="33"/>
  <c r="G67" i="28"/>
  <c r="G69" i="28"/>
  <c r="I58" i="34"/>
  <c r="I59" i="34" s="1"/>
  <c r="Q56" i="28"/>
  <c r="G37" i="31"/>
  <c r="C38" i="36" s="1"/>
  <c r="C40" i="36" s="1"/>
  <c r="C41" i="36" s="1"/>
  <c r="G84" i="29"/>
  <c r="F99" i="29"/>
  <c r="F100" i="29" s="1"/>
  <c r="H35" i="31"/>
  <c r="I35" i="31" s="1"/>
  <c r="H41" i="31"/>
  <c r="I41" i="31" s="1"/>
  <c r="E75" i="34"/>
  <c r="I75" i="34"/>
  <c r="I76" i="34" s="1"/>
  <c r="I77" i="34" s="1"/>
  <c r="Q47" i="29"/>
  <c r="H25" i="31"/>
  <c r="I25" i="31" s="1"/>
  <c r="Q43" i="29"/>
  <c r="Q57" i="29"/>
  <c r="G73" i="31"/>
  <c r="G71" i="31"/>
  <c r="G65" i="31"/>
  <c r="G45" i="32"/>
  <c r="H31" i="31"/>
  <c r="I31" i="31" s="1"/>
  <c r="D65" i="30"/>
  <c r="Q55" i="28"/>
  <c r="Q33" i="28"/>
  <c r="Q31" i="28"/>
  <c r="D37" i="30"/>
  <c r="C39" i="35" s="1"/>
  <c r="H53" i="30"/>
  <c r="I53" i="30" s="1"/>
  <c r="Q32" i="28"/>
  <c r="D98" i="28"/>
  <c r="D75" i="33"/>
  <c r="D59" i="30"/>
  <c r="M39" i="35" s="1"/>
  <c r="G94" i="30"/>
  <c r="Q42" i="28"/>
  <c r="G72" i="28"/>
  <c r="Q35" i="28"/>
  <c r="Q29" i="28"/>
  <c r="Q54" i="28"/>
  <c r="G65" i="28"/>
  <c r="Q30" i="25"/>
  <c r="Q38" i="28"/>
  <c r="Q44" i="28"/>
  <c r="G82" i="29"/>
  <c r="Q25" i="29"/>
  <c r="J58" i="34"/>
  <c r="J59" i="34" s="1"/>
  <c r="G71" i="29"/>
  <c r="Q49" i="29"/>
  <c r="Q55" i="29"/>
  <c r="H41" i="30"/>
  <c r="I41" i="30" s="1"/>
  <c r="D89" i="30"/>
  <c r="Q34" i="29"/>
  <c r="Q25" i="30"/>
  <c r="G85" i="28"/>
  <c r="G95" i="28"/>
  <c r="Q27" i="28"/>
  <c r="Q47" i="28"/>
  <c r="G88" i="29"/>
  <c r="C99" i="29"/>
  <c r="C100" i="29" s="1"/>
  <c r="Q36" i="29"/>
  <c r="G81" i="28"/>
  <c r="G78" i="28"/>
  <c r="H46" i="28"/>
  <c r="I46" i="28" s="1"/>
  <c r="J75" i="35"/>
  <c r="P52" i="31"/>
  <c r="L56" i="36" s="1"/>
  <c r="H29" i="28"/>
  <c r="I29" i="28" s="1"/>
  <c r="H57" i="28"/>
  <c r="I57" i="28" s="1"/>
  <c r="Q37" i="28"/>
  <c r="C57" i="33"/>
  <c r="C58" i="33" s="1"/>
  <c r="C59" i="33" s="1"/>
  <c r="G78" i="30"/>
  <c r="D56" i="35"/>
  <c r="D74" i="35" s="1"/>
  <c r="G58" i="35"/>
  <c r="G59" i="35" s="1"/>
  <c r="G82" i="30"/>
  <c r="H56" i="35"/>
  <c r="G84" i="30"/>
  <c r="J56" i="35"/>
  <c r="J74" i="35" s="1"/>
  <c r="C75" i="33"/>
  <c r="F74" i="33"/>
  <c r="F40" i="33"/>
  <c r="F41" i="33" s="1"/>
  <c r="E74" i="33"/>
  <c r="Q45" i="28"/>
  <c r="K57" i="33"/>
  <c r="K75" i="33" s="1"/>
  <c r="I58" i="33"/>
  <c r="I59" i="33" s="1"/>
  <c r="E58" i="33"/>
  <c r="E59" i="33" s="1"/>
  <c r="G92" i="28"/>
  <c r="L56" i="33"/>
  <c r="L74" i="33" s="1"/>
  <c r="H32" i="29"/>
  <c r="I32" i="29" s="1"/>
  <c r="H58" i="29"/>
  <c r="I58" i="29" s="1"/>
  <c r="G80" i="29"/>
  <c r="F56" i="34"/>
  <c r="F58" i="34" s="1"/>
  <c r="Q39" i="29"/>
  <c r="E56" i="34"/>
  <c r="E40" i="35"/>
  <c r="E41" i="35" s="1"/>
  <c r="E74" i="35"/>
  <c r="H39" i="31"/>
  <c r="I39" i="31" s="1"/>
  <c r="E39" i="36"/>
  <c r="E75" i="36" s="1"/>
  <c r="I75" i="36"/>
  <c r="K40" i="36"/>
  <c r="K41" i="36" s="1"/>
  <c r="K74" i="36"/>
  <c r="J40" i="36"/>
  <c r="J41" i="36" s="1"/>
  <c r="J74" i="36"/>
  <c r="H75" i="36"/>
  <c r="I40" i="36"/>
  <c r="I41" i="36" s="1"/>
  <c r="I74" i="36"/>
  <c r="B40" i="33"/>
  <c r="B74" i="33"/>
  <c r="D58" i="33"/>
  <c r="D59" i="33" s="1"/>
  <c r="J58" i="33"/>
  <c r="J59" i="33" s="1"/>
  <c r="F40" i="36"/>
  <c r="F41" i="36" s="1"/>
  <c r="F74" i="36"/>
  <c r="H75" i="34"/>
  <c r="H76" i="34" s="1"/>
  <c r="H77" i="34" s="1"/>
  <c r="G40" i="33"/>
  <c r="G41" i="33" s="1"/>
  <c r="G74" i="35"/>
  <c r="G40" i="34"/>
  <c r="G41" i="34" s="1"/>
  <c r="G80" i="30"/>
  <c r="F56" i="35"/>
  <c r="F74" i="35" s="1"/>
  <c r="K58" i="35"/>
  <c r="K59" i="35" s="1"/>
  <c r="I74" i="33"/>
  <c r="J40" i="34"/>
  <c r="J41" i="34" s="1"/>
  <c r="J75" i="34"/>
  <c r="J76" i="34" s="1"/>
  <c r="J77" i="34" s="1"/>
  <c r="Q40" i="28"/>
  <c r="F57" i="33"/>
  <c r="F75" i="33" s="1"/>
  <c r="I58" i="36"/>
  <c r="I59" i="36" s="1"/>
  <c r="H58" i="36"/>
  <c r="H59" i="36" s="1"/>
  <c r="G81" i="31"/>
  <c r="G56" i="36"/>
  <c r="G74" i="36" s="1"/>
  <c r="G79" i="31"/>
  <c r="E56" i="36"/>
  <c r="E58" i="36" s="1"/>
  <c r="E59" i="36" s="1"/>
  <c r="D58" i="36"/>
  <c r="D59" i="36" s="1"/>
  <c r="C44" i="32"/>
  <c r="G44" i="32" s="1"/>
  <c r="H37" i="23"/>
  <c r="I37" i="23" s="1"/>
  <c r="G83" i="28"/>
  <c r="H52" i="24"/>
  <c r="I52" i="24" s="1"/>
  <c r="H44" i="29"/>
  <c r="I44" i="29" s="1"/>
  <c r="G98" i="29"/>
  <c r="H39" i="30"/>
  <c r="I39" i="30" s="1"/>
  <c r="H43" i="31"/>
  <c r="I43" i="31" s="1"/>
  <c r="Q39" i="28"/>
  <c r="H42" i="28"/>
  <c r="I42" i="28" s="1"/>
  <c r="H39" i="28"/>
  <c r="I39" i="28" s="1"/>
  <c r="E39" i="33"/>
  <c r="E75" i="33" s="1"/>
  <c r="H43" i="28"/>
  <c r="I43" i="28" s="1"/>
  <c r="I39" i="33"/>
  <c r="I75" i="33" s="1"/>
  <c r="H58" i="28"/>
  <c r="I58" i="28" s="1"/>
  <c r="S44" i="33"/>
  <c r="C74" i="33"/>
  <c r="C40" i="33"/>
  <c r="C41" i="33" s="1"/>
  <c r="K74" i="33"/>
  <c r="K40" i="33"/>
  <c r="K41" i="33" s="1"/>
  <c r="D74" i="33"/>
  <c r="D40" i="33"/>
  <c r="D41" i="33" s="1"/>
  <c r="H52" i="28"/>
  <c r="I52" i="28" s="1"/>
  <c r="L39" i="33"/>
  <c r="L40" i="33" s="1"/>
  <c r="L41" i="33" s="1"/>
  <c r="H27" i="28"/>
  <c r="I27" i="28" s="1"/>
  <c r="H74" i="33"/>
  <c r="H40" i="33"/>
  <c r="H41" i="33" s="1"/>
  <c r="Q24" i="29"/>
  <c r="D78" i="29"/>
  <c r="D57" i="34"/>
  <c r="D58" i="34" s="1"/>
  <c r="D59" i="34" s="1"/>
  <c r="D84" i="28"/>
  <c r="J39" i="33"/>
  <c r="M37" i="29"/>
  <c r="C57" i="34" s="1"/>
  <c r="C75" i="34" s="1"/>
  <c r="Q41" i="28"/>
  <c r="G57" i="33"/>
  <c r="G75" i="33" s="1"/>
  <c r="H38" i="29"/>
  <c r="I38" i="29" s="1"/>
  <c r="D39" i="34"/>
  <c r="Q58" i="28"/>
  <c r="K40" i="34"/>
  <c r="K41" i="34" s="1"/>
  <c r="K74" i="34"/>
  <c r="K75" i="35"/>
  <c r="G30" i="30"/>
  <c r="B38" i="35" s="1"/>
  <c r="G75" i="35"/>
  <c r="D40" i="35"/>
  <c r="D41" i="35" s="1"/>
  <c r="F40" i="35"/>
  <c r="F41" i="35" s="1"/>
  <c r="H40" i="36"/>
  <c r="H41" i="36" s="1"/>
  <c r="H74" i="36"/>
  <c r="H58" i="33"/>
  <c r="H59" i="33" s="1"/>
  <c r="G40" i="36"/>
  <c r="G41" i="36" s="1"/>
  <c r="D40" i="36"/>
  <c r="D41" i="36" s="1"/>
  <c r="D74" i="36"/>
  <c r="D76" i="36" s="1"/>
  <c r="D77" i="36" s="1"/>
  <c r="G74" i="33"/>
  <c r="J74" i="33"/>
  <c r="J40" i="35"/>
  <c r="J41" i="35" s="1"/>
  <c r="I40" i="35"/>
  <c r="I41" i="35" s="1"/>
  <c r="H40" i="35"/>
  <c r="H41" i="35" s="1"/>
  <c r="I40" i="34"/>
  <c r="I41" i="34" s="1"/>
  <c r="E40" i="34"/>
  <c r="E41" i="34" s="1"/>
  <c r="F47" i="32"/>
  <c r="D77" i="28"/>
  <c r="H30" i="28"/>
  <c r="I30" i="28" s="1"/>
  <c r="F59" i="32"/>
  <c r="G59" i="31"/>
  <c r="M38" i="36" s="1"/>
  <c r="H59" i="27"/>
  <c r="I59" i="27" s="1"/>
  <c r="M52" i="29"/>
  <c r="L57" i="34" s="1"/>
  <c r="M30" i="29"/>
  <c r="B57" i="34" s="1"/>
  <c r="D52" i="31"/>
  <c r="L39" i="36" s="1"/>
  <c r="Q52" i="26"/>
  <c r="G52" i="31"/>
  <c r="L38" i="36" s="1"/>
  <c r="Q24" i="30"/>
  <c r="Q30" i="26"/>
  <c r="G30" i="31"/>
  <c r="B38" i="36" s="1"/>
  <c r="Q59" i="26"/>
  <c r="D59" i="31"/>
  <c r="M39" i="36" s="1"/>
  <c r="H55" i="30"/>
  <c r="I55" i="30" s="1"/>
  <c r="G90" i="30"/>
  <c r="G95" i="30"/>
  <c r="Q43" i="28"/>
  <c r="H49" i="30"/>
  <c r="I49" i="30" s="1"/>
  <c r="Q57" i="28"/>
  <c r="D30" i="30"/>
  <c r="B39" i="35" s="1"/>
  <c r="D52" i="30"/>
  <c r="L39" i="35" s="1"/>
  <c r="Q34" i="28"/>
  <c r="G52" i="30"/>
  <c r="L38" i="35" s="1"/>
  <c r="E59" i="32"/>
  <c r="D76" i="28"/>
  <c r="G35" i="32"/>
  <c r="H59" i="25"/>
  <c r="I59" i="25" s="1"/>
  <c r="G59" i="30"/>
  <c r="P59" i="29"/>
  <c r="M56" i="34" s="1"/>
  <c r="G37" i="30"/>
  <c r="C38" i="35" s="1"/>
  <c r="H52" i="25"/>
  <c r="I52" i="25" s="1"/>
  <c r="P30" i="29"/>
  <c r="P52" i="29"/>
  <c r="G40" i="32"/>
  <c r="G41" i="32" s="1"/>
  <c r="M59" i="29"/>
  <c r="Q29" i="30"/>
  <c r="H46" i="29"/>
  <c r="I46" i="29" s="1"/>
  <c r="Q56" i="30"/>
  <c r="G30" i="29"/>
  <c r="B38" i="34" s="1"/>
  <c r="Q50" i="31"/>
  <c r="Q46" i="31"/>
  <c r="H59" i="24"/>
  <c r="I59" i="24" s="1"/>
  <c r="D59" i="32"/>
  <c r="Q51" i="31"/>
  <c r="Q47" i="31"/>
  <c r="Q43" i="31"/>
  <c r="G37" i="29"/>
  <c r="C38" i="34" s="1"/>
  <c r="P59" i="28"/>
  <c r="M56" i="33" s="1"/>
  <c r="O60" i="28"/>
  <c r="B100" i="29"/>
  <c r="D93" i="28"/>
  <c r="B57" i="33"/>
  <c r="D30" i="29"/>
  <c r="B39" i="34" s="1"/>
  <c r="D52" i="29"/>
  <c r="D92" i="28"/>
  <c r="Q52" i="23"/>
  <c r="D81" i="28"/>
  <c r="H37" i="28"/>
  <c r="I37" i="28" s="1"/>
  <c r="H45" i="28"/>
  <c r="I45" i="28" s="1"/>
  <c r="H40" i="28"/>
  <c r="I40" i="28" s="1"/>
  <c r="H31" i="28"/>
  <c r="I31" i="28" s="1"/>
  <c r="D66" i="29"/>
  <c r="Q26" i="29"/>
  <c r="Q44" i="29"/>
  <c r="D84" i="29"/>
  <c r="Q54" i="29"/>
  <c r="D94" i="29"/>
  <c r="H94" i="29" s="1"/>
  <c r="Q28" i="29"/>
  <c r="D68" i="29"/>
  <c r="Q46" i="29"/>
  <c r="D86" i="29"/>
  <c r="D96" i="29"/>
  <c r="H96" i="29" s="1"/>
  <c r="Q56" i="29"/>
  <c r="H36" i="28"/>
  <c r="I36" i="28" s="1"/>
  <c r="D72" i="29"/>
  <c r="Q32" i="29"/>
  <c r="D80" i="29"/>
  <c r="Q40" i="29"/>
  <c r="D88" i="29"/>
  <c r="Q48" i="29"/>
  <c r="D98" i="29"/>
  <c r="Q58" i="29"/>
  <c r="D82" i="29"/>
  <c r="Q42" i="29"/>
  <c r="D90" i="29"/>
  <c r="H90" i="29" s="1"/>
  <c r="Q50" i="29"/>
  <c r="P52" i="30"/>
  <c r="L56" i="35" s="1"/>
  <c r="P46" i="30"/>
  <c r="G86" i="30" s="1"/>
  <c r="P59" i="30"/>
  <c r="P53" i="30"/>
  <c r="G93" i="30" s="1"/>
  <c r="P30" i="30"/>
  <c r="P26" i="30"/>
  <c r="G66" i="30" s="1"/>
  <c r="Q28" i="22"/>
  <c r="P28" i="30"/>
  <c r="G68" i="30" s="1"/>
  <c r="C46" i="32"/>
  <c r="G46" i="32" s="1"/>
  <c r="Q36" i="30"/>
  <c r="Q41" i="30"/>
  <c r="Q53" i="22"/>
  <c r="H24" i="28"/>
  <c r="I24" i="28" s="1"/>
  <c r="H38" i="28"/>
  <c r="I38" i="28" s="1"/>
  <c r="Q32" i="22"/>
  <c r="P32" i="30"/>
  <c r="G72" i="30" s="1"/>
  <c r="N60" i="30"/>
  <c r="E99" i="30"/>
  <c r="E100" i="30" s="1"/>
  <c r="Q33" i="30"/>
  <c r="Q44" i="30"/>
  <c r="Q48" i="30"/>
  <c r="F99" i="30"/>
  <c r="F100" i="30" s="1"/>
  <c r="H32" i="28"/>
  <c r="I32" i="28" s="1"/>
  <c r="P37" i="30"/>
  <c r="C56" i="35" s="1"/>
  <c r="P31" i="30"/>
  <c r="G71" i="30" s="1"/>
  <c r="Q33" i="22"/>
  <c r="H47" i="28"/>
  <c r="I47" i="28" s="1"/>
  <c r="Q49" i="22"/>
  <c r="C43" i="32"/>
  <c r="Q44" i="22"/>
  <c r="H28" i="28"/>
  <c r="I28" i="28" s="1"/>
  <c r="Q26" i="22"/>
  <c r="M26" i="30"/>
  <c r="D66" i="30" s="1"/>
  <c r="Q29" i="22"/>
  <c r="Q34" i="22"/>
  <c r="M34" i="30"/>
  <c r="Q34" i="30" s="1"/>
  <c r="Q38" i="22"/>
  <c r="M38" i="30"/>
  <c r="D78" i="30" s="1"/>
  <c r="Q40" i="22"/>
  <c r="M40" i="30"/>
  <c r="D80" i="30" s="1"/>
  <c r="Q41" i="22"/>
  <c r="Q47" i="22"/>
  <c r="M47" i="30"/>
  <c r="Q54" i="22"/>
  <c r="M54" i="30"/>
  <c r="Q54" i="30" s="1"/>
  <c r="Q58" i="22"/>
  <c r="M58" i="30"/>
  <c r="Q58" i="30" s="1"/>
  <c r="D69" i="30"/>
  <c r="D81" i="30"/>
  <c r="Q27" i="22"/>
  <c r="M27" i="30"/>
  <c r="M31" i="30"/>
  <c r="Q36" i="22"/>
  <c r="Q42" i="22"/>
  <c r="M42" i="30"/>
  <c r="D82" i="30" s="1"/>
  <c r="Q45" i="22"/>
  <c r="Q51" i="22"/>
  <c r="M51" i="30"/>
  <c r="M53" i="30"/>
  <c r="Q56" i="22"/>
  <c r="Q35" i="22"/>
  <c r="M35" i="30"/>
  <c r="Q39" i="22"/>
  <c r="M39" i="30"/>
  <c r="E57" i="35" s="1"/>
  <c r="E75" i="35" s="1"/>
  <c r="Q46" i="22"/>
  <c r="M46" i="30"/>
  <c r="D86" i="30" s="1"/>
  <c r="Q55" i="22"/>
  <c r="M55" i="30"/>
  <c r="Q57" i="22"/>
  <c r="M57" i="30"/>
  <c r="B99" i="30"/>
  <c r="B100" i="30" s="1"/>
  <c r="D73" i="30"/>
  <c r="M30" i="30"/>
  <c r="B57" i="35" s="1"/>
  <c r="Q43" i="22"/>
  <c r="M43" i="30"/>
  <c r="I57" i="35" s="1"/>
  <c r="I75" i="35" s="1"/>
  <c r="Q48" i="22"/>
  <c r="Q50" i="22"/>
  <c r="M50" i="30"/>
  <c r="Q50" i="30" s="1"/>
  <c r="C99" i="30"/>
  <c r="C100" i="30" s="1"/>
  <c r="L60" i="30"/>
  <c r="G52" i="32"/>
  <c r="Q55" i="31"/>
  <c r="H42" i="22"/>
  <c r="I42" i="22" s="1"/>
  <c r="Q34" i="31"/>
  <c r="H35" i="22"/>
  <c r="I35" i="22" s="1"/>
  <c r="P35" i="31"/>
  <c r="G75" i="31" s="1"/>
  <c r="H34" i="28"/>
  <c r="I34" i="28" s="1"/>
  <c r="F59" i="28"/>
  <c r="O59" i="31"/>
  <c r="Q58" i="31"/>
  <c r="Q54" i="31"/>
  <c r="Q42" i="31"/>
  <c r="Q38" i="31"/>
  <c r="Q26" i="31"/>
  <c r="C57" i="32"/>
  <c r="G51" i="32"/>
  <c r="E59" i="28"/>
  <c r="N59" i="31"/>
  <c r="H27" i="22"/>
  <c r="I27" i="22" s="1"/>
  <c r="P27" i="31"/>
  <c r="G67" i="31" s="1"/>
  <c r="H53" i="28"/>
  <c r="I53" i="28" s="1"/>
  <c r="H56" i="22"/>
  <c r="I56" i="22" s="1"/>
  <c r="M56" i="31"/>
  <c r="Q56" i="31" s="1"/>
  <c r="H58" i="22"/>
  <c r="I58" i="22" s="1"/>
  <c r="H57" i="22"/>
  <c r="I57" i="22" s="1"/>
  <c r="M57" i="31"/>
  <c r="Q57" i="31" s="1"/>
  <c r="H56" i="28"/>
  <c r="I56" i="28" s="1"/>
  <c r="D96" i="28"/>
  <c r="H26" i="28"/>
  <c r="I26" i="28" s="1"/>
  <c r="D66" i="28"/>
  <c r="M59" i="31"/>
  <c r="M57" i="36" s="1"/>
  <c r="H43" i="22"/>
  <c r="I43" i="22" s="1"/>
  <c r="H26" i="22"/>
  <c r="I26" i="22" s="1"/>
  <c r="H55" i="28"/>
  <c r="I55" i="28" s="1"/>
  <c r="D95" i="28"/>
  <c r="G50" i="32"/>
  <c r="H55" i="22"/>
  <c r="I55" i="22" s="1"/>
  <c r="H54" i="22"/>
  <c r="I54" i="22" s="1"/>
  <c r="H51" i="22"/>
  <c r="I51" i="22" s="1"/>
  <c r="H50" i="22"/>
  <c r="I50" i="22" s="1"/>
  <c r="H49" i="22"/>
  <c r="I49" i="22" s="1"/>
  <c r="M49" i="31"/>
  <c r="Q49" i="31" s="1"/>
  <c r="H33" i="22"/>
  <c r="I33" i="22" s="1"/>
  <c r="M33" i="31"/>
  <c r="Q31" i="31"/>
  <c r="D71" i="31"/>
  <c r="H24" i="22"/>
  <c r="I24" i="22" s="1"/>
  <c r="M24" i="31"/>
  <c r="Q24" i="31" s="1"/>
  <c r="H44" i="22"/>
  <c r="I44" i="22" s="1"/>
  <c r="M44" i="31"/>
  <c r="D84" i="31" s="1"/>
  <c r="H39" i="22"/>
  <c r="I39" i="22" s="1"/>
  <c r="H36" i="22"/>
  <c r="I36" i="22" s="1"/>
  <c r="M36" i="31"/>
  <c r="Q36" i="31" s="1"/>
  <c r="H29" i="22"/>
  <c r="I29" i="22" s="1"/>
  <c r="M29" i="31"/>
  <c r="D67" i="31"/>
  <c r="D94" i="31"/>
  <c r="G49" i="32"/>
  <c r="C53" i="32"/>
  <c r="H48" i="22"/>
  <c r="I48" i="22" s="1"/>
  <c r="M48" i="31"/>
  <c r="D88" i="31" s="1"/>
  <c r="D79" i="31"/>
  <c r="Q39" i="31"/>
  <c r="D83" i="31"/>
  <c r="C59" i="28"/>
  <c r="L59" i="31"/>
  <c r="H41" i="22"/>
  <c r="I41" i="22" s="1"/>
  <c r="M41" i="31"/>
  <c r="G57" i="36" s="1"/>
  <c r="G75" i="36" s="1"/>
  <c r="H32" i="22"/>
  <c r="I32" i="22" s="1"/>
  <c r="M32" i="31"/>
  <c r="Q32" i="31" s="1"/>
  <c r="H25" i="22"/>
  <c r="I25" i="22" s="1"/>
  <c r="M25" i="31"/>
  <c r="K59" i="31"/>
  <c r="B59" i="28"/>
  <c r="H47" i="22"/>
  <c r="I47" i="22" s="1"/>
  <c r="H46" i="22"/>
  <c r="I46" i="22" s="1"/>
  <c r="H45" i="22"/>
  <c r="I45" i="22" s="1"/>
  <c r="M45" i="31"/>
  <c r="D85" i="31" s="1"/>
  <c r="H38" i="22"/>
  <c r="I38" i="22" s="1"/>
  <c r="D75" i="31"/>
  <c r="H31" i="22"/>
  <c r="I31" i="22" s="1"/>
  <c r="M30" i="31"/>
  <c r="H28" i="22"/>
  <c r="I28" i="22" s="1"/>
  <c r="M28" i="31"/>
  <c r="Q28" i="31" s="1"/>
  <c r="H41" i="28"/>
  <c r="I41" i="28" s="1"/>
  <c r="H53" i="22"/>
  <c r="I53" i="22" s="1"/>
  <c r="M53" i="31"/>
  <c r="Q53" i="31" s="1"/>
  <c r="H40" i="22"/>
  <c r="I40" i="22" s="1"/>
  <c r="M40" i="31"/>
  <c r="H34" i="22"/>
  <c r="I34" i="22" s="1"/>
  <c r="G96" i="31"/>
  <c r="D91" i="31"/>
  <c r="H51" i="31"/>
  <c r="I51" i="31" s="1"/>
  <c r="G91" i="31"/>
  <c r="H48" i="31"/>
  <c r="I48" i="31" s="1"/>
  <c r="G90" i="31"/>
  <c r="H40" i="31"/>
  <c r="I40" i="31" s="1"/>
  <c r="H32" i="31"/>
  <c r="I32" i="31" s="1"/>
  <c r="D66" i="31"/>
  <c r="H26" i="31"/>
  <c r="I26" i="31" s="1"/>
  <c r="G80" i="31"/>
  <c r="G72" i="31"/>
  <c r="G87" i="31"/>
  <c r="H53" i="31"/>
  <c r="I53" i="31" s="1"/>
  <c r="H49" i="31"/>
  <c r="I49" i="31" s="1"/>
  <c r="D90" i="31"/>
  <c r="H50" i="31"/>
  <c r="D78" i="31"/>
  <c r="H38" i="31"/>
  <c r="I38" i="31" s="1"/>
  <c r="H24" i="31"/>
  <c r="I24" i="31" s="1"/>
  <c r="G82" i="31"/>
  <c r="G74" i="31"/>
  <c r="G64" i="31"/>
  <c r="G98" i="31"/>
  <c r="G94" i="31"/>
  <c r="I54" i="31"/>
  <c r="D95" i="31"/>
  <c r="H55" i="31"/>
  <c r="D87" i="31"/>
  <c r="H47" i="31"/>
  <c r="H56" i="31"/>
  <c r="H44" i="31"/>
  <c r="H36" i="31"/>
  <c r="G85" i="31"/>
  <c r="G76" i="31"/>
  <c r="G66" i="31"/>
  <c r="G84" i="31"/>
  <c r="G83" i="31"/>
  <c r="H57" i="31"/>
  <c r="H45" i="31"/>
  <c r="G93" i="31"/>
  <c r="D98" i="31"/>
  <c r="H58" i="31"/>
  <c r="D86" i="31"/>
  <c r="H46" i="31"/>
  <c r="I46" i="31" s="1"/>
  <c r="G86" i="31"/>
  <c r="D82" i="31"/>
  <c r="H42" i="31"/>
  <c r="D74" i="31"/>
  <c r="H34" i="31"/>
  <c r="H28" i="31"/>
  <c r="I28" i="31" s="1"/>
  <c r="G89" i="31"/>
  <c r="G78" i="31"/>
  <c r="G68" i="31"/>
  <c r="G88" i="31"/>
  <c r="G97" i="30"/>
  <c r="H58" i="30"/>
  <c r="I58" i="30" s="1"/>
  <c r="H54" i="30"/>
  <c r="G83" i="30"/>
  <c r="G79" i="30"/>
  <c r="G75" i="30"/>
  <c r="H38" i="30"/>
  <c r="D68" i="30"/>
  <c r="H28" i="30"/>
  <c r="H43" i="30"/>
  <c r="I43" i="30" s="1"/>
  <c r="G69" i="30"/>
  <c r="G65" i="30"/>
  <c r="H40" i="30"/>
  <c r="D72" i="30"/>
  <c r="H32" i="30"/>
  <c r="G85" i="30"/>
  <c r="Q45" i="30"/>
  <c r="H46" i="30"/>
  <c r="D88" i="30"/>
  <c r="H48" i="30"/>
  <c r="I48" i="30" s="1"/>
  <c r="G98" i="30"/>
  <c r="G91" i="30"/>
  <c r="G87" i="30"/>
  <c r="G81" i="30"/>
  <c r="G73" i="30"/>
  <c r="I33" i="30"/>
  <c r="H42" i="30"/>
  <c r="H34" i="30"/>
  <c r="D64" i="30"/>
  <c r="H24" i="30"/>
  <c r="G89" i="30"/>
  <c r="D85" i="30"/>
  <c r="H45" i="30"/>
  <c r="H57" i="30"/>
  <c r="I57" i="30" s="1"/>
  <c r="H35" i="30"/>
  <c r="Q49" i="30"/>
  <c r="H25" i="30"/>
  <c r="D96" i="30"/>
  <c r="H56" i="30"/>
  <c r="I56" i="30" s="1"/>
  <c r="H50" i="30"/>
  <c r="G96" i="30"/>
  <c r="G67" i="30"/>
  <c r="D84" i="30"/>
  <c r="H44" i="30"/>
  <c r="D76" i="30"/>
  <c r="H36" i="30"/>
  <c r="H26" i="30"/>
  <c r="G88" i="30"/>
  <c r="H29" i="30"/>
  <c r="D83" i="29"/>
  <c r="H43" i="29"/>
  <c r="G95" i="29"/>
  <c r="G87" i="29"/>
  <c r="D97" i="29"/>
  <c r="H57" i="29"/>
  <c r="I57" i="29" s="1"/>
  <c r="D89" i="29"/>
  <c r="H49" i="29"/>
  <c r="I49" i="29" s="1"/>
  <c r="D81" i="29"/>
  <c r="H41" i="29"/>
  <c r="I41" i="29" s="1"/>
  <c r="G97" i="29"/>
  <c r="G89" i="29"/>
  <c r="G81" i="29"/>
  <c r="G75" i="29"/>
  <c r="D64" i="29"/>
  <c r="H24" i="29"/>
  <c r="I24" i="29" s="1"/>
  <c r="G68" i="29"/>
  <c r="I28" i="29"/>
  <c r="D75" i="29"/>
  <c r="H35" i="29"/>
  <c r="I35" i="29" s="1"/>
  <c r="D69" i="29"/>
  <c r="H69" i="29" s="1"/>
  <c r="H29" i="29"/>
  <c r="D79" i="29"/>
  <c r="H39" i="29"/>
  <c r="I39" i="29" s="1"/>
  <c r="G76" i="29"/>
  <c r="I36" i="29"/>
  <c r="E100" i="29"/>
  <c r="D87" i="29"/>
  <c r="H47" i="29"/>
  <c r="I47" i="29" s="1"/>
  <c r="G91" i="29"/>
  <c r="G83" i="29"/>
  <c r="G72" i="29"/>
  <c r="D73" i="29"/>
  <c r="H33" i="29"/>
  <c r="D67" i="29"/>
  <c r="H67" i="29" s="1"/>
  <c r="Y67" i="31" s="1"/>
  <c r="H27" i="29"/>
  <c r="D95" i="29"/>
  <c r="H55" i="29"/>
  <c r="D93" i="29"/>
  <c r="H53" i="29"/>
  <c r="D85" i="29"/>
  <c r="H45" i="29"/>
  <c r="I45" i="29" s="1"/>
  <c r="G93" i="29"/>
  <c r="G85" i="29"/>
  <c r="G64" i="29"/>
  <c r="D71" i="29"/>
  <c r="H31" i="29"/>
  <c r="D65" i="29"/>
  <c r="H65" i="29" s="1"/>
  <c r="H25" i="29"/>
  <c r="G74" i="29"/>
  <c r="I34" i="29"/>
  <c r="D91" i="29"/>
  <c r="H51" i="29"/>
  <c r="I51" i="29" s="1"/>
  <c r="G79" i="29"/>
  <c r="I56" i="29"/>
  <c r="I48" i="29"/>
  <c r="G66" i="29"/>
  <c r="I26" i="29"/>
  <c r="H30" i="27"/>
  <c r="I30" i="27" s="1"/>
  <c r="H37" i="27"/>
  <c r="I37" i="27" s="1"/>
  <c r="Q30" i="27"/>
  <c r="G71" i="28"/>
  <c r="H30" i="26"/>
  <c r="I30" i="26" s="1"/>
  <c r="H37" i="26"/>
  <c r="I37" i="26" s="1"/>
  <c r="G87" i="28"/>
  <c r="G93" i="28"/>
  <c r="G75" i="28"/>
  <c r="G77" i="28"/>
  <c r="G97" i="28"/>
  <c r="H37" i="25"/>
  <c r="I37" i="25" s="1"/>
  <c r="G79" i="28"/>
  <c r="D65" i="28"/>
  <c r="Q60" i="24"/>
  <c r="G70" i="28"/>
  <c r="D90" i="28"/>
  <c r="H90" i="28" s="1"/>
  <c r="X90" i="31" s="1"/>
  <c r="D87" i="28"/>
  <c r="G98" i="28"/>
  <c r="D69" i="28"/>
  <c r="D80" i="28"/>
  <c r="D91" i="28"/>
  <c r="D73" i="28"/>
  <c r="H59" i="23"/>
  <c r="I59" i="23" s="1"/>
  <c r="G82" i="28"/>
  <c r="G66" i="28"/>
  <c r="D72" i="28"/>
  <c r="D83" i="28"/>
  <c r="D71" i="28"/>
  <c r="G96" i="28"/>
  <c r="D94" i="28"/>
  <c r="G76" i="28"/>
  <c r="D86" i="28"/>
  <c r="G94" i="28"/>
  <c r="G68" i="28"/>
  <c r="D75" i="28"/>
  <c r="D82" i="28"/>
  <c r="D64" i="28"/>
  <c r="D79" i="28"/>
  <c r="G80" i="28"/>
  <c r="D67" i="28"/>
  <c r="D74" i="28"/>
  <c r="D88" i="28"/>
  <c r="H88" i="28" s="1"/>
  <c r="X88" i="31" s="1"/>
  <c r="G84" i="28"/>
  <c r="G74" i="28"/>
  <c r="D68" i="28"/>
  <c r="D78" i="28"/>
  <c r="D85" i="28"/>
  <c r="G64" i="28"/>
  <c r="D89" i="28"/>
  <c r="Q31" i="22"/>
  <c r="P59" i="31"/>
  <c r="M37" i="31"/>
  <c r="C57" i="36" s="1"/>
  <c r="C75" i="36" s="1"/>
  <c r="P30" i="31"/>
  <c r="B56" i="36" s="1"/>
  <c r="P37" i="31"/>
  <c r="G43" i="32" l="1"/>
  <c r="G55" i="32" s="1"/>
  <c r="C55" i="32"/>
  <c r="S60" i="24"/>
  <c r="R60" i="24"/>
  <c r="H91" i="28"/>
  <c r="X91" i="31" s="1"/>
  <c r="D99" i="29"/>
  <c r="H59" i="29"/>
  <c r="I59" i="29" s="1"/>
  <c r="R49" i="30"/>
  <c r="R36" i="31"/>
  <c r="R31" i="31"/>
  <c r="R38" i="31"/>
  <c r="R54" i="30"/>
  <c r="R48" i="30"/>
  <c r="R57" i="28"/>
  <c r="R40" i="28"/>
  <c r="R45" i="28"/>
  <c r="R47" i="28"/>
  <c r="R55" i="29"/>
  <c r="R55" i="28"/>
  <c r="R43" i="29"/>
  <c r="R25" i="28"/>
  <c r="R46" i="28"/>
  <c r="R28" i="31"/>
  <c r="R42" i="31"/>
  <c r="R34" i="31"/>
  <c r="R34" i="30"/>
  <c r="R44" i="30"/>
  <c r="R58" i="29"/>
  <c r="R54" i="29"/>
  <c r="R27" i="28"/>
  <c r="R49" i="29"/>
  <c r="R53" i="28"/>
  <c r="R51" i="29"/>
  <c r="R54" i="31"/>
  <c r="R33" i="30"/>
  <c r="R41" i="30"/>
  <c r="R56" i="29"/>
  <c r="R46" i="31"/>
  <c r="R43" i="28"/>
  <c r="R24" i="30"/>
  <c r="R58" i="28"/>
  <c r="R54" i="28"/>
  <c r="R47" i="29"/>
  <c r="R56" i="28"/>
  <c r="R35" i="29"/>
  <c r="R26" i="28"/>
  <c r="R38" i="29"/>
  <c r="R45" i="30"/>
  <c r="R49" i="31"/>
  <c r="R57" i="31"/>
  <c r="R58" i="31"/>
  <c r="R55" i="31"/>
  <c r="R36" i="30"/>
  <c r="R48" i="29"/>
  <c r="R44" i="29"/>
  <c r="R50" i="31"/>
  <c r="R29" i="28"/>
  <c r="R32" i="28"/>
  <c r="R24" i="28"/>
  <c r="R31" i="29"/>
  <c r="R50" i="28"/>
  <c r="R26" i="29"/>
  <c r="R24" i="29"/>
  <c r="R25" i="30"/>
  <c r="R25" i="29"/>
  <c r="R35" i="28"/>
  <c r="R24" i="31"/>
  <c r="R50" i="29"/>
  <c r="R40" i="29"/>
  <c r="R46" i="29"/>
  <c r="R43" i="31"/>
  <c r="R56" i="30"/>
  <c r="R34" i="28"/>
  <c r="R37" i="28"/>
  <c r="R36" i="29"/>
  <c r="R34" i="29"/>
  <c r="R53" i="31"/>
  <c r="R39" i="31"/>
  <c r="R56" i="31"/>
  <c r="R58" i="30"/>
  <c r="R47" i="31"/>
  <c r="R41" i="28"/>
  <c r="R39" i="29"/>
  <c r="R44" i="28"/>
  <c r="R42" i="28"/>
  <c r="R31" i="28"/>
  <c r="R41" i="29"/>
  <c r="R36" i="28"/>
  <c r="R32" i="31"/>
  <c r="R26" i="31"/>
  <c r="R50" i="30"/>
  <c r="R42" i="29"/>
  <c r="R32" i="29"/>
  <c r="R28" i="29"/>
  <c r="R51" i="31"/>
  <c r="R29" i="30"/>
  <c r="R39" i="28"/>
  <c r="R38" i="28"/>
  <c r="R33" i="28"/>
  <c r="R57" i="29"/>
  <c r="R53" i="29"/>
  <c r="R28" i="28"/>
  <c r="R48" i="28"/>
  <c r="R51" i="28"/>
  <c r="I65" i="29"/>
  <c r="Y65" i="31"/>
  <c r="R43" i="22"/>
  <c r="R42" i="22"/>
  <c r="R27" i="22"/>
  <c r="R58" i="22"/>
  <c r="R47" i="22"/>
  <c r="R29" i="22"/>
  <c r="R44" i="22"/>
  <c r="R33" i="22"/>
  <c r="I96" i="29"/>
  <c r="Y96" i="31"/>
  <c r="R52" i="23"/>
  <c r="R59" i="26"/>
  <c r="S29" i="24"/>
  <c r="S55" i="24"/>
  <c r="S46" i="24"/>
  <c r="S26" i="24"/>
  <c r="S43" i="24"/>
  <c r="S36" i="24"/>
  <c r="S41" i="24"/>
  <c r="S58" i="24"/>
  <c r="S40" i="24"/>
  <c r="S39" i="24"/>
  <c r="S45" i="24"/>
  <c r="S59" i="24"/>
  <c r="R50" i="22"/>
  <c r="R57" i="22"/>
  <c r="R46" i="22"/>
  <c r="R35" i="22"/>
  <c r="R51" i="22"/>
  <c r="R36" i="22"/>
  <c r="R41" i="22"/>
  <c r="R38" i="22"/>
  <c r="I94" i="29"/>
  <c r="Y94" i="31"/>
  <c r="R52" i="26"/>
  <c r="R30" i="25"/>
  <c r="R30" i="23"/>
  <c r="S49" i="24"/>
  <c r="S52" i="24"/>
  <c r="S38" i="24"/>
  <c r="S57" i="24"/>
  <c r="S50" i="24"/>
  <c r="R31" i="22"/>
  <c r="R30" i="27"/>
  <c r="I69" i="29"/>
  <c r="Y69" i="31"/>
  <c r="R48" i="22"/>
  <c r="R56" i="22"/>
  <c r="R45" i="22"/>
  <c r="R54" i="22"/>
  <c r="R26" i="22"/>
  <c r="R49" i="22"/>
  <c r="R53" i="22"/>
  <c r="R30" i="26"/>
  <c r="R52" i="27"/>
  <c r="S25" i="24"/>
  <c r="S42" i="24"/>
  <c r="S47" i="24"/>
  <c r="S30" i="24"/>
  <c r="S31" i="24"/>
  <c r="S32" i="24"/>
  <c r="S56" i="24"/>
  <c r="S54" i="24"/>
  <c r="S34" i="24"/>
  <c r="S28" i="24"/>
  <c r="S48" i="24"/>
  <c r="S35" i="24"/>
  <c r="S51" i="24"/>
  <c r="S24" i="24"/>
  <c r="R55" i="22"/>
  <c r="R39" i="22"/>
  <c r="R40" i="22"/>
  <c r="R34" i="22"/>
  <c r="R32" i="22"/>
  <c r="R28" i="22"/>
  <c r="I90" i="29"/>
  <c r="Y90" i="31"/>
  <c r="S37" i="24"/>
  <c r="S53" i="24"/>
  <c r="S27" i="24"/>
  <c r="S44" i="24"/>
  <c r="S33" i="24"/>
  <c r="H82" i="30"/>
  <c r="H86" i="28"/>
  <c r="X86" i="31" s="1"/>
  <c r="H89" i="28"/>
  <c r="H73" i="28"/>
  <c r="H64" i="30"/>
  <c r="H95" i="31"/>
  <c r="AA95" i="31" s="1"/>
  <c r="H76" i="30"/>
  <c r="E74" i="36"/>
  <c r="E76" i="36" s="1"/>
  <c r="E77" i="36" s="1"/>
  <c r="I60" i="27"/>
  <c r="H67" i="28"/>
  <c r="C58" i="34"/>
  <c r="C59" i="34" s="1"/>
  <c r="K76" i="35"/>
  <c r="K77" i="35" s="1"/>
  <c r="H83" i="28"/>
  <c r="Q35" i="31"/>
  <c r="G77" i="29"/>
  <c r="H73" i="29"/>
  <c r="G57" i="32"/>
  <c r="Q30" i="22"/>
  <c r="C56" i="32"/>
  <c r="I76" i="35"/>
  <c r="I77" i="35" s="1"/>
  <c r="H37" i="29"/>
  <c r="I37" i="29" s="1"/>
  <c r="H95" i="28"/>
  <c r="H37" i="31"/>
  <c r="I37" i="31" s="1"/>
  <c r="H78" i="29"/>
  <c r="H72" i="28"/>
  <c r="Q60" i="25"/>
  <c r="H65" i="28"/>
  <c r="G60" i="29"/>
  <c r="H30" i="31"/>
  <c r="I30" i="31" s="1"/>
  <c r="H59" i="31"/>
  <c r="I59" i="31" s="1"/>
  <c r="H86" i="29"/>
  <c r="H84" i="29"/>
  <c r="Q37" i="29"/>
  <c r="H69" i="28"/>
  <c r="Q60" i="26"/>
  <c r="R60" i="26" s="1"/>
  <c r="D90" i="30"/>
  <c r="H90" i="30" s="1"/>
  <c r="G92" i="30"/>
  <c r="H65" i="30"/>
  <c r="K76" i="34"/>
  <c r="K77" i="34" s="1"/>
  <c r="G60" i="31"/>
  <c r="H82" i="29"/>
  <c r="E40" i="36"/>
  <c r="E41" i="36" s="1"/>
  <c r="H87" i="31"/>
  <c r="AA87" i="31" s="1"/>
  <c r="H71" i="31"/>
  <c r="AA71" i="31" s="1"/>
  <c r="D60" i="31"/>
  <c r="H98" i="28"/>
  <c r="K58" i="33"/>
  <c r="K59" i="33" s="1"/>
  <c r="F58" i="33"/>
  <c r="F59" i="33" s="1"/>
  <c r="H85" i="28"/>
  <c r="H30" i="30"/>
  <c r="I30" i="30" s="1"/>
  <c r="H80" i="30"/>
  <c r="H78" i="30"/>
  <c r="D70" i="28"/>
  <c r="H70" i="28" s="1"/>
  <c r="H71" i="29"/>
  <c r="H84" i="30"/>
  <c r="H37" i="30"/>
  <c r="I37" i="30" s="1"/>
  <c r="H52" i="30"/>
  <c r="I52" i="30" s="1"/>
  <c r="H98" i="29"/>
  <c r="H80" i="29"/>
  <c r="H60" i="25"/>
  <c r="D77" i="29"/>
  <c r="D60" i="30"/>
  <c r="H87" i="29"/>
  <c r="D74" i="30"/>
  <c r="H74" i="30" s="1"/>
  <c r="D70" i="30"/>
  <c r="J76" i="35"/>
  <c r="J77" i="35" s="1"/>
  <c r="H88" i="29"/>
  <c r="H60" i="24"/>
  <c r="G70" i="29"/>
  <c r="Q60" i="23"/>
  <c r="H78" i="28"/>
  <c r="G99" i="29"/>
  <c r="M60" i="29"/>
  <c r="H92" i="28"/>
  <c r="H81" i="28"/>
  <c r="H73" i="30"/>
  <c r="D98" i="30"/>
  <c r="H98" i="30" s="1"/>
  <c r="Z98" i="31" s="1"/>
  <c r="G56" i="32"/>
  <c r="H75" i="28"/>
  <c r="H79" i="31"/>
  <c r="AA79" i="31" s="1"/>
  <c r="H77" i="28"/>
  <c r="H93" i="28"/>
  <c r="D97" i="31"/>
  <c r="H97" i="31" s="1"/>
  <c r="AA97" i="31" s="1"/>
  <c r="D96" i="31"/>
  <c r="H96" i="31" s="1"/>
  <c r="AA96" i="31" s="1"/>
  <c r="D64" i="31"/>
  <c r="H64" i="31" s="1"/>
  <c r="D89" i="31"/>
  <c r="H89" i="31" s="1"/>
  <c r="AA89" i="31" s="1"/>
  <c r="D99" i="31"/>
  <c r="H76" i="36"/>
  <c r="H77" i="36" s="1"/>
  <c r="D70" i="31"/>
  <c r="B57" i="36"/>
  <c r="B58" i="36" s="1"/>
  <c r="Q45" i="31"/>
  <c r="K57" i="36"/>
  <c r="Q42" i="30"/>
  <c r="H57" i="35"/>
  <c r="H75" i="35" s="1"/>
  <c r="Q40" i="30"/>
  <c r="F57" i="35"/>
  <c r="F75" i="35" s="1"/>
  <c r="F76" i="35" s="1"/>
  <c r="F77" i="35" s="1"/>
  <c r="Q38" i="30"/>
  <c r="D57" i="35"/>
  <c r="G70" i="30"/>
  <c r="B56" i="35"/>
  <c r="B74" i="35" s="1"/>
  <c r="G99" i="30"/>
  <c r="M56" i="35"/>
  <c r="H52" i="29"/>
  <c r="I52" i="29" s="1"/>
  <c r="L39" i="34"/>
  <c r="N39" i="34" s="1"/>
  <c r="M58" i="33"/>
  <c r="M59" i="33" s="1"/>
  <c r="C74" i="35"/>
  <c r="L40" i="35"/>
  <c r="L41" i="35" s="1"/>
  <c r="L74" i="35"/>
  <c r="M75" i="36"/>
  <c r="N38" i="36"/>
  <c r="B74" i="36"/>
  <c r="B58" i="33"/>
  <c r="J75" i="33"/>
  <c r="J76" i="33" s="1"/>
  <c r="J77" i="33" s="1"/>
  <c r="J40" i="33"/>
  <c r="J41" i="33" s="1"/>
  <c r="H76" i="33"/>
  <c r="H77" i="33" s="1"/>
  <c r="D76" i="33"/>
  <c r="D77" i="33" s="1"/>
  <c r="C76" i="33"/>
  <c r="C77" i="33" s="1"/>
  <c r="B75" i="33"/>
  <c r="B40" i="36"/>
  <c r="G58" i="36"/>
  <c r="G59" i="36" s="1"/>
  <c r="I40" i="33"/>
  <c r="I41" i="33" s="1"/>
  <c r="I58" i="35"/>
  <c r="I59" i="35" s="1"/>
  <c r="E58" i="35"/>
  <c r="E59" i="35" s="1"/>
  <c r="G76" i="35"/>
  <c r="G77" i="35" s="1"/>
  <c r="G58" i="33"/>
  <c r="G59" i="33" s="1"/>
  <c r="B76" i="33"/>
  <c r="B77" i="33" s="1"/>
  <c r="I76" i="36"/>
  <c r="I77" i="36" s="1"/>
  <c r="C40" i="35"/>
  <c r="C41" i="35" s="1"/>
  <c r="E76" i="33"/>
  <c r="E77" i="33" s="1"/>
  <c r="J58" i="35"/>
  <c r="J59" i="35" s="1"/>
  <c r="H74" i="35"/>
  <c r="G99" i="31"/>
  <c r="M56" i="36"/>
  <c r="M58" i="36" s="1"/>
  <c r="M59" i="36" s="1"/>
  <c r="G77" i="31"/>
  <c r="C56" i="36"/>
  <c r="Q40" i="31"/>
  <c r="F57" i="36"/>
  <c r="Q27" i="31"/>
  <c r="Q44" i="31"/>
  <c r="J57" i="36"/>
  <c r="Q32" i="30"/>
  <c r="Q52" i="28"/>
  <c r="L57" i="33"/>
  <c r="L58" i="33" s="1"/>
  <c r="L59" i="33" s="1"/>
  <c r="B75" i="34"/>
  <c r="C40" i="34"/>
  <c r="C41" i="34" s="1"/>
  <c r="C74" i="34"/>
  <c r="B40" i="34"/>
  <c r="B41" i="34" s="1"/>
  <c r="N38" i="34"/>
  <c r="Q59" i="29"/>
  <c r="M57" i="34"/>
  <c r="M75" i="34" s="1"/>
  <c r="G92" i="29"/>
  <c r="L56" i="34"/>
  <c r="Q30" i="29"/>
  <c r="P60" i="29"/>
  <c r="B56" i="34"/>
  <c r="B74" i="34" s="1"/>
  <c r="H59" i="30"/>
  <c r="I59" i="30" s="1"/>
  <c r="M38" i="35"/>
  <c r="N38" i="35" s="1"/>
  <c r="N39" i="35"/>
  <c r="B75" i="35"/>
  <c r="L40" i="36"/>
  <c r="L41" i="36" s="1"/>
  <c r="L74" i="36"/>
  <c r="M40" i="36"/>
  <c r="M41" i="36" s="1"/>
  <c r="G76" i="33"/>
  <c r="G77" i="33" s="1"/>
  <c r="G76" i="36"/>
  <c r="G77" i="36" s="1"/>
  <c r="B40" i="35"/>
  <c r="B41" i="35" s="1"/>
  <c r="N56" i="33"/>
  <c r="D75" i="34"/>
  <c r="D76" i="34" s="1"/>
  <c r="D77" i="34" s="1"/>
  <c r="D40" i="34"/>
  <c r="D41" i="34" s="1"/>
  <c r="K76" i="33"/>
  <c r="K77" i="33" s="1"/>
  <c r="N39" i="36"/>
  <c r="M74" i="34"/>
  <c r="I76" i="33"/>
  <c r="I77" i="33" s="1"/>
  <c r="B41" i="33"/>
  <c r="E76" i="35"/>
  <c r="E77" i="35" s="1"/>
  <c r="E58" i="34"/>
  <c r="E59" i="34" s="1"/>
  <c r="E74" i="34"/>
  <c r="F59" i="34"/>
  <c r="F74" i="34"/>
  <c r="F76" i="34" s="1"/>
  <c r="F77" i="34" s="1"/>
  <c r="E40" i="33"/>
  <c r="E41" i="33" s="1"/>
  <c r="F76" i="33"/>
  <c r="F77" i="33" s="1"/>
  <c r="Q48" i="31"/>
  <c r="H67" i="31"/>
  <c r="AA67" i="31" s="1"/>
  <c r="G70" i="31"/>
  <c r="Q52" i="29"/>
  <c r="H85" i="31"/>
  <c r="AA85" i="31" s="1"/>
  <c r="H52" i="31"/>
  <c r="I52" i="31" s="1"/>
  <c r="P60" i="30"/>
  <c r="H82" i="31"/>
  <c r="AA82" i="31" s="1"/>
  <c r="G92" i="31"/>
  <c r="H75" i="31"/>
  <c r="AA75" i="31" s="1"/>
  <c r="D80" i="31"/>
  <c r="H80" i="31" s="1"/>
  <c r="AA80" i="31" s="1"/>
  <c r="D76" i="31"/>
  <c r="H76" i="31" s="1"/>
  <c r="AA76" i="31" s="1"/>
  <c r="H72" i="30"/>
  <c r="G60" i="30"/>
  <c r="G77" i="30"/>
  <c r="Q46" i="30"/>
  <c r="Q26" i="30"/>
  <c r="H81" i="30"/>
  <c r="D94" i="30"/>
  <c r="H94" i="30" s="1"/>
  <c r="H75" i="29"/>
  <c r="D72" i="31"/>
  <c r="H72" i="31" s="1"/>
  <c r="AA72" i="31" s="1"/>
  <c r="D93" i="31"/>
  <c r="H93" i="31" s="1"/>
  <c r="AA93" i="31" s="1"/>
  <c r="Q59" i="28"/>
  <c r="P60" i="28"/>
  <c r="D92" i="29"/>
  <c r="D60" i="29"/>
  <c r="H30" i="29"/>
  <c r="I30" i="29" s="1"/>
  <c r="D70" i="29"/>
  <c r="M60" i="28"/>
  <c r="Q30" i="28"/>
  <c r="H60" i="23"/>
  <c r="G58" i="32"/>
  <c r="C58" i="32"/>
  <c r="C47" i="32"/>
  <c r="H79" i="28"/>
  <c r="H66" i="30"/>
  <c r="H86" i="30"/>
  <c r="H68" i="30"/>
  <c r="Q28" i="30"/>
  <c r="Q52" i="22"/>
  <c r="M52" i="30"/>
  <c r="L57" i="35" s="1"/>
  <c r="L75" i="35" s="1"/>
  <c r="Q43" i="30"/>
  <c r="D83" i="30"/>
  <c r="H83" i="30" s="1"/>
  <c r="Q57" i="30"/>
  <c r="D97" i="30"/>
  <c r="H97" i="30" s="1"/>
  <c r="D93" i="30"/>
  <c r="H93" i="30" s="1"/>
  <c r="Q53" i="30"/>
  <c r="Q30" i="30"/>
  <c r="Q35" i="30"/>
  <c r="D75" i="30"/>
  <c r="H75" i="30" s="1"/>
  <c r="Q59" i="22"/>
  <c r="M59" i="30"/>
  <c r="M57" i="35" s="1"/>
  <c r="M75" i="35" s="1"/>
  <c r="Q55" i="30"/>
  <c r="D95" i="30"/>
  <c r="H95" i="30" s="1"/>
  <c r="Q51" i="30"/>
  <c r="D91" i="30"/>
  <c r="H91" i="30" s="1"/>
  <c r="Q31" i="30"/>
  <c r="D71" i="30"/>
  <c r="H71" i="30" s="1"/>
  <c r="Q27" i="30"/>
  <c r="D67" i="30"/>
  <c r="H67" i="30" s="1"/>
  <c r="Q39" i="30"/>
  <c r="D79" i="30"/>
  <c r="H79" i="30" s="1"/>
  <c r="Q37" i="22"/>
  <c r="M37" i="30"/>
  <c r="Q47" i="30"/>
  <c r="D87" i="30"/>
  <c r="H87" i="30" s="1"/>
  <c r="P60" i="31"/>
  <c r="H59" i="22"/>
  <c r="I59" i="22" s="1"/>
  <c r="Q30" i="31"/>
  <c r="E99" i="31"/>
  <c r="E100" i="31" s="1"/>
  <c r="N60" i="31"/>
  <c r="G59" i="28"/>
  <c r="M38" i="33" s="1"/>
  <c r="E60" i="28"/>
  <c r="E99" i="28"/>
  <c r="E100" i="28" s="1"/>
  <c r="O60" i="31"/>
  <c r="F99" i="31"/>
  <c r="F100" i="31" s="1"/>
  <c r="F60" i="28"/>
  <c r="F99" i="28"/>
  <c r="F100" i="28" s="1"/>
  <c r="Q59" i="31"/>
  <c r="C99" i="28"/>
  <c r="C100" i="28" s="1"/>
  <c r="C60" i="28"/>
  <c r="D59" i="28"/>
  <c r="M39" i="33" s="1"/>
  <c r="M75" i="33" s="1"/>
  <c r="B60" i="28"/>
  <c r="B99" i="28"/>
  <c r="B100" i="28" s="1"/>
  <c r="G53" i="32"/>
  <c r="Q37" i="31"/>
  <c r="D77" i="31"/>
  <c r="K60" i="31"/>
  <c r="B99" i="31"/>
  <c r="B100" i="31" s="1"/>
  <c r="D65" i="31"/>
  <c r="H65" i="31" s="1"/>
  <c r="AA65" i="31" s="1"/>
  <c r="Q25" i="31"/>
  <c r="D68" i="31"/>
  <c r="H68" i="31" s="1"/>
  <c r="AA68" i="31" s="1"/>
  <c r="Q41" i="31"/>
  <c r="D81" i="31"/>
  <c r="H81" i="31" s="1"/>
  <c r="AA81" i="31" s="1"/>
  <c r="C99" i="31"/>
  <c r="C100" i="31" s="1"/>
  <c r="L60" i="31"/>
  <c r="D69" i="31"/>
  <c r="H69" i="31" s="1"/>
  <c r="AA69" i="31" s="1"/>
  <c r="Q29" i="31"/>
  <c r="H52" i="22"/>
  <c r="I52" i="22" s="1"/>
  <c r="M52" i="31"/>
  <c r="Q33" i="31"/>
  <c r="D73" i="31"/>
  <c r="H73" i="31" s="1"/>
  <c r="AA73" i="31" s="1"/>
  <c r="H90" i="31"/>
  <c r="AA90" i="31" s="1"/>
  <c r="H74" i="31"/>
  <c r="AA74" i="31" s="1"/>
  <c r="H98" i="31"/>
  <c r="AA98" i="31" s="1"/>
  <c r="H96" i="30"/>
  <c r="H85" i="30"/>
  <c r="H81" i="29"/>
  <c r="H97" i="29"/>
  <c r="H95" i="29"/>
  <c r="H79" i="29"/>
  <c r="H64" i="29"/>
  <c r="I45" i="31"/>
  <c r="I44" i="31"/>
  <c r="I34" i="31"/>
  <c r="H84" i="31"/>
  <c r="AA84" i="31" s="1"/>
  <c r="I47" i="31"/>
  <c r="H66" i="31"/>
  <c r="AA66" i="31" s="1"/>
  <c r="I57" i="31"/>
  <c r="I36" i="31"/>
  <c r="H83" i="31"/>
  <c r="AA83" i="31" s="1"/>
  <c r="I42" i="31"/>
  <c r="H78" i="31"/>
  <c r="AA78" i="31" s="1"/>
  <c r="I50" i="31"/>
  <c r="H88" i="31"/>
  <c r="AA88" i="31" s="1"/>
  <c r="I56" i="31"/>
  <c r="H86" i="31"/>
  <c r="AA86" i="31" s="1"/>
  <c r="I55" i="31"/>
  <c r="I58" i="31"/>
  <c r="H94" i="31"/>
  <c r="AA94" i="31" s="1"/>
  <c r="H91" i="31"/>
  <c r="AA91" i="31" s="1"/>
  <c r="I34" i="30"/>
  <c r="I44" i="30"/>
  <c r="I24" i="30"/>
  <c r="I42" i="30"/>
  <c r="I40" i="30"/>
  <c r="H69" i="30"/>
  <c r="Z69" i="31" s="1"/>
  <c r="I28" i="30"/>
  <c r="I38" i="30"/>
  <c r="I50" i="30"/>
  <c r="I36" i="30"/>
  <c r="H88" i="30"/>
  <c r="Z88" i="31" s="1"/>
  <c r="I25" i="30"/>
  <c r="H89" i="30"/>
  <c r="Z89" i="31" s="1"/>
  <c r="I35" i="30"/>
  <c r="I54" i="30"/>
  <c r="I46" i="30"/>
  <c r="I32" i="30"/>
  <c r="I26" i="30"/>
  <c r="I45" i="30"/>
  <c r="I29" i="30"/>
  <c r="H91" i="29"/>
  <c r="H74" i="29"/>
  <c r="I31" i="29"/>
  <c r="H93" i="29"/>
  <c r="Y93" i="31" s="1"/>
  <c r="I27" i="29"/>
  <c r="I29" i="29"/>
  <c r="H68" i="29"/>
  <c r="Y68" i="31" s="1"/>
  <c r="I67" i="29"/>
  <c r="H72" i="29"/>
  <c r="H76" i="29"/>
  <c r="H66" i="29"/>
  <c r="Y66" i="31" s="1"/>
  <c r="I25" i="29"/>
  <c r="H85" i="29"/>
  <c r="Y85" i="31" s="1"/>
  <c r="I33" i="29"/>
  <c r="I43" i="29"/>
  <c r="H89" i="29"/>
  <c r="Y89" i="31" s="1"/>
  <c r="H83" i="29"/>
  <c r="Y83" i="31" s="1"/>
  <c r="I53" i="29"/>
  <c r="I55" i="29"/>
  <c r="H60" i="27"/>
  <c r="Q60" i="27"/>
  <c r="H68" i="28"/>
  <c r="H64" i="28"/>
  <c r="H71" i="28"/>
  <c r="H87" i="28"/>
  <c r="H60" i="26"/>
  <c r="H82" i="28"/>
  <c r="H74" i="28"/>
  <c r="H94" i="28"/>
  <c r="H97" i="28"/>
  <c r="H96" i="28"/>
  <c r="I88" i="28"/>
  <c r="H80" i="28"/>
  <c r="I90" i="28"/>
  <c r="H84" i="28"/>
  <c r="X84" i="31" s="1"/>
  <c r="H76" i="28"/>
  <c r="X76" i="31" s="1"/>
  <c r="H66" i="28"/>
  <c r="H37" i="22"/>
  <c r="I37" i="22" s="1"/>
  <c r="H30" i="22"/>
  <c r="I30" i="22" s="1"/>
  <c r="J33" i="24" l="1"/>
  <c r="I60" i="24"/>
  <c r="H99" i="29"/>
  <c r="Y99" i="31" s="1"/>
  <c r="G47" i="32"/>
  <c r="J59" i="25"/>
  <c r="I60" i="25"/>
  <c r="J27" i="23"/>
  <c r="I60" i="23"/>
  <c r="S30" i="27"/>
  <c r="R60" i="27"/>
  <c r="S30" i="25"/>
  <c r="R60" i="25"/>
  <c r="J37" i="26"/>
  <c r="I60" i="26"/>
  <c r="S30" i="23"/>
  <c r="R60" i="23"/>
  <c r="I86" i="28"/>
  <c r="I91" i="28"/>
  <c r="R33" i="31"/>
  <c r="R41" i="31"/>
  <c r="R59" i="28"/>
  <c r="R44" i="31"/>
  <c r="R45" i="31"/>
  <c r="R30" i="31"/>
  <c r="R39" i="30"/>
  <c r="R55" i="30"/>
  <c r="R27" i="31"/>
  <c r="R25" i="31"/>
  <c r="R57" i="30"/>
  <c r="R30" i="29"/>
  <c r="R38" i="30"/>
  <c r="R37" i="29"/>
  <c r="R29" i="31"/>
  <c r="R27" i="30"/>
  <c r="R52" i="29"/>
  <c r="R40" i="31"/>
  <c r="R43" i="30"/>
  <c r="R40" i="30"/>
  <c r="R47" i="30"/>
  <c r="R31" i="30"/>
  <c r="R35" i="30"/>
  <c r="R52" i="28"/>
  <c r="R35" i="31"/>
  <c r="R30" i="30"/>
  <c r="R26" i="30"/>
  <c r="R48" i="31"/>
  <c r="R59" i="29"/>
  <c r="R32" i="30"/>
  <c r="R42" i="30"/>
  <c r="R37" i="31"/>
  <c r="R59" i="31"/>
  <c r="R51" i="30"/>
  <c r="R53" i="30"/>
  <c r="R28" i="30"/>
  <c r="R46" i="30"/>
  <c r="I72" i="30"/>
  <c r="Z72" i="31"/>
  <c r="I77" i="28"/>
  <c r="X77" i="31"/>
  <c r="I70" i="28"/>
  <c r="X70" i="31"/>
  <c r="I85" i="28"/>
  <c r="X85" i="31"/>
  <c r="I82" i="29"/>
  <c r="Y82" i="31"/>
  <c r="I72" i="28"/>
  <c r="X72" i="31"/>
  <c r="I83" i="28"/>
  <c r="X83" i="31"/>
  <c r="S52" i="27"/>
  <c r="S52" i="23"/>
  <c r="I66" i="28"/>
  <c r="X66" i="31"/>
  <c r="I74" i="28"/>
  <c r="X74" i="31"/>
  <c r="I67" i="30"/>
  <c r="Z67" i="31"/>
  <c r="I91" i="30"/>
  <c r="Z91" i="31"/>
  <c r="I66" i="30"/>
  <c r="Z66" i="31"/>
  <c r="I82" i="28"/>
  <c r="X82" i="31"/>
  <c r="I64" i="28"/>
  <c r="X64" i="31"/>
  <c r="I95" i="29"/>
  <c r="Y95" i="31"/>
  <c r="I96" i="30"/>
  <c r="Z96" i="31"/>
  <c r="R37" i="22"/>
  <c r="R59" i="22"/>
  <c r="I83" i="30"/>
  <c r="Z83" i="31"/>
  <c r="I79" i="28"/>
  <c r="X79" i="31"/>
  <c r="I75" i="29"/>
  <c r="Y75" i="31"/>
  <c r="I73" i="30"/>
  <c r="Z73" i="31"/>
  <c r="I99" i="29"/>
  <c r="I74" i="30"/>
  <c r="Z74" i="31"/>
  <c r="I78" i="30"/>
  <c r="Z78" i="31"/>
  <c r="I90" i="30"/>
  <c r="Z90" i="31"/>
  <c r="AC90" i="31" s="1"/>
  <c r="I84" i="29"/>
  <c r="Y84" i="31"/>
  <c r="I78" i="29"/>
  <c r="Y78" i="31"/>
  <c r="I73" i="29"/>
  <c r="Y73" i="31"/>
  <c r="I64" i="30"/>
  <c r="Z64" i="31"/>
  <c r="I82" i="30"/>
  <c r="Z82" i="31"/>
  <c r="I71" i="28"/>
  <c r="X71" i="31"/>
  <c r="I79" i="29"/>
  <c r="Y79" i="31"/>
  <c r="R52" i="22"/>
  <c r="I97" i="28"/>
  <c r="X97" i="31"/>
  <c r="I68" i="28"/>
  <c r="X68" i="31"/>
  <c r="I76" i="29"/>
  <c r="Y76" i="31"/>
  <c r="I74" i="29"/>
  <c r="Y74" i="31"/>
  <c r="I97" i="29"/>
  <c r="Y97" i="31"/>
  <c r="I87" i="30"/>
  <c r="Z87" i="31"/>
  <c r="I79" i="30"/>
  <c r="Z79" i="31"/>
  <c r="I71" i="30"/>
  <c r="Z71" i="31"/>
  <c r="I95" i="30"/>
  <c r="Z95" i="31"/>
  <c r="I75" i="30"/>
  <c r="Z75" i="31"/>
  <c r="I93" i="30"/>
  <c r="Z93" i="31"/>
  <c r="I68" i="30"/>
  <c r="Z68" i="31"/>
  <c r="I94" i="30"/>
  <c r="Z94" i="31"/>
  <c r="N56" i="36"/>
  <c r="I75" i="28"/>
  <c r="X75" i="31"/>
  <c r="I81" i="28"/>
  <c r="X81" i="31"/>
  <c r="I78" i="28"/>
  <c r="X78" i="31"/>
  <c r="I88" i="29"/>
  <c r="Y88" i="31"/>
  <c r="AC88" i="31" s="1"/>
  <c r="I87" i="29"/>
  <c r="Y87" i="31"/>
  <c r="I80" i="29"/>
  <c r="Y80" i="31"/>
  <c r="I84" i="30"/>
  <c r="Z84" i="31"/>
  <c r="I80" i="30"/>
  <c r="Z80" i="31"/>
  <c r="S60" i="26"/>
  <c r="S25" i="26"/>
  <c r="S50" i="26"/>
  <c r="S29" i="26"/>
  <c r="S39" i="26"/>
  <c r="S42" i="26"/>
  <c r="S38" i="26"/>
  <c r="S36" i="26"/>
  <c r="S48" i="26"/>
  <c r="S58" i="26"/>
  <c r="S40" i="26"/>
  <c r="S47" i="26"/>
  <c r="S43" i="26"/>
  <c r="S54" i="26"/>
  <c r="S24" i="26"/>
  <c r="S28" i="26"/>
  <c r="S56" i="26"/>
  <c r="S53" i="26"/>
  <c r="S41" i="26"/>
  <c r="S57" i="26"/>
  <c r="S35" i="26"/>
  <c r="S46" i="26"/>
  <c r="S26" i="26"/>
  <c r="S51" i="26"/>
  <c r="S44" i="26"/>
  <c r="S32" i="26"/>
  <c r="S27" i="26"/>
  <c r="S33" i="26"/>
  <c r="S31" i="26"/>
  <c r="S55" i="26"/>
  <c r="S49" i="26"/>
  <c r="S37" i="26"/>
  <c r="S34" i="26"/>
  <c r="S45" i="26"/>
  <c r="I86" i="29"/>
  <c r="Y86" i="31"/>
  <c r="I65" i="28"/>
  <c r="X65" i="31"/>
  <c r="I73" i="28"/>
  <c r="X73" i="31"/>
  <c r="S30" i="26"/>
  <c r="S52" i="26"/>
  <c r="S59" i="26"/>
  <c r="I80" i="28"/>
  <c r="X80" i="31"/>
  <c r="I85" i="30"/>
  <c r="Z85" i="31"/>
  <c r="I96" i="28"/>
  <c r="X96" i="31"/>
  <c r="I94" i="28"/>
  <c r="X94" i="31"/>
  <c r="AC94" i="31" s="1"/>
  <c r="I87" i="28"/>
  <c r="X87" i="31"/>
  <c r="S60" i="27"/>
  <c r="S59" i="27"/>
  <c r="S39" i="27"/>
  <c r="S46" i="27"/>
  <c r="S54" i="27"/>
  <c r="S36" i="27"/>
  <c r="S34" i="27"/>
  <c r="S47" i="27"/>
  <c r="S53" i="27"/>
  <c r="S48" i="27"/>
  <c r="S32" i="27"/>
  <c r="S51" i="27"/>
  <c r="S29" i="27"/>
  <c r="S28" i="27"/>
  <c r="S37" i="27"/>
  <c r="S35" i="27"/>
  <c r="S24" i="27"/>
  <c r="S43" i="27"/>
  <c r="S49" i="27"/>
  <c r="S57" i="27"/>
  <c r="S27" i="27"/>
  <c r="S50" i="27"/>
  <c r="S31" i="27"/>
  <c r="S38" i="27"/>
  <c r="S44" i="27"/>
  <c r="S26" i="27"/>
  <c r="S33" i="27"/>
  <c r="S58" i="27"/>
  <c r="S40" i="27"/>
  <c r="S45" i="27"/>
  <c r="S25" i="27"/>
  <c r="S42" i="27"/>
  <c r="S56" i="27"/>
  <c r="S41" i="27"/>
  <c r="S55" i="27"/>
  <c r="I72" i="29"/>
  <c r="Y72" i="31"/>
  <c r="I91" i="29"/>
  <c r="Y91" i="31"/>
  <c r="I64" i="29"/>
  <c r="Y64" i="31"/>
  <c r="I81" i="29"/>
  <c r="Y81" i="31"/>
  <c r="I97" i="30"/>
  <c r="Z97" i="31"/>
  <c r="I86" i="30"/>
  <c r="Z86" i="31"/>
  <c r="I81" i="30"/>
  <c r="Z81" i="31"/>
  <c r="I93" i="28"/>
  <c r="X93" i="31"/>
  <c r="I92" i="28"/>
  <c r="X92" i="31"/>
  <c r="S60" i="23"/>
  <c r="S42" i="23"/>
  <c r="S27" i="23"/>
  <c r="S35" i="23"/>
  <c r="S34" i="23"/>
  <c r="S24" i="23"/>
  <c r="S31" i="23"/>
  <c r="S32" i="23"/>
  <c r="S51" i="23"/>
  <c r="S55" i="23"/>
  <c r="S37" i="23"/>
  <c r="S29" i="23"/>
  <c r="S25" i="23"/>
  <c r="S41" i="23"/>
  <c r="S38" i="23"/>
  <c r="S54" i="23"/>
  <c r="S36" i="23"/>
  <c r="S46" i="23"/>
  <c r="S47" i="23"/>
  <c r="S57" i="23"/>
  <c r="S45" i="23"/>
  <c r="S26" i="23"/>
  <c r="S28" i="23"/>
  <c r="S40" i="23"/>
  <c r="S49" i="23"/>
  <c r="S39" i="23"/>
  <c r="S53" i="23"/>
  <c r="S50" i="23"/>
  <c r="S58" i="23"/>
  <c r="S59" i="23"/>
  <c r="S48" i="23"/>
  <c r="S44" i="23"/>
  <c r="S33" i="23"/>
  <c r="S56" i="23"/>
  <c r="S43" i="23"/>
  <c r="I98" i="29"/>
  <c r="Y98" i="31"/>
  <c r="I71" i="29"/>
  <c r="Y71" i="31"/>
  <c r="I98" i="28"/>
  <c r="X98" i="31"/>
  <c r="AC98" i="31" s="1"/>
  <c r="I65" i="30"/>
  <c r="Z65" i="31"/>
  <c r="I69" i="28"/>
  <c r="X69" i="31"/>
  <c r="AC69" i="31" s="1"/>
  <c r="S60" i="25"/>
  <c r="S43" i="25"/>
  <c r="S50" i="25"/>
  <c r="S58" i="25"/>
  <c r="S52" i="25"/>
  <c r="S45" i="25"/>
  <c r="S59" i="25"/>
  <c r="S33" i="25"/>
  <c r="S35" i="25"/>
  <c r="S55" i="25"/>
  <c r="S25" i="25"/>
  <c r="S31" i="25"/>
  <c r="S54" i="25"/>
  <c r="S49" i="25"/>
  <c r="S57" i="25"/>
  <c r="S41" i="25"/>
  <c r="S39" i="25"/>
  <c r="S29" i="25"/>
  <c r="S32" i="25"/>
  <c r="S24" i="25"/>
  <c r="S34" i="25"/>
  <c r="S48" i="25"/>
  <c r="S37" i="25"/>
  <c r="S53" i="25"/>
  <c r="S44" i="25"/>
  <c r="S51" i="25"/>
  <c r="S47" i="25"/>
  <c r="S46" i="25"/>
  <c r="S36" i="25"/>
  <c r="S28" i="25"/>
  <c r="S42" i="25"/>
  <c r="S40" i="25"/>
  <c r="S27" i="25"/>
  <c r="S38" i="25"/>
  <c r="S56" i="25"/>
  <c r="S26" i="25"/>
  <c r="I95" i="28"/>
  <c r="X95" i="31"/>
  <c r="R30" i="22"/>
  <c r="I67" i="28"/>
  <c r="X67" i="31"/>
  <c r="AC67" i="31" s="1"/>
  <c r="I76" i="30"/>
  <c r="Z76" i="31"/>
  <c r="I89" i="28"/>
  <c r="X89" i="31"/>
  <c r="AC89" i="31" s="1"/>
  <c r="I88" i="31"/>
  <c r="I83" i="31"/>
  <c r="I98" i="31"/>
  <c r="I69" i="31"/>
  <c r="I80" i="31"/>
  <c r="I84" i="31"/>
  <c r="I74" i="31"/>
  <c r="I68" i="31"/>
  <c r="I93" i="31"/>
  <c r="I75" i="31"/>
  <c r="I67" i="31"/>
  <c r="I91" i="31"/>
  <c r="I78" i="31"/>
  <c r="I85" i="31"/>
  <c r="I64" i="31"/>
  <c r="AA64" i="31"/>
  <c r="I95" i="31"/>
  <c r="I90" i="31"/>
  <c r="I73" i="31"/>
  <c r="I81" i="31"/>
  <c r="I65" i="31"/>
  <c r="I76" i="31"/>
  <c r="I82" i="31"/>
  <c r="I96" i="31"/>
  <c r="I79" i="31"/>
  <c r="I71" i="31"/>
  <c r="I97" i="31"/>
  <c r="I87" i="31"/>
  <c r="H77" i="29"/>
  <c r="J52" i="24"/>
  <c r="J40" i="25"/>
  <c r="H70" i="29"/>
  <c r="J49" i="23"/>
  <c r="J45" i="23"/>
  <c r="J38" i="24"/>
  <c r="J32" i="24"/>
  <c r="J51" i="25"/>
  <c r="J58" i="24"/>
  <c r="J48" i="25"/>
  <c r="J55" i="25"/>
  <c r="J44" i="25"/>
  <c r="J24" i="25"/>
  <c r="J35" i="24"/>
  <c r="J42" i="24"/>
  <c r="J31" i="24"/>
  <c r="J41" i="25"/>
  <c r="J46" i="25"/>
  <c r="J30" i="24"/>
  <c r="J31" i="25"/>
  <c r="J29" i="24"/>
  <c r="J54" i="24"/>
  <c r="J36" i="24"/>
  <c r="J48" i="24"/>
  <c r="J57" i="24"/>
  <c r="J28" i="24"/>
  <c r="J44" i="24"/>
  <c r="J34" i="24"/>
  <c r="J53" i="24"/>
  <c r="C59" i="32"/>
  <c r="J37" i="24"/>
  <c r="J46" i="24"/>
  <c r="J27" i="24"/>
  <c r="J47" i="24"/>
  <c r="J43" i="25"/>
  <c r="J28" i="25"/>
  <c r="J34" i="25"/>
  <c r="J36" i="25"/>
  <c r="J58" i="25"/>
  <c r="J56" i="25"/>
  <c r="J26" i="25"/>
  <c r="J29" i="25"/>
  <c r="J52" i="25"/>
  <c r="J33" i="25"/>
  <c r="J30" i="25"/>
  <c r="F58" i="35"/>
  <c r="F59" i="35" s="1"/>
  <c r="Q60" i="29"/>
  <c r="J54" i="23"/>
  <c r="J54" i="25"/>
  <c r="J57" i="25"/>
  <c r="J38" i="25"/>
  <c r="J32" i="25"/>
  <c r="J47" i="25"/>
  <c r="J50" i="25"/>
  <c r="J45" i="25"/>
  <c r="J49" i="25"/>
  <c r="J42" i="25"/>
  <c r="J39" i="25"/>
  <c r="J37" i="25"/>
  <c r="J27" i="25"/>
  <c r="J53" i="25"/>
  <c r="J25" i="25"/>
  <c r="J35" i="25"/>
  <c r="M74" i="36"/>
  <c r="M76" i="36" s="1"/>
  <c r="M77" i="36" s="1"/>
  <c r="M76" i="34"/>
  <c r="M77" i="34" s="1"/>
  <c r="H77" i="31"/>
  <c r="AA77" i="31" s="1"/>
  <c r="G100" i="30"/>
  <c r="G100" i="31"/>
  <c r="L75" i="33"/>
  <c r="L76" i="33" s="1"/>
  <c r="L77" i="33" s="1"/>
  <c r="H70" i="30"/>
  <c r="H60" i="30"/>
  <c r="I60" i="30" s="1"/>
  <c r="H58" i="35"/>
  <c r="H59" i="35" s="1"/>
  <c r="J49" i="24"/>
  <c r="J40" i="24"/>
  <c r="J56" i="24"/>
  <c r="J26" i="24"/>
  <c r="J55" i="24"/>
  <c r="J50" i="24"/>
  <c r="J59" i="24"/>
  <c r="J39" i="24"/>
  <c r="J43" i="24"/>
  <c r="J24" i="24"/>
  <c r="J41" i="24"/>
  <c r="G100" i="29"/>
  <c r="J51" i="24"/>
  <c r="J45" i="24"/>
  <c r="J25" i="24"/>
  <c r="H92" i="29"/>
  <c r="J56" i="23"/>
  <c r="J44" i="23"/>
  <c r="J55" i="23"/>
  <c r="H99" i="31"/>
  <c r="AA99" i="31" s="1"/>
  <c r="H70" i="31"/>
  <c r="AA70" i="31" s="1"/>
  <c r="B76" i="34"/>
  <c r="B77" i="34" s="1"/>
  <c r="M74" i="33"/>
  <c r="M40" i="33"/>
  <c r="M41" i="33" s="1"/>
  <c r="N38" i="33"/>
  <c r="E76" i="34"/>
  <c r="E77" i="34" s="1"/>
  <c r="B76" i="35"/>
  <c r="L58" i="34"/>
  <c r="L59" i="34" s="1"/>
  <c r="L74" i="34"/>
  <c r="C76" i="34"/>
  <c r="C77" i="34" s="1"/>
  <c r="J58" i="36"/>
  <c r="J59" i="36" s="1"/>
  <c r="J75" i="36"/>
  <c r="J76" i="36" s="1"/>
  <c r="J77" i="36" s="1"/>
  <c r="H76" i="35"/>
  <c r="H77" i="35" s="1"/>
  <c r="N40" i="36"/>
  <c r="N41" i="36" s="1"/>
  <c r="N58" i="33"/>
  <c r="B59" i="33"/>
  <c r="N57" i="34"/>
  <c r="B41" i="36"/>
  <c r="L76" i="35"/>
  <c r="L77" i="35" s="1"/>
  <c r="M58" i="34"/>
  <c r="M59" i="34" s="1"/>
  <c r="N57" i="33"/>
  <c r="L58" i="35"/>
  <c r="L59" i="35" s="1"/>
  <c r="K58" i="36"/>
  <c r="K59" i="36" s="1"/>
  <c r="K75" i="36"/>
  <c r="K76" i="36" s="1"/>
  <c r="K77" i="36" s="1"/>
  <c r="B75" i="36"/>
  <c r="B76" i="36" s="1"/>
  <c r="B77" i="36" s="1"/>
  <c r="M60" i="31"/>
  <c r="L57" i="36"/>
  <c r="N57" i="36" s="1"/>
  <c r="M60" i="30"/>
  <c r="C57" i="35"/>
  <c r="N39" i="33"/>
  <c r="N59" i="33"/>
  <c r="M40" i="35"/>
  <c r="M41" i="35" s="1"/>
  <c r="M74" i="35"/>
  <c r="M76" i="35" s="1"/>
  <c r="M77" i="35" s="1"/>
  <c r="N56" i="34"/>
  <c r="B58" i="34"/>
  <c r="F75" i="36"/>
  <c r="F76" i="36" s="1"/>
  <c r="F77" i="36" s="1"/>
  <c r="F58" i="36"/>
  <c r="F59" i="36" s="1"/>
  <c r="C58" i="36"/>
  <c r="C59" i="36" s="1"/>
  <c r="C74" i="36"/>
  <c r="C76" i="36" s="1"/>
  <c r="C77" i="36" s="1"/>
  <c r="L40" i="34"/>
  <c r="L41" i="34" s="1"/>
  <c r="L75" i="34"/>
  <c r="N75" i="34" s="1"/>
  <c r="M58" i="35"/>
  <c r="M59" i="35" s="1"/>
  <c r="N56" i="35"/>
  <c r="B58" i="35"/>
  <c r="D58" i="35"/>
  <c r="D59" i="35" s="1"/>
  <c r="D75" i="35"/>
  <c r="D76" i="35" s="1"/>
  <c r="D77" i="35" s="1"/>
  <c r="B59" i="36"/>
  <c r="H60" i="31"/>
  <c r="D100" i="29"/>
  <c r="H60" i="29"/>
  <c r="R30" i="28"/>
  <c r="Q60" i="28"/>
  <c r="R60" i="28" s="1"/>
  <c r="J24" i="23"/>
  <c r="J50" i="23"/>
  <c r="J41" i="23"/>
  <c r="J38" i="23"/>
  <c r="J59" i="23"/>
  <c r="J53" i="23"/>
  <c r="J36" i="23"/>
  <c r="J58" i="23"/>
  <c r="J28" i="23"/>
  <c r="J26" i="23"/>
  <c r="J31" i="23"/>
  <c r="J34" i="23"/>
  <c r="J40" i="23"/>
  <c r="J32" i="23"/>
  <c r="J48" i="23"/>
  <c r="J42" i="23"/>
  <c r="J46" i="23"/>
  <c r="J39" i="23"/>
  <c r="J47" i="23"/>
  <c r="J57" i="23"/>
  <c r="J33" i="23"/>
  <c r="J35" i="23"/>
  <c r="J29" i="23"/>
  <c r="J37" i="23"/>
  <c r="J52" i="23"/>
  <c r="J51" i="23"/>
  <c r="J25" i="23"/>
  <c r="J30" i="23"/>
  <c r="J43" i="23"/>
  <c r="G59" i="32"/>
  <c r="Q60" i="22"/>
  <c r="Q37" i="30"/>
  <c r="D77" i="30"/>
  <c r="Q59" i="30"/>
  <c r="D99" i="30"/>
  <c r="H99" i="30" s="1"/>
  <c r="Q52" i="30"/>
  <c r="D92" i="30"/>
  <c r="H92" i="30" s="1"/>
  <c r="G99" i="28"/>
  <c r="G100" i="28" s="1"/>
  <c r="G60" i="28"/>
  <c r="Q52" i="31"/>
  <c r="D92" i="31"/>
  <c r="H60" i="22"/>
  <c r="I60" i="22" s="1"/>
  <c r="H59" i="28"/>
  <c r="D60" i="28"/>
  <c r="D99" i="28"/>
  <c r="I66" i="31"/>
  <c r="I86" i="31"/>
  <c r="I89" i="31"/>
  <c r="I72" i="31"/>
  <c r="I94" i="31"/>
  <c r="I89" i="30"/>
  <c r="I69" i="30"/>
  <c r="I98" i="30"/>
  <c r="I88" i="30"/>
  <c r="I83" i="29"/>
  <c r="I89" i="29"/>
  <c r="I85" i="29"/>
  <c r="I66" i="29"/>
  <c r="I68" i="29"/>
  <c r="I93" i="29"/>
  <c r="J33" i="27"/>
  <c r="J41" i="27"/>
  <c r="J46" i="27"/>
  <c r="J27" i="27"/>
  <c r="J45" i="27"/>
  <c r="J50" i="27"/>
  <c r="J29" i="27"/>
  <c r="J28" i="27"/>
  <c r="J25" i="27"/>
  <c r="J48" i="27"/>
  <c r="J34" i="27"/>
  <c r="J36" i="27"/>
  <c r="J54" i="27"/>
  <c r="J49" i="27"/>
  <c r="J38" i="27"/>
  <c r="J32" i="27"/>
  <c r="J51" i="27"/>
  <c r="J24" i="27"/>
  <c r="J42" i="27"/>
  <c r="J39" i="27"/>
  <c r="J44" i="27"/>
  <c r="J57" i="27"/>
  <c r="J56" i="27"/>
  <c r="J35" i="27"/>
  <c r="J40" i="27"/>
  <c r="J58" i="27"/>
  <c r="J55" i="27"/>
  <c r="J26" i="27"/>
  <c r="J43" i="27"/>
  <c r="J47" i="27"/>
  <c r="J52" i="27"/>
  <c r="J31" i="27"/>
  <c r="J53" i="27"/>
  <c r="J59" i="27"/>
  <c r="J30" i="27"/>
  <c r="J37" i="27"/>
  <c r="J29" i="26"/>
  <c r="J33" i="26"/>
  <c r="J41" i="26"/>
  <c r="J56" i="26"/>
  <c r="J43" i="26"/>
  <c r="J27" i="26"/>
  <c r="J45" i="26"/>
  <c r="J36" i="26"/>
  <c r="J51" i="26"/>
  <c r="J57" i="26"/>
  <c r="J28" i="26"/>
  <c r="J49" i="26"/>
  <c r="J48" i="26"/>
  <c r="J54" i="26"/>
  <c r="J34" i="26"/>
  <c r="J39" i="26"/>
  <c r="J44" i="26"/>
  <c r="J38" i="26"/>
  <c r="J55" i="26"/>
  <c r="J25" i="26"/>
  <c r="J32" i="26"/>
  <c r="J24" i="26"/>
  <c r="J42" i="26"/>
  <c r="J46" i="26"/>
  <c r="J26" i="26"/>
  <c r="J58" i="26"/>
  <c r="J50" i="26"/>
  <c r="J35" i="26"/>
  <c r="J40" i="26"/>
  <c r="J47" i="26"/>
  <c r="J59" i="26"/>
  <c r="J53" i="26"/>
  <c r="J31" i="26"/>
  <c r="J52" i="26"/>
  <c r="J30" i="26"/>
  <c r="I76" i="28"/>
  <c r="I84" i="28"/>
  <c r="S59" i="22" l="1"/>
  <c r="R60" i="22"/>
  <c r="S37" i="29"/>
  <c r="R60" i="29"/>
  <c r="J26" i="31"/>
  <c r="I60" i="31"/>
  <c r="AC95" i="31"/>
  <c r="AC87" i="31"/>
  <c r="J51" i="29"/>
  <c r="I60" i="29"/>
  <c r="AC91" i="31"/>
  <c r="AC84" i="31"/>
  <c r="AC76" i="31"/>
  <c r="AC75" i="31"/>
  <c r="AC96" i="31"/>
  <c r="AC93" i="31"/>
  <c r="AC73" i="31"/>
  <c r="N58" i="34"/>
  <c r="N59" i="34" s="1"/>
  <c r="AC78" i="31"/>
  <c r="R59" i="30"/>
  <c r="AC72" i="31"/>
  <c r="R37" i="30"/>
  <c r="S60" i="28"/>
  <c r="S49" i="28"/>
  <c r="S33" i="28"/>
  <c r="S48" i="28"/>
  <c r="S45" i="28"/>
  <c r="S53" i="28"/>
  <c r="S56" i="28"/>
  <c r="S44" i="28"/>
  <c r="S36" i="28"/>
  <c r="S51" i="28"/>
  <c r="S47" i="28"/>
  <c r="S25" i="28"/>
  <c r="S58" i="28"/>
  <c r="S29" i="28"/>
  <c r="S50" i="28"/>
  <c r="S34" i="28"/>
  <c r="S42" i="28"/>
  <c r="S39" i="28"/>
  <c r="S57" i="28"/>
  <c r="S46" i="28"/>
  <c r="S27" i="28"/>
  <c r="S54" i="28"/>
  <c r="S26" i="28"/>
  <c r="S32" i="28"/>
  <c r="S35" i="28"/>
  <c r="S37" i="28"/>
  <c r="S41" i="28"/>
  <c r="S31" i="28"/>
  <c r="S38" i="28"/>
  <c r="S28" i="28"/>
  <c r="S40" i="28"/>
  <c r="S55" i="28"/>
  <c r="S43" i="28"/>
  <c r="S24" i="28"/>
  <c r="AC86" i="31"/>
  <c r="S59" i="28"/>
  <c r="S60" i="29"/>
  <c r="S33" i="29"/>
  <c r="S29" i="29"/>
  <c r="S45" i="29"/>
  <c r="S27" i="29"/>
  <c r="S43" i="29"/>
  <c r="S58" i="29"/>
  <c r="S31" i="29"/>
  <c r="S50" i="29"/>
  <c r="S34" i="29"/>
  <c r="S42" i="29"/>
  <c r="S57" i="29"/>
  <c r="S54" i="29"/>
  <c r="S51" i="29"/>
  <c r="S56" i="29"/>
  <c r="S35" i="29"/>
  <c r="S25" i="29"/>
  <c r="S40" i="29"/>
  <c r="S32" i="29"/>
  <c r="S53" i="29"/>
  <c r="S55" i="29"/>
  <c r="S48" i="29"/>
  <c r="S26" i="29"/>
  <c r="S46" i="29"/>
  <c r="S28" i="29"/>
  <c r="S49" i="29"/>
  <c r="S47" i="29"/>
  <c r="S38" i="29"/>
  <c r="S44" i="29"/>
  <c r="S24" i="29"/>
  <c r="S36" i="29"/>
  <c r="S39" i="29"/>
  <c r="S41" i="29"/>
  <c r="AC85" i="31"/>
  <c r="S59" i="29"/>
  <c r="S52" i="29"/>
  <c r="R52" i="30"/>
  <c r="S52" i="28"/>
  <c r="S30" i="29"/>
  <c r="S30" i="28"/>
  <c r="I99" i="30"/>
  <c r="Z99" i="31"/>
  <c r="S52" i="22"/>
  <c r="AC71" i="31"/>
  <c r="AC79" i="31"/>
  <c r="AC64" i="31"/>
  <c r="AC66" i="31"/>
  <c r="S60" i="22"/>
  <c r="S24" i="22"/>
  <c r="S25" i="22"/>
  <c r="S31" i="22"/>
  <c r="S43" i="22"/>
  <c r="S27" i="22"/>
  <c r="S47" i="22"/>
  <c r="S44" i="22"/>
  <c r="S57" i="22"/>
  <c r="S35" i="22"/>
  <c r="S36" i="22"/>
  <c r="S38" i="22"/>
  <c r="S56" i="22"/>
  <c r="S54" i="22"/>
  <c r="S49" i="22"/>
  <c r="S39" i="22"/>
  <c r="S34" i="22"/>
  <c r="S28" i="22"/>
  <c r="S42" i="22"/>
  <c r="S58" i="22"/>
  <c r="S29" i="22"/>
  <c r="S33" i="22"/>
  <c r="S50" i="22"/>
  <c r="S46" i="22"/>
  <c r="S51" i="22"/>
  <c r="S41" i="22"/>
  <c r="S48" i="22"/>
  <c r="S45" i="22"/>
  <c r="S26" i="22"/>
  <c r="S53" i="22"/>
  <c r="S55" i="22"/>
  <c r="S40" i="22"/>
  <c r="S32" i="22"/>
  <c r="I70" i="30"/>
  <c r="Z70" i="31"/>
  <c r="S30" i="22"/>
  <c r="I92" i="30"/>
  <c r="Z92" i="31"/>
  <c r="I77" i="29"/>
  <c r="Y77" i="31"/>
  <c r="AC65" i="31"/>
  <c r="AC97" i="31"/>
  <c r="AC83" i="31"/>
  <c r="AC81" i="31"/>
  <c r="I92" i="29"/>
  <c r="Y92" i="31"/>
  <c r="I70" i="29"/>
  <c r="Y70" i="31"/>
  <c r="AC80" i="31"/>
  <c r="AC68" i="31"/>
  <c r="S37" i="22"/>
  <c r="AC82" i="31"/>
  <c r="AC74" i="31"/>
  <c r="I70" i="31"/>
  <c r="I99" i="31"/>
  <c r="I77" i="31"/>
  <c r="N74" i="36"/>
  <c r="N75" i="33"/>
  <c r="J35" i="30"/>
  <c r="J40" i="30"/>
  <c r="J54" i="30"/>
  <c r="J57" i="30"/>
  <c r="J43" i="30"/>
  <c r="J55" i="30"/>
  <c r="J36" i="30"/>
  <c r="J56" i="30"/>
  <c r="J52" i="30"/>
  <c r="J59" i="30"/>
  <c r="J49" i="30"/>
  <c r="J60" i="25"/>
  <c r="J29" i="30"/>
  <c r="J28" i="30"/>
  <c r="J46" i="30"/>
  <c r="J38" i="30"/>
  <c r="J58" i="30"/>
  <c r="J44" i="30"/>
  <c r="J53" i="30"/>
  <c r="J51" i="30"/>
  <c r="J47" i="30"/>
  <c r="J27" i="30"/>
  <c r="J34" i="30"/>
  <c r="J42" i="30"/>
  <c r="J37" i="30"/>
  <c r="J30" i="30"/>
  <c r="J48" i="30"/>
  <c r="J50" i="30"/>
  <c r="J25" i="30"/>
  <c r="J32" i="30"/>
  <c r="J45" i="30"/>
  <c r="J24" i="30"/>
  <c r="J26" i="30"/>
  <c r="J31" i="30"/>
  <c r="J39" i="30"/>
  <c r="J41" i="30"/>
  <c r="J33" i="30"/>
  <c r="J60" i="24"/>
  <c r="J25" i="31"/>
  <c r="J33" i="31"/>
  <c r="J45" i="31"/>
  <c r="J59" i="31"/>
  <c r="J27" i="31"/>
  <c r="J43" i="31"/>
  <c r="J52" i="31"/>
  <c r="H100" i="29"/>
  <c r="J45" i="29"/>
  <c r="J52" i="29"/>
  <c r="N40" i="34"/>
  <c r="N41" i="34" s="1"/>
  <c r="N40" i="33"/>
  <c r="J59" i="29"/>
  <c r="J35" i="29"/>
  <c r="B59" i="34"/>
  <c r="N40" i="35"/>
  <c r="N41" i="35" s="1"/>
  <c r="C75" i="35"/>
  <c r="N57" i="35"/>
  <c r="C58" i="35"/>
  <c r="C59" i="35" s="1"/>
  <c r="L58" i="36"/>
  <c r="L75" i="36"/>
  <c r="L76" i="36" s="1"/>
  <c r="L77" i="36" s="1"/>
  <c r="L76" i="34"/>
  <c r="L77" i="34" s="1"/>
  <c r="N74" i="35"/>
  <c r="N41" i="33"/>
  <c r="M76" i="33"/>
  <c r="N76" i="33" s="1"/>
  <c r="N74" i="33"/>
  <c r="J52" i="22"/>
  <c r="B59" i="35"/>
  <c r="B77" i="35"/>
  <c r="N74" i="34"/>
  <c r="J46" i="31"/>
  <c r="J29" i="31"/>
  <c r="J57" i="31"/>
  <c r="J51" i="31"/>
  <c r="J28" i="31"/>
  <c r="J50" i="31"/>
  <c r="J37" i="31"/>
  <c r="J35" i="31"/>
  <c r="J36" i="31"/>
  <c r="J42" i="31"/>
  <c r="J58" i="31"/>
  <c r="J53" i="31"/>
  <c r="J24" i="31"/>
  <c r="J40" i="31"/>
  <c r="J31" i="31"/>
  <c r="J54" i="31"/>
  <c r="J47" i="31"/>
  <c r="J55" i="31"/>
  <c r="J48" i="31"/>
  <c r="J56" i="31"/>
  <c r="J32" i="31"/>
  <c r="J34" i="31"/>
  <c r="J39" i="31"/>
  <c r="J41" i="31"/>
  <c r="J38" i="31"/>
  <c r="J30" i="31"/>
  <c r="J44" i="31"/>
  <c r="J49" i="31"/>
  <c r="J60" i="26"/>
  <c r="J53" i="29"/>
  <c r="J58" i="29"/>
  <c r="J44" i="29"/>
  <c r="J49" i="29"/>
  <c r="J40" i="29"/>
  <c r="J54" i="29"/>
  <c r="J31" i="29"/>
  <c r="J57" i="29"/>
  <c r="J48" i="29"/>
  <c r="J47" i="29"/>
  <c r="J38" i="29"/>
  <c r="J30" i="29"/>
  <c r="J25" i="29"/>
  <c r="J26" i="29"/>
  <c r="J56" i="29"/>
  <c r="J27" i="29"/>
  <c r="J37" i="29"/>
  <c r="J32" i="29"/>
  <c r="J28" i="29"/>
  <c r="J34" i="29"/>
  <c r="J39" i="29"/>
  <c r="J36" i="29"/>
  <c r="J55" i="29"/>
  <c r="J29" i="29"/>
  <c r="J43" i="29"/>
  <c r="J33" i="29"/>
  <c r="J24" i="29"/>
  <c r="J46" i="29"/>
  <c r="J42" i="29"/>
  <c r="J41" i="29"/>
  <c r="J50" i="29"/>
  <c r="J60" i="23"/>
  <c r="H77" i="30"/>
  <c r="Z77" i="31" s="1"/>
  <c r="D100" i="30"/>
  <c r="Q60" i="30"/>
  <c r="J30" i="22"/>
  <c r="J37" i="22"/>
  <c r="R52" i="31"/>
  <c r="Q60" i="31"/>
  <c r="I59" i="28"/>
  <c r="H60" i="28"/>
  <c r="I60" i="28" s="1"/>
  <c r="H99" i="28"/>
  <c r="X99" i="31" s="1"/>
  <c r="AC99" i="31" s="1"/>
  <c r="D100" i="28"/>
  <c r="J58" i="22"/>
  <c r="J56" i="22"/>
  <c r="J29" i="22"/>
  <c r="J41" i="22"/>
  <c r="J45" i="22"/>
  <c r="J35" i="22"/>
  <c r="J49" i="22"/>
  <c r="J38" i="22"/>
  <c r="J26" i="22"/>
  <c r="J43" i="22"/>
  <c r="J33" i="22"/>
  <c r="J42" i="22"/>
  <c r="J27" i="22"/>
  <c r="J57" i="22"/>
  <c r="J25" i="22"/>
  <c r="J53" i="22"/>
  <c r="J28" i="22"/>
  <c r="J54" i="22"/>
  <c r="J55" i="22"/>
  <c r="J31" i="22"/>
  <c r="J50" i="22"/>
  <c r="J40" i="22"/>
  <c r="J46" i="22"/>
  <c r="J32" i="22"/>
  <c r="J59" i="22"/>
  <c r="J47" i="22"/>
  <c r="J39" i="22"/>
  <c r="J44" i="22"/>
  <c r="J36" i="22"/>
  <c r="J48" i="22"/>
  <c r="J24" i="22"/>
  <c r="J51" i="22"/>
  <c r="J34" i="22"/>
  <c r="D100" i="31"/>
  <c r="H92" i="31"/>
  <c r="AA92" i="31" s="1"/>
  <c r="J60" i="27"/>
  <c r="N58" i="35" l="1"/>
  <c r="N59" i="35" s="1"/>
  <c r="S52" i="31"/>
  <c r="R60" i="31"/>
  <c r="S37" i="30"/>
  <c r="R60" i="30"/>
  <c r="J77" i="29"/>
  <c r="I100" i="29"/>
  <c r="AC70" i="31"/>
  <c r="N76" i="34"/>
  <c r="AC92" i="31"/>
  <c r="S52" i="30"/>
  <c r="S60" i="30"/>
  <c r="S50" i="30"/>
  <c r="S49" i="30"/>
  <c r="S54" i="30"/>
  <c r="S41" i="30"/>
  <c r="S24" i="30"/>
  <c r="S45" i="30"/>
  <c r="S25" i="30"/>
  <c r="S56" i="30"/>
  <c r="S58" i="30"/>
  <c r="S29" i="30"/>
  <c r="S48" i="30"/>
  <c r="S36" i="30"/>
  <c r="S34" i="30"/>
  <c r="S44" i="30"/>
  <c r="S33" i="30"/>
  <c r="S27" i="30"/>
  <c r="S40" i="30"/>
  <c r="S28" i="30"/>
  <c r="S38" i="30"/>
  <c r="S47" i="30"/>
  <c r="S46" i="30"/>
  <c r="S31" i="30"/>
  <c r="S30" i="30"/>
  <c r="S32" i="30"/>
  <c r="S51" i="30"/>
  <c r="S39" i="30"/>
  <c r="S57" i="30"/>
  <c r="S43" i="30"/>
  <c r="S35" i="30"/>
  <c r="S26" i="30"/>
  <c r="S42" i="30"/>
  <c r="S53" i="30"/>
  <c r="S55" i="30"/>
  <c r="AC77" i="31"/>
  <c r="S59" i="30"/>
  <c r="S60" i="31"/>
  <c r="S51" i="31"/>
  <c r="S42" i="31"/>
  <c r="S55" i="31"/>
  <c r="S50" i="31"/>
  <c r="S36" i="31"/>
  <c r="S34" i="31"/>
  <c r="S49" i="31"/>
  <c r="S53" i="31"/>
  <c r="S47" i="31"/>
  <c r="S32" i="31"/>
  <c r="S31" i="31"/>
  <c r="S54" i="31"/>
  <c r="S46" i="31"/>
  <c r="S57" i="31"/>
  <c r="S39" i="31"/>
  <c r="S26" i="31"/>
  <c r="S38" i="31"/>
  <c r="S28" i="31"/>
  <c r="S58" i="31"/>
  <c r="S24" i="31"/>
  <c r="S43" i="31"/>
  <c r="S56" i="31"/>
  <c r="S48" i="31"/>
  <c r="S37" i="31"/>
  <c r="S33" i="31"/>
  <c r="S45" i="31"/>
  <c r="S27" i="31"/>
  <c r="S35" i="31"/>
  <c r="S59" i="31"/>
  <c r="S41" i="31"/>
  <c r="S30" i="31"/>
  <c r="S25" i="31"/>
  <c r="S40" i="31"/>
  <c r="S29" i="31"/>
  <c r="S44" i="31"/>
  <c r="J92" i="29"/>
  <c r="J80" i="29"/>
  <c r="J67" i="29"/>
  <c r="J83" i="29"/>
  <c r="J86" i="29"/>
  <c r="J91" i="29"/>
  <c r="J65" i="29"/>
  <c r="J75" i="29"/>
  <c r="J98" i="29"/>
  <c r="J60" i="30"/>
  <c r="J71" i="29"/>
  <c r="J93" i="29"/>
  <c r="J82" i="29"/>
  <c r="J87" i="29"/>
  <c r="J81" i="29"/>
  <c r="J70" i="29"/>
  <c r="J85" i="29"/>
  <c r="J84" i="29"/>
  <c r="J64" i="29"/>
  <c r="J79" i="29"/>
  <c r="J72" i="29"/>
  <c r="J90" i="29"/>
  <c r="J97" i="29"/>
  <c r="J95" i="29"/>
  <c r="J89" i="29"/>
  <c r="J76" i="29"/>
  <c r="J88" i="29"/>
  <c r="J69" i="29"/>
  <c r="J68" i="29"/>
  <c r="J73" i="29"/>
  <c r="J66" i="29"/>
  <c r="J99" i="29"/>
  <c r="J78" i="29"/>
  <c r="J74" i="29"/>
  <c r="J94" i="29"/>
  <c r="J96" i="29"/>
  <c r="M77" i="33"/>
  <c r="N75" i="36"/>
  <c r="N76" i="36"/>
  <c r="N77" i="36" s="1"/>
  <c r="N77" i="33"/>
  <c r="N77" i="34"/>
  <c r="N75" i="35"/>
  <c r="C76" i="35"/>
  <c r="L59" i="36"/>
  <c r="N58" i="36"/>
  <c r="N59" i="36" s="1"/>
  <c r="J60" i="31"/>
  <c r="J60" i="29"/>
  <c r="I77" i="30"/>
  <c r="H100" i="30"/>
  <c r="I100" i="30" s="1"/>
  <c r="J25" i="28"/>
  <c r="J29" i="28"/>
  <c r="J33" i="28"/>
  <c r="J44" i="28"/>
  <c r="J31" i="28"/>
  <c r="J45" i="28"/>
  <c r="J30" i="28"/>
  <c r="J39" i="28"/>
  <c r="J53" i="28"/>
  <c r="J35" i="28"/>
  <c r="J38" i="28"/>
  <c r="J41" i="28"/>
  <c r="J43" i="28"/>
  <c r="J42" i="28"/>
  <c r="J49" i="28"/>
  <c r="J40" i="28"/>
  <c r="J51" i="28"/>
  <c r="J27" i="28"/>
  <c r="J37" i="28"/>
  <c r="J55" i="28"/>
  <c r="J52" i="28"/>
  <c r="J48" i="28"/>
  <c r="J54" i="28"/>
  <c r="J56" i="28"/>
  <c r="J47" i="28"/>
  <c r="J46" i="28"/>
  <c r="J58" i="28"/>
  <c r="J34" i="28"/>
  <c r="J57" i="28"/>
  <c r="J36" i="28"/>
  <c r="J28" i="28"/>
  <c r="J32" i="28"/>
  <c r="J50" i="28"/>
  <c r="J26" i="28"/>
  <c r="J24" i="28"/>
  <c r="I92" i="31"/>
  <c r="H100" i="31"/>
  <c r="I99" i="28"/>
  <c r="H100" i="28"/>
  <c r="J60" i="22"/>
  <c r="J59" i="28"/>
  <c r="J99" i="28" l="1"/>
  <c r="I100" i="28"/>
  <c r="J92" i="31"/>
  <c r="I100" i="31"/>
  <c r="J100" i="29"/>
  <c r="C77" i="35"/>
  <c r="N76" i="35"/>
  <c r="N77" i="35" s="1"/>
  <c r="J87" i="30"/>
  <c r="J84" i="30"/>
  <c r="J91" i="30"/>
  <c r="J80" i="30"/>
  <c r="J86" i="30"/>
  <c r="J94" i="30"/>
  <c r="J72" i="30"/>
  <c r="J65" i="30"/>
  <c r="J93" i="30"/>
  <c r="J92" i="30"/>
  <c r="J98" i="30"/>
  <c r="J73" i="30"/>
  <c r="J79" i="30"/>
  <c r="J68" i="30"/>
  <c r="J75" i="30"/>
  <c r="J99" i="30"/>
  <c r="J85" i="30"/>
  <c r="J66" i="30"/>
  <c r="J70" i="30"/>
  <c r="J69" i="30"/>
  <c r="J82" i="30"/>
  <c r="J90" i="30"/>
  <c r="J95" i="30"/>
  <c r="J67" i="30"/>
  <c r="J97" i="30"/>
  <c r="J74" i="30"/>
  <c r="J64" i="30"/>
  <c r="J89" i="30"/>
  <c r="J83" i="30"/>
  <c r="J71" i="30"/>
  <c r="J76" i="30"/>
  <c r="J81" i="30"/>
  <c r="J96" i="30"/>
  <c r="J77" i="30"/>
  <c r="J78" i="30"/>
  <c r="J88" i="30"/>
  <c r="J91" i="31"/>
  <c r="J80" i="31"/>
  <c r="J98" i="31"/>
  <c r="J66" i="31"/>
  <c r="J94" i="31"/>
  <c r="J65" i="31"/>
  <c r="J75" i="31"/>
  <c r="J74" i="31"/>
  <c r="J90" i="31"/>
  <c r="J68" i="31"/>
  <c r="J93" i="31"/>
  <c r="J64" i="31"/>
  <c r="J70" i="31"/>
  <c r="J86" i="31"/>
  <c r="J81" i="31"/>
  <c r="J87" i="31"/>
  <c r="J97" i="31"/>
  <c r="J67" i="31"/>
  <c r="J99" i="31"/>
  <c r="J89" i="31"/>
  <c r="J78" i="31"/>
  <c r="J71" i="31"/>
  <c r="J73" i="31"/>
  <c r="J69" i="31"/>
  <c r="J82" i="31"/>
  <c r="J96" i="31"/>
  <c r="J84" i="31"/>
  <c r="J88" i="31"/>
  <c r="J72" i="31"/>
  <c r="J76" i="31"/>
  <c r="J77" i="31"/>
  <c r="J79" i="31"/>
  <c r="J95" i="31"/>
  <c r="J85" i="31"/>
  <c r="J83" i="31"/>
  <c r="J60" i="28"/>
  <c r="J84" i="28"/>
  <c r="J65" i="28"/>
  <c r="J89" i="28"/>
  <c r="J95" i="28"/>
  <c r="J72" i="28"/>
  <c r="J96" i="28"/>
  <c r="J93" i="28"/>
  <c r="J88" i="28"/>
  <c r="J71" i="28"/>
  <c r="J87" i="28"/>
  <c r="J67" i="28"/>
  <c r="J69" i="28"/>
  <c r="J97" i="28"/>
  <c r="J74" i="28"/>
  <c r="J86" i="28"/>
  <c r="J76" i="28"/>
  <c r="J81" i="28"/>
  <c r="J77" i="28"/>
  <c r="J73" i="28"/>
  <c r="J92" i="28"/>
  <c r="J75" i="28"/>
  <c r="J79" i="28"/>
  <c r="J98" i="28"/>
  <c r="J85" i="28"/>
  <c r="J70" i="28"/>
  <c r="J78" i="28"/>
  <c r="J68" i="28"/>
  <c r="J91" i="28"/>
  <c r="J94" i="28"/>
  <c r="J82" i="28"/>
  <c r="J80" i="28"/>
  <c r="J66" i="28"/>
  <c r="J64" i="28"/>
  <c r="J83" i="28"/>
  <c r="J90" i="28"/>
  <c r="J100" i="30" l="1"/>
  <c r="J100" i="28"/>
  <c r="J100" i="31"/>
</calcChain>
</file>

<file path=xl/sharedStrings.xml><?xml version="1.0" encoding="utf-8"?>
<sst xmlns="http://schemas.openxmlformats.org/spreadsheetml/2006/main" count="2927" uniqueCount="402">
  <si>
    <t>k1:S20</t>
    <phoneticPr fontId="8"/>
  </si>
  <si>
    <t>自動車交通量調査結果集計表（方向別）</t>
    <phoneticPr fontId="8"/>
  </si>
  <si>
    <t>方向</t>
  </si>
  <si>
    <t xml:space="preserve"> </t>
  </si>
  <si>
    <t>小型車類</t>
    <phoneticPr fontId="8"/>
  </si>
  <si>
    <t>大型車類</t>
  </si>
  <si>
    <t>大型車</t>
  </si>
  <si>
    <t>時間</t>
  </si>
  <si>
    <t>小型車類</t>
  </si>
  <si>
    <t>時間帯　種別</t>
  </si>
  <si>
    <t>乗用車</t>
  </si>
  <si>
    <t>貨物車</t>
  </si>
  <si>
    <t>計</t>
  </si>
  <si>
    <t>バス</t>
  </si>
  <si>
    <t>合計</t>
  </si>
  <si>
    <t>混入率
（％）</t>
    <phoneticPr fontId="8"/>
  </si>
  <si>
    <t>係数
（％）</t>
    <phoneticPr fontId="8"/>
  </si>
  <si>
    <t>7:00～7:10</t>
  </si>
  <si>
    <t>7:10～7:20</t>
  </si>
  <si>
    <t>7:20～7:30</t>
  </si>
  <si>
    <t>7:30～7:40</t>
  </si>
  <si>
    <t>7:40～7:50</t>
  </si>
  <si>
    <t>7:50～8:00</t>
  </si>
  <si>
    <t>7:00～8:00</t>
  </si>
  <si>
    <t>8:00～8:10</t>
  </si>
  <si>
    <t>8:10～8:20</t>
  </si>
  <si>
    <t>8:20～8:30</t>
  </si>
  <si>
    <t>8:30～8:40</t>
  </si>
  <si>
    <t>8:40～8:50</t>
  </si>
  <si>
    <t>8:50～9:00</t>
  </si>
  <si>
    <t>8:00～9:00</t>
  </si>
  <si>
    <t>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</si>
  <si>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</si>
  <si>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</si>
  <si>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</si>
  <si>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</si>
  <si>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</si>
  <si>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</si>
  <si>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</si>
  <si>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17:00～17:10</t>
  </si>
  <si>
    <t>17:10～17:20</t>
  </si>
  <si>
    <t>17:20～17:30</t>
  </si>
  <si>
    <t>17:30～17:40</t>
  </si>
  <si>
    <t>17:40～17:50</t>
  </si>
  <si>
    <t>17:50～18:00</t>
  </si>
  <si>
    <t>17:00～18:00</t>
    <phoneticPr fontId="8"/>
  </si>
  <si>
    <t>18:00～18:10</t>
  </si>
  <si>
    <t>18:10～18:20</t>
  </si>
  <si>
    <t>18:20～18:30</t>
  </si>
  <si>
    <t>18:30～18:40</t>
  </si>
  <si>
    <t>18:40～18:50</t>
  </si>
  <si>
    <t>18:50～19:00</t>
    <phoneticPr fontId="8"/>
  </si>
  <si>
    <t>18:00～19:00</t>
    <phoneticPr fontId="8"/>
  </si>
  <si>
    <t>１２時間合計</t>
    <rPh sb="4" eb="5">
      <t>ゴウ</t>
    </rPh>
    <phoneticPr fontId="8"/>
  </si>
  <si>
    <t>12</t>
  </si>
  <si>
    <t/>
  </si>
  <si>
    <t>1</t>
  </si>
  <si>
    <t>2</t>
  </si>
  <si>
    <t>34</t>
  </si>
  <si>
    <t>3</t>
  </si>
  <si>
    <t>4</t>
  </si>
  <si>
    <t>56</t>
  </si>
  <si>
    <t>5</t>
  </si>
  <si>
    <t>6</t>
  </si>
  <si>
    <t>78</t>
  </si>
  <si>
    <t>7</t>
  </si>
  <si>
    <t>8</t>
  </si>
  <si>
    <t>910</t>
  </si>
  <si>
    <t>9</t>
  </si>
  <si>
    <t>10</t>
  </si>
  <si>
    <t>1112</t>
  </si>
  <si>
    <t>11</t>
  </si>
  <si>
    <t>混入率
（％）</t>
    <phoneticPr fontId="8"/>
  </si>
  <si>
    <t>1+2+34+8+12</t>
  </si>
  <si>
    <t>断面：Ａ</t>
  </si>
  <si>
    <t>流入部計(1+2+3)</t>
  </si>
  <si>
    <t>流出部計(4+8+12)</t>
  </si>
  <si>
    <t>18:50～19:00</t>
    <phoneticPr fontId="8"/>
  </si>
  <si>
    <t>18:00～19:00</t>
    <phoneticPr fontId="8"/>
  </si>
  <si>
    <t>4+5+63+7+11</t>
  </si>
  <si>
    <t>断面：Ｂ</t>
  </si>
  <si>
    <t>流入部計(4+5+6)</t>
  </si>
  <si>
    <t>流出部計(3+7+11)</t>
  </si>
  <si>
    <t>7+8+92+6+10</t>
  </si>
  <si>
    <t>断面：Ｃ</t>
  </si>
  <si>
    <t>流入部計(7+8+9)</t>
  </si>
  <si>
    <t>流出部計(2+6+10)</t>
  </si>
  <si>
    <t>10+11+121+5+9</t>
  </si>
  <si>
    <t>断面：Ｄ</t>
  </si>
  <si>
    <t>流入部計(10+11+12)</t>
  </si>
  <si>
    <t>流出部計(1+5+9)</t>
  </si>
  <si>
    <t>自動車交通量調査結果集計表（方向別）</t>
    <phoneticPr fontId="8"/>
  </si>
  <si>
    <t>小型車類</t>
    <phoneticPr fontId="8"/>
  </si>
  <si>
    <t>係数
（％）</t>
    <phoneticPr fontId="8"/>
  </si>
  <si>
    <t>小型車類</t>
    <phoneticPr fontId="8"/>
  </si>
  <si>
    <t>混入率
（％）</t>
    <phoneticPr fontId="8"/>
  </si>
  <si>
    <t>18:50～19:00</t>
    <phoneticPr fontId="8"/>
  </si>
  <si>
    <t>混入率
（％）</t>
    <phoneticPr fontId="8"/>
  </si>
  <si>
    <t>係数
（％）</t>
    <phoneticPr fontId="8"/>
  </si>
  <si>
    <t>混入率
（％）</t>
    <phoneticPr fontId="8"/>
  </si>
  <si>
    <t>№８</t>
  </si>
  <si>
    <t>k1:S20</t>
    <phoneticPr fontId="8"/>
  </si>
  <si>
    <t>自動車交通量調査結果集計表（方向別）</t>
    <phoneticPr fontId="8"/>
  </si>
  <si>
    <t>係数
（％）</t>
    <phoneticPr fontId="8"/>
  </si>
  <si>
    <t>k1:S20</t>
    <phoneticPr fontId="8"/>
  </si>
  <si>
    <t>小型車類</t>
    <phoneticPr fontId="8"/>
  </si>
  <si>
    <t>18:00～19:00</t>
    <phoneticPr fontId="8"/>
  </si>
  <si>
    <t>17:00～18:00</t>
    <phoneticPr fontId="8"/>
  </si>
  <si>
    <t>混入率
（％）</t>
    <phoneticPr fontId="8"/>
  </si>
  <si>
    <t>18:00～19:00</t>
    <phoneticPr fontId="8"/>
  </si>
  <si>
    <t>自動車交通量調査結果集計表（断面別）</t>
    <phoneticPr fontId="8"/>
  </si>
  <si>
    <t>小型車類</t>
    <phoneticPr fontId="8"/>
  </si>
  <si>
    <t>係数
（％）</t>
    <phoneticPr fontId="8"/>
  </si>
  <si>
    <t>18:50～19:00</t>
    <phoneticPr fontId="8"/>
  </si>
  <si>
    <t>18:00～19:00</t>
    <phoneticPr fontId="8"/>
  </si>
  <si>
    <t>自動車交通量調査結果集計表（断面別）</t>
    <phoneticPr fontId="8"/>
  </si>
  <si>
    <t>混入率
（％）</t>
    <phoneticPr fontId="8"/>
  </si>
  <si>
    <t>k1:S20</t>
    <phoneticPr fontId="8"/>
  </si>
  <si>
    <t>自動車交通量調査結果集計表（断面別）</t>
    <phoneticPr fontId="8"/>
  </si>
  <si>
    <t>小型車類</t>
    <phoneticPr fontId="8"/>
  </si>
  <si>
    <t>混入率
（％）</t>
    <phoneticPr fontId="8"/>
  </si>
  <si>
    <t>係数
（％）</t>
    <phoneticPr fontId="8"/>
  </si>
  <si>
    <t>混入率
（％）</t>
    <phoneticPr fontId="8"/>
  </si>
  <si>
    <t>係数
（％）</t>
    <phoneticPr fontId="8"/>
  </si>
  <si>
    <t>17:00～18:00</t>
    <phoneticPr fontId="8"/>
  </si>
  <si>
    <t>18:00～19:00</t>
    <phoneticPr fontId="8"/>
  </si>
  <si>
    <t>18:50～19:00</t>
    <phoneticPr fontId="8"/>
  </si>
  <si>
    <t>18:00～19:00</t>
    <phoneticPr fontId="8"/>
  </si>
  <si>
    <t>自動車交通量調査結果集計表（断面別）</t>
    <phoneticPr fontId="8"/>
  </si>
  <si>
    <t>混入率
（％）</t>
    <phoneticPr fontId="8"/>
  </si>
  <si>
    <t>18:50～19:00</t>
    <phoneticPr fontId="8"/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</si>
  <si>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7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</si>
  <si>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17"/>
  </si>
  <si>
    <t>→　流入方向</t>
    <rPh sb="2" eb="3">
      <t>リュウ</t>
    </rPh>
    <rPh sb="3" eb="4">
      <t>ニュウ</t>
    </rPh>
    <rPh sb="4" eb="6">
      <t>ホウコウ</t>
    </rPh>
    <phoneticPr fontId="17"/>
  </si>
  <si>
    <t>Ａ</t>
    <phoneticPr fontId="17"/>
  </si>
  <si>
    <t>Ｂ</t>
    <phoneticPr fontId="17"/>
  </si>
  <si>
    <t>Ｃ</t>
    <phoneticPr fontId="17"/>
  </si>
  <si>
    <t>Ｄ</t>
    <phoneticPr fontId="17"/>
  </si>
  <si>
    <t>合　計</t>
    <rPh sb="0" eb="1">
      <t>ゴウ</t>
    </rPh>
    <rPh sb="2" eb="3">
      <t>ケイ</t>
    </rPh>
    <phoneticPr fontId="17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</si>
  <si>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17"/>
  </si>
  <si>
    <t>Ａ</t>
    <phoneticPr fontId="17"/>
  </si>
  <si>
    <t>----</t>
    <phoneticPr fontId="17"/>
  </si>
  <si>
    <t>乗用車</t>
    <rPh sb="0" eb="3">
      <t>ジョウヨウシャ</t>
    </rPh>
    <phoneticPr fontId="17"/>
  </si>
  <si>
    <t>小型貨物</t>
    <rPh sb="0" eb="2">
      <t>コガタ</t>
    </rPh>
    <rPh sb="2" eb="4">
      <t>カモツ</t>
    </rPh>
    <phoneticPr fontId="17"/>
  </si>
  <si>
    <t>普通貨物</t>
    <rPh sb="0" eb="2">
      <t>フツウ</t>
    </rPh>
    <rPh sb="2" eb="4">
      <t>カモツ</t>
    </rPh>
    <phoneticPr fontId="17"/>
  </si>
  <si>
    <t>バス</t>
    <phoneticPr fontId="17"/>
  </si>
  <si>
    <t>合計</t>
    <rPh sb="0" eb="2">
      <t>ゴウケイ</t>
    </rPh>
    <phoneticPr fontId="17"/>
  </si>
  <si>
    <t>→流出方向</t>
    <rPh sb="1" eb="3">
      <t>リュウシュツ</t>
    </rPh>
    <rPh sb="3" eb="5">
      <t>ホウコウ</t>
    </rPh>
    <phoneticPr fontId="17"/>
  </si>
  <si>
    <t>Ｂ</t>
    <phoneticPr fontId="17"/>
  </si>
  <si>
    <t>バス</t>
    <phoneticPr fontId="17"/>
  </si>
  <si>
    <t>Ｃ</t>
    <phoneticPr fontId="17"/>
  </si>
  <si>
    <t>Ｄ</t>
    <phoneticPr fontId="17"/>
  </si>
  <si>
    <t>交 通 量 時 間 変 動 図</t>
  </si>
  <si>
    <t>大型車混入率</t>
    <phoneticPr fontId="23"/>
  </si>
  <si>
    <t>小型車</t>
    <phoneticPr fontId="23"/>
  </si>
  <si>
    <t>大型車</t>
    <phoneticPr fontId="23"/>
  </si>
  <si>
    <t>種別　時間帯</t>
  </si>
  <si>
    <t>小型車</t>
  </si>
  <si>
    <t>合　計</t>
  </si>
  <si>
    <t>大型車混入率</t>
  </si>
  <si>
    <t>Ａ　合計</t>
  </si>
  <si>
    <t>大型車混入率</t>
    <phoneticPr fontId="23"/>
  </si>
  <si>
    <t>小型車</t>
    <phoneticPr fontId="23"/>
  </si>
  <si>
    <t>大型車</t>
    <phoneticPr fontId="23"/>
  </si>
  <si>
    <t>Ｂ　合計</t>
  </si>
  <si>
    <t>小型車</t>
    <phoneticPr fontId="23"/>
  </si>
  <si>
    <t>大型車</t>
    <phoneticPr fontId="23"/>
  </si>
  <si>
    <t>Ｃ　合計</t>
  </si>
  <si>
    <t>Ｄ　合計</t>
  </si>
  <si>
    <t>渋滞長調査結果集計表</t>
  </si>
  <si>
    <t>対象方向　：ＡＢ</t>
  </si>
  <si>
    <t>滞留</t>
    <rPh sb="0" eb="2">
      <t>タイリュウ</t>
    </rPh>
    <phoneticPr fontId="23"/>
  </si>
  <si>
    <t>渋滞</t>
    <rPh sb="0" eb="2">
      <t>ジュウタイ</t>
    </rPh>
    <phoneticPr fontId="23"/>
  </si>
  <si>
    <t>滞留長</t>
  </si>
  <si>
    <t>渋滞長</t>
  </si>
  <si>
    <t>観測時間</t>
  </si>
  <si>
    <t>車線</t>
    <rPh sb="0" eb="2">
      <t>シャセン</t>
    </rPh>
    <phoneticPr fontId="23"/>
  </si>
  <si>
    <t>原因</t>
    <rPh sb="0" eb="2">
      <t>ゲンイン</t>
    </rPh>
    <phoneticPr fontId="23"/>
  </si>
  <si>
    <t>(m)</t>
  </si>
  <si>
    <t>分：秒</t>
  </si>
  <si>
    <t>－</t>
  </si>
  <si>
    <t>最　大</t>
    <rPh sb="0" eb="3">
      <t>サイダイ</t>
    </rPh>
    <phoneticPr fontId="23"/>
  </si>
  <si>
    <t>－</t>
    <phoneticPr fontId="23"/>
  </si>
  <si>
    <t>渋滞原因</t>
    <phoneticPr fontId="23"/>
  </si>
  <si>
    <t>観測日：</t>
    <rPh sb="0" eb="2">
      <t>カンソク</t>
    </rPh>
    <rPh sb="2" eb="3">
      <t>ヒ</t>
    </rPh>
    <phoneticPr fontId="23"/>
  </si>
  <si>
    <t>平成２９年１月２４日（火）</t>
    <rPh sb="0" eb="2">
      <t>ヘイセイ</t>
    </rPh>
    <rPh sb="4" eb="5">
      <t>ネン</t>
    </rPh>
    <rPh sb="6" eb="7">
      <t>ツキ</t>
    </rPh>
    <rPh sb="9" eb="10">
      <t>ヒ</t>
    </rPh>
    <rPh sb="11" eb="12">
      <t>カ</t>
    </rPh>
    <phoneticPr fontId="23"/>
  </si>
  <si>
    <t>天候：</t>
    <rPh sb="0" eb="2">
      <t>テンコウ</t>
    </rPh>
    <phoneticPr fontId="23"/>
  </si>
  <si>
    <t>観測者</t>
    <rPh sb="0" eb="2">
      <t>カンソク</t>
    </rPh>
    <rPh sb="2" eb="3">
      <t>シャ</t>
    </rPh>
    <phoneticPr fontId="23"/>
  </si>
  <si>
    <t>監督員
チェック</t>
    <rPh sb="0" eb="2">
      <t>カントク</t>
    </rPh>
    <rPh sb="2" eb="3">
      <t>イン</t>
    </rPh>
    <phoneticPr fontId="23"/>
  </si>
  <si>
    <t>観測時間帯</t>
    <rPh sb="0" eb="2">
      <t>カンソク</t>
    </rPh>
    <rPh sb="2" eb="4">
      <t>ジカン</t>
    </rPh>
    <rPh sb="4" eb="5">
      <t>タイ</t>
    </rPh>
    <phoneticPr fontId="23"/>
  </si>
  <si>
    <t>乗用車
3,5,7</t>
    <rPh sb="0" eb="3">
      <t>ジョウヨウシャ</t>
    </rPh>
    <phoneticPr fontId="23"/>
  </si>
  <si>
    <t>小型貨物車
4,6</t>
    <rPh sb="0" eb="2">
      <t>コガタ</t>
    </rPh>
    <rPh sb="2" eb="5">
      <t>カモツシャ</t>
    </rPh>
    <phoneticPr fontId="23"/>
  </si>
  <si>
    <t>普通貨物車
1,9,0</t>
    <rPh sb="0" eb="2">
      <t>フツウ</t>
    </rPh>
    <rPh sb="2" eb="5">
      <t>カモツシャ</t>
    </rPh>
    <phoneticPr fontId="23"/>
  </si>
  <si>
    <t>00</t>
    <phoneticPr fontId="23"/>
  </si>
  <si>
    <t>19:</t>
    <phoneticPr fontId="23"/>
  </si>
  <si>
    <t>～</t>
    <phoneticPr fontId="23"/>
  </si>
  <si>
    <t>50</t>
    <phoneticPr fontId="23"/>
  </si>
  <si>
    <t>18:</t>
    <phoneticPr fontId="23"/>
  </si>
  <si>
    <t>40</t>
    <phoneticPr fontId="23"/>
  </si>
  <si>
    <t>30</t>
    <phoneticPr fontId="23"/>
  </si>
  <si>
    <t>20</t>
    <phoneticPr fontId="23"/>
  </si>
  <si>
    <t>10</t>
    <phoneticPr fontId="23"/>
  </si>
  <si>
    <t>17:</t>
    <phoneticPr fontId="23"/>
  </si>
  <si>
    <t>16:</t>
    <phoneticPr fontId="23"/>
  </si>
  <si>
    <t>15:</t>
    <phoneticPr fontId="23"/>
  </si>
  <si>
    <t>14:</t>
    <phoneticPr fontId="23"/>
  </si>
  <si>
    <t>13:</t>
    <phoneticPr fontId="23"/>
  </si>
  <si>
    <t>12:</t>
    <phoneticPr fontId="23"/>
  </si>
  <si>
    <t>11:</t>
    <phoneticPr fontId="23"/>
  </si>
  <si>
    <t>10:</t>
    <phoneticPr fontId="23"/>
  </si>
  <si>
    <t>9:</t>
    <phoneticPr fontId="23"/>
  </si>
  <si>
    <t>8:</t>
    <phoneticPr fontId="23"/>
  </si>
  <si>
    <t>8：</t>
    <phoneticPr fontId="23"/>
  </si>
  <si>
    <t>7:</t>
    <phoneticPr fontId="23"/>
  </si>
  <si>
    <t>7：</t>
    <phoneticPr fontId="23"/>
  </si>
  <si>
    <t>バス
2</t>
    <phoneticPr fontId="23"/>
  </si>
  <si>
    <t>有吉中学校前交差点</t>
    <rPh sb="0" eb="2">
      <t>アリヨシ</t>
    </rPh>
    <rPh sb="2" eb="5">
      <t>チュウガッコウ</t>
    </rPh>
    <rPh sb="5" eb="6">
      <t>マエ</t>
    </rPh>
    <rPh sb="6" eb="9">
      <t>コウサテン</t>
    </rPh>
    <phoneticPr fontId="23"/>
  </si>
  <si>
    <t>9:</t>
    <phoneticPr fontId="23"/>
  </si>
  <si>
    <t>～</t>
    <phoneticPr fontId="23"/>
  </si>
  <si>
    <t>00</t>
    <phoneticPr fontId="23"/>
  </si>
  <si>
    <t>14:</t>
    <phoneticPr fontId="23"/>
  </si>
  <si>
    <t>15:</t>
    <phoneticPr fontId="23"/>
  </si>
  <si>
    <t>17:</t>
    <phoneticPr fontId="23"/>
  </si>
  <si>
    <t>17:</t>
    <phoneticPr fontId="23"/>
  </si>
  <si>
    <t>17:</t>
    <phoneticPr fontId="23"/>
  </si>
  <si>
    <t>～</t>
    <phoneticPr fontId="23"/>
  </si>
  <si>
    <t>50</t>
    <phoneticPr fontId="23"/>
  </si>
  <si>
    <t>18:</t>
    <phoneticPr fontId="23"/>
  </si>
  <si>
    <t>18:</t>
    <phoneticPr fontId="23"/>
  </si>
  <si>
    <t>19:</t>
    <phoneticPr fontId="23"/>
  </si>
  <si>
    <t>バス
2</t>
    <phoneticPr fontId="23"/>
  </si>
  <si>
    <t>バス
2</t>
    <phoneticPr fontId="23"/>
  </si>
  <si>
    <t>バス
2</t>
    <phoneticPr fontId="23"/>
  </si>
  <si>
    <t>20</t>
    <phoneticPr fontId="23"/>
  </si>
  <si>
    <t>7：</t>
    <phoneticPr fontId="23"/>
  </si>
  <si>
    <t>7:</t>
    <phoneticPr fontId="23"/>
  </si>
  <si>
    <t>～</t>
    <phoneticPr fontId="23"/>
  </si>
  <si>
    <t>8:</t>
    <phoneticPr fontId="23"/>
  </si>
  <si>
    <t>30</t>
    <phoneticPr fontId="23"/>
  </si>
  <si>
    <t>12:</t>
    <phoneticPr fontId="23"/>
  </si>
  <si>
    <t>13:</t>
    <phoneticPr fontId="23"/>
  </si>
  <si>
    <t>00</t>
    <phoneticPr fontId="23"/>
  </si>
  <si>
    <t>30</t>
    <phoneticPr fontId="23"/>
  </si>
  <si>
    <t>40</t>
    <phoneticPr fontId="23"/>
  </si>
  <si>
    <t>10</t>
    <phoneticPr fontId="23"/>
  </si>
  <si>
    <t>20</t>
    <phoneticPr fontId="23"/>
  </si>
  <si>
    <t>18:</t>
    <phoneticPr fontId="23"/>
  </si>
  <si>
    <t>ア</t>
    <phoneticPr fontId="17"/>
  </si>
  <si>
    <t>イ</t>
    <phoneticPr fontId="17"/>
  </si>
  <si>
    <t>ウ</t>
    <phoneticPr fontId="17"/>
  </si>
  <si>
    <t>エ</t>
    <phoneticPr fontId="17"/>
  </si>
  <si>
    <t>オ</t>
    <phoneticPr fontId="17"/>
  </si>
  <si>
    <t>カ</t>
    <phoneticPr fontId="17"/>
  </si>
  <si>
    <t>キ</t>
    <phoneticPr fontId="17"/>
  </si>
  <si>
    <t>ク</t>
    <phoneticPr fontId="17"/>
  </si>
  <si>
    <t>歩行者</t>
    <rPh sb="0" eb="3">
      <t>ホコウシャ</t>
    </rPh>
    <phoneticPr fontId="23"/>
  </si>
  <si>
    <t>自転車</t>
    <rPh sb="0" eb="3">
      <t>ジテンシャ</t>
    </rPh>
    <phoneticPr fontId="23"/>
  </si>
  <si>
    <t>8:</t>
    <phoneticPr fontId="23"/>
  </si>
  <si>
    <t>10:</t>
    <phoneticPr fontId="23"/>
  </si>
  <si>
    <t>11:</t>
    <phoneticPr fontId="23"/>
  </si>
  <si>
    <t>ウ</t>
    <phoneticPr fontId="17"/>
  </si>
  <si>
    <t>キ</t>
    <phoneticPr fontId="17"/>
  </si>
  <si>
    <t>ア</t>
    <phoneticPr fontId="17"/>
  </si>
  <si>
    <t>イ</t>
    <phoneticPr fontId="17"/>
  </si>
  <si>
    <t>オ</t>
    <phoneticPr fontId="17"/>
  </si>
  <si>
    <t>カ</t>
    <phoneticPr fontId="17"/>
  </si>
  <si>
    <t>30</t>
    <phoneticPr fontId="23"/>
  </si>
  <si>
    <t>18:</t>
    <phoneticPr fontId="23"/>
  </si>
  <si>
    <t>50</t>
    <phoneticPr fontId="23"/>
  </si>
  <si>
    <t>～</t>
    <phoneticPr fontId="23"/>
  </si>
  <si>
    <t>エ</t>
    <phoneticPr fontId="17"/>
  </si>
  <si>
    <t>ク</t>
    <phoneticPr fontId="17"/>
  </si>
  <si>
    <t>7:</t>
    <phoneticPr fontId="23"/>
  </si>
  <si>
    <t>8：</t>
    <phoneticPr fontId="23"/>
  </si>
  <si>
    <t>8:</t>
    <phoneticPr fontId="23"/>
  </si>
  <si>
    <t>16:</t>
    <phoneticPr fontId="23"/>
  </si>
  <si>
    <t>30</t>
    <phoneticPr fontId="23"/>
  </si>
  <si>
    <t>00</t>
    <phoneticPr fontId="23"/>
  </si>
  <si>
    <t>１２時間合計</t>
    <rPh sb="4" eb="5">
      <t>ゴウ</t>
    </rPh>
    <phoneticPr fontId="37"/>
  </si>
  <si>
    <t>18:00～19:00</t>
  </si>
  <si>
    <t>17:00～18:00</t>
  </si>
  <si>
    <t xml:space="preserve"> 9:00～10:00</t>
  </si>
  <si>
    <t xml:space="preserve"> 8:00～ 9:00</t>
  </si>
  <si>
    <t xml:space="preserve"> 8:50～ 9:00</t>
  </si>
  <si>
    <t xml:space="preserve"> 8:40～ 8:50</t>
  </si>
  <si>
    <t xml:space="preserve"> 8:30～ 8:40</t>
  </si>
  <si>
    <t xml:space="preserve"> 8:20～ 8:30</t>
  </si>
  <si>
    <t xml:space="preserve"> 8:10～ 8:20</t>
  </si>
  <si>
    <t xml:space="preserve"> 8:00～ 8:10</t>
  </si>
  <si>
    <t xml:space="preserve"> 7:00～ 8:00</t>
  </si>
  <si>
    <t xml:space="preserve"> 7:50～ 8:00</t>
  </si>
  <si>
    <t xml:space="preserve"> 7:40～ 7:50</t>
  </si>
  <si>
    <t xml:space="preserve"> 7:30～ 7:40</t>
  </si>
  <si>
    <t xml:space="preserve"> 7:20～ 7:30</t>
  </si>
  <si>
    <t xml:space="preserve"> 7:10～ 7:20</t>
  </si>
  <si>
    <t xml:space="preserve"> 7:00～ 7:10</t>
  </si>
  <si>
    <t>自転車</t>
  </si>
  <si>
    <t>歩行者</t>
  </si>
  <si>
    <t>時間帯　　　種別</t>
    <phoneticPr fontId="37"/>
  </si>
  <si>
    <t>ｸ</t>
  </si>
  <si>
    <t>ｷ</t>
  </si>
  <si>
    <t>天　候　　：晴れ</t>
  </si>
  <si>
    <t>　</t>
  </si>
  <si>
    <t>歩行者･自転車交通量調査表</t>
  </si>
  <si>
    <t>18時台</t>
  </si>
  <si>
    <t>17時台</t>
  </si>
  <si>
    <t>16時台</t>
  </si>
  <si>
    <t>15時台</t>
  </si>
  <si>
    <t>14時台</t>
  </si>
  <si>
    <t>13時台</t>
  </si>
  <si>
    <t>12時台</t>
  </si>
  <si>
    <t>11時台</t>
  </si>
  <si>
    <t>10時台</t>
  </si>
  <si>
    <t>9時台</t>
  </si>
  <si>
    <t>8時台</t>
  </si>
  <si>
    <t>7時台</t>
  </si>
  <si>
    <t>合計</t>
    <rPh sb="0" eb="2">
      <t>ゴウケイ</t>
    </rPh>
    <phoneticPr fontId="23"/>
  </si>
  <si>
    <t>ｲ</t>
  </si>
  <si>
    <t>ｱ</t>
  </si>
  <si>
    <t>歩行者交通量時間変動図</t>
    <phoneticPr fontId="23"/>
  </si>
  <si>
    <t>ｴ</t>
  </si>
  <si>
    <t>ｳ</t>
  </si>
  <si>
    <t>歩行者交通量時間変動図</t>
    <phoneticPr fontId="23"/>
  </si>
  <si>
    <t>ｶ</t>
  </si>
  <si>
    <t>ｵ</t>
  </si>
  <si>
    <t>※滞留車線は歩道側より順に１，２、３で表示</t>
    <rPh sb="1" eb="3">
      <t>タイリュウ</t>
    </rPh>
    <rPh sb="3" eb="5">
      <t>シャセン</t>
    </rPh>
    <rPh sb="6" eb="8">
      <t>ホドウ</t>
    </rPh>
    <rPh sb="8" eb="9">
      <t>ガワ</t>
    </rPh>
    <rPh sb="11" eb="12">
      <t>ジュン</t>
    </rPh>
    <rPh sb="19" eb="21">
      <t>ヒョウジ</t>
    </rPh>
    <phoneticPr fontId="23"/>
  </si>
  <si>
    <t>通過時間</t>
  </si>
  <si>
    <t>渋滞原因</t>
    <phoneticPr fontId="23"/>
  </si>
  <si>
    <t>－</t>
    <phoneticPr fontId="23"/>
  </si>
  <si>
    <t>散布図用縮尺変動値</t>
    <rPh sb="0" eb="2">
      <t>サンプ</t>
    </rPh>
    <rPh sb="2" eb="3">
      <t>ズ</t>
    </rPh>
    <rPh sb="3" eb="4">
      <t>ヨウ</t>
    </rPh>
    <rPh sb="4" eb="6">
      <t>シュクシャク</t>
    </rPh>
    <rPh sb="6" eb="8">
      <t>ヘンドウ</t>
    </rPh>
    <rPh sb="8" eb="9">
      <t>アタイ</t>
    </rPh>
    <phoneticPr fontId="4"/>
  </si>
  <si>
    <t>－</t>
    <phoneticPr fontId="23"/>
  </si>
  <si>
    <t>対象方向　：CD</t>
    <phoneticPr fontId="4"/>
  </si>
  <si>
    <t>時間帯　　　種別</t>
    <phoneticPr fontId="37"/>
  </si>
  <si>
    <t>18:50～19:00</t>
    <phoneticPr fontId="4"/>
  </si>
  <si>
    <t>断面合計(13+14)</t>
    <phoneticPr fontId="4"/>
  </si>
  <si>
    <t>合計</t>
    <rPh sb="0" eb="2">
      <t>ゴウケイ</t>
    </rPh>
    <phoneticPr fontId="4"/>
  </si>
  <si>
    <t>A</t>
    <phoneticPr fontId="4"/>
  </si>
  <si>
    <t>B</t>
    <phoneticPr fontId="4"/>
  </si>
  <si>
    <t>C</t>
    <phoneticPr fontId="4"/>
  </si>
  <si>
    <t>D</t>
    <phoneticPr fontId="4"/>
  </si>
  <si>
    <t>調査年月日：平成29年 1月24日（火）天候：晴れ</t>
    <rPh sb="18" eb="19">
      <t>カ</t>
    </rPh>
    <phoneticPr fontId="4"/>
  </si>
  <si>
    <t>調査年月日：平成29年 1月24日（火）　天候：晴れ</t>
    <rPh sb="18" eb="19">
      <t>カ</t>
    </rPh>
    <phoneticPr fontId="4"/>
  </si>
  <si>
    <t>調査年月日：平成29年 1月24日（火）天候：晴れ</t>
    <rPh sb="18" eb="19">
      <t>カ</t>
    </rPh>
    <phoneticPr fontId="23"/>
  </si>
  <si>
    <t>調査年月日：平成29年 1月24日（火）</t>
    <rPh sb="18" eb="19">
      <t>カ</t>
    </rPh>
    <phoneticPr fontId="4"/>
  </si>
  <si>
    <t>E</t>
    <phoneticPr fontId="4"/>
  </si>
  <si>
    <t>流入方向Ｄ</t>
    <phoneticPr fontId="4"/>
  </si>
  <si>
    <t>流入方向Ｃ</t>
    <phoneticPr fontId="4"/>
  </si>
  <si>
    <t>流入方向Ａ</t>
    <phoneticPr fontId="4"/>
  </si>
  <si>
    <t>流入方向Ｂ</t>
    <phoneticPr fontId="4"/>
  </si>
  <si>
    <t>時間帯：ピーク時間（7：００－8：００）</t>
    <rPh sb="0" eb="3">
      <t>ジカンタイ</t>
    </rPh>
    <rPh sb="7" eb="9">
      <t>ジカン</t>
    </rPh>
    <phoneticPr fontId="41"/>
  </si>
  <si>
    <t>時間帯：12時間合計（７：００－１９：００）</t>
    <rPh sb="0" eb="3">
      <t>ジカンタイ</t>
    </rPh>
    <rPh sb="6" eb="8">
      <t>ジカン</t>
    </rPh>
    <rPh sb="8" eb="10">
      <t>ゴウケイ</t>
    </rPh>
    <phoneticPr fontId="41"/>
  </si>
  <si>
    <t>調査年月日：平成29年１月24日（火）　天候：晴れ</t>
    <rPh sb="0" eb="2">
      <t>チョウサ</t>
    </rPh>
    <rPh sb="2" eb="5">
      <t>ネンガッピ</t>
    </rPh>
    <rPh sb="6" eb="8">
      <t>ヘイセイ</t>
    </rPh>
    <rPh sb="10" eb="11">
      <t>ネン</t>
    </rPh>
    <rPh sb="12" eb="13">
      <t>ツキ</t>
    </rPh>
    <rPh sb="15" eb="16">
      <t>ヒ</t>
    </rPh>
    <rPh sb="17" eb="18">
      <t>カ</t>
    </rPh>
    <rPh sb="20" eb="22">
      <t>テンコウ</t>
    </rPh>
    <rPh sb="23" eb="24">
      <t>ハ</t>
    </rPh>
    <phoneticPr fontId="41"/>
  </si>
  <si>
    <t>自　動　車　交　通　流　動　図</t>
    <rPh sb="0" eb="1">
      <t>ジ</t>
    </rPh>
    <rPh sb="2" eb="3">
      <t>ドウ</t>
    </rPh>
    <rPh sb="4" eb="5">
      <t>シャ</t>
    </rPh>
    <rPh sb="6" eb="7">
      <t>コウ</t>
    </rPh>
    <rPh sb="8" eb="9">
      <t>ツウ</t>
    </rPh>
    <rPh sb="10" eb="11">
      <t>リュウ</t>
    </rPh>
    <rPh sb="12" eb="13">
      <t>ドウ</t>
    </rPh>
    <rPh sb="14" eb="15">
      <t>ズ</t>
    </rPh>
    <phoneticPr fontId="41"/>
  </si>
  <si>
    <t>現示階梯図</t>
    <rPh sb="0" eb="1">
      <t>ゲン</t>
    </rPh>
    <rPh sb="1" eb="2">
      <t>シメ</t>
    </rPh>
    <rPh sb="2" eb="4">
      <t>カイテイ</t>
    </rPh>
    <rPh sb="4" eb="5">
      <t>ズ</t>
    </rPh>
    <phoneticPr fontId="17"/>
  </si>
  <si>
    <t>17時台</t>
    <rPh sb="2" eb="3">
      <t>ジ</t>
    </rPh>
    <rPh sb="3" eb="4">
      <t>ダイ</t>
    </rPh>
    <phoneticPr fontId="17"/>
  </si>
  <si>
    <t>12時台</t>
    <rPh sb="2" eb="3">
      <t>ジ</t>
    </rPh>
    <rPh sb="3" eb="4">
      <t>ダイ</t>
    </rPh>
    <phoneticPr fontId="17"/>
  </si>
  <si>
    <t>7時台</t>
    <rPh sb="1" eb="2">
      <t>ジ</t>
    </rPh>
    <rPh sb="2" eb="3">
      <t>ダイ</t>
    </rPh>
    <phoneticPr fontId="17"/>
  </si>
  <si>
    <t>Ｃ信号（自動車用）</t>
    <rPh sb="1" eb="3">
      <t>シンゴウ</t>
    </rPh>
    <rPh sb="4" eb="6">
      <t>ジドウ</t>
    </rPh>
    <rPh sb="6" eb="7">
      <t>シャ</t>
    </rPh>
    <rPh sb="7" eb="8">
      <t>ヨウ</t>
    </rPh>
    <phoneticPr fontId="17"/>
  </si>
  <si>
    <t>b信号（歩行者用）</t>
    <rPh sb="1" eb="3">
      <t>シンゴウ</t>
    </rPh>
    <rPh sb="4" eb="7">
      <t>ホコウシャ</t>
    </rPh>
    <rPh sb="7" eb="8">
      <t>ヨウ</t>
    </rPh>
    <phoneticPr fontId="17"/>
  </si>
  <si>
    <t>Ａ'信号（自動車用）</t>
    <rPh sb="2" eb="4">
      <t>シンゴウ</t>
    </rPh>
    <rPh sb="5" eb="7">
      <t>ジドウ</t>
    </rPh>
    <rPh sb="7" eb="8">
      <t>シャ</t>
    </rPh>
    <rPh sb="8" eb="9">
      <t>ヨウ</t>
    </rPh>
    <phoneticPr fontId="17"/>
  </si>
  <si>
    <t>Ａ信号（自動車用）</t>
    <rPh sb="1" eb="3">
      <t>シンゴウ</t>
    </rPh>
    <rPh sb="4" eb="6">
      <t>ジドウ</t>
    </rPh>
    <rPh sb="6" eb="7">
      <t>シャ</t>
    </rPh>
    <rPh sb="7" eb="8">
      <t>ヨウ</t>
    </rPh>
    <phoneticPr fontId="17"/>
  </si>
  <si>
    <t>ａ信号（歩行者用）</t>
    <rPh sb="1" eb="3">
      <t>シンゴウ</t>
    </rPh>
    <rPh sb="4" eb="7">
      <t>ホコウシャ</t>
    </rPh>
    <rPh sb="7" eb="8">
      <t>ヨウ</t>
    </rPh>
    <phoneticPr fontId="17"/>
  </si>
  <si>
    <t>信号</t>
  </si>
  <si>
    <t>階梯</t>
  </si>
  <si>
    <t>青点滅</t>
    <rPh sb="0" eb="1">
      <t>アオ</t>
    </rPh>
    <rPh sb="1" eb="3">
      <t>テンメツ</t>
    </rPh>
    <phoneticPr fontId="17"/>
  </si>
  <si>
    <t>平成29年1月24日(火)</t>
    <rPh sb="0" eb="2">
      <t>ヘイセイ</t>
    </rPh>
    <rPh sb="4" eb="5">
      <t>ネン</t>
    </rPh>
    <rPh sb="6" eb="7">
      <t>ツキ</t>
    </rPh>
    <rPh sb="9" eb="10">
      <t>ヒ</t>
    </rPh>
    <rPh sb="11" eb="12">
      <t>カ</t>
    </rPh>
    <phoneticPr fontId="17"/>
  </si>
  <si>
    <t>調査年月日：</t>
    <rPh sb="4" eb="5">
      <t>ヒ</t>
    </rPh>
    <phoneticPr fontId="17"/>
  </si>
  <si>
    <t>青矢</t>
    <rPh sb="0" eb="1">
      <t>アオ</t>
    </rPh>
    <rPh sb="1" eb="2">
      <t>ヤ</t>
    </rPh>
    <phoneticPr fontId="17"/>
  </si>
  <si>
    <t>調査地点：</t>
    <rPh sb="0" eb="2">
      <t>チョウサ</t>
    </rPh>
    <rPh sb="2" eb="4">
      <t>チテン</t>
    </rPh>
    <phoneticPr fontId="27"/>
  </si>
  <si>
    <t>赤</t>
  </si>
  <si>
    <t>黄</t>
  </si>
  <si>
    <t>信号現示集計表</t>
    <rPh sb="4" eb="6">
      <t>シュウケイ</t>
    </rPh>
    <phoneticPr fontId="27"/>
  </si>
  <si>
    <t>青</t>
  </si>
  <si>
    <t>凡　例</t>
  </si>
  <si>
    <t>調査地点図</t>
    <rPh sb="0" eb="2">
      <t>チョウサ</t>
    </rPh>
    <rPh sb="2" eb="4">
      <t>チテン</t>
    </rPh>
    <rPh sb="4" eb="5">
      <t>ズ</t>
    </rPh>
    <phoneticPr fontId="27"/>
  </si>
  <si>
    <t>断面合計(1+2+3+4+8+12)</t>
    <phoneticPr fontId="4"/>
  </si>
  <si>
    <t>断面合計(3+4+5+6+7+11)</t>
    <phoneticPr fontId="4"/>
  </si>
  <si>
    <t>断面合計(2+6+7+8+9+10)</t>
    <phoneticPr fontId="4"/>
  </si>
  <si>
    <t>断面合計(1+5+9+10+11+12)</t>
    <phoneticPr fontId="4"/>
  </si>
  <si>
    <t>断面：E</t>
    <phoneticPr fontId="4"/>
  </si>
  <si>
    <t>調査地点　：Ｎｏ．４　有吉中学校前交差点</t>
    <rPh sb="11" eb="13">
      <t>アリヨシ</t>
    </rPh>
    <rPh sb="13" eb="16">
      <t>チュウガッコウ</t>
    </rPh>
    <rPh sb="16" eb="17">
      <t>マエ</t>
    </rPh>
    <phoneticPr fontId="4"/>
  </si>
  <si>
    <t>調査地点名：NO.4　有吉中学校前交差点</t>
    <rPh sb="0" eb="2">
      <t>チョウサ</t>
    </rPh>
    <rPh sb="2" eb="4">
      <t>チテン</t>
    </rPh>
    <rPh sb="4" eb="5">
      <t>メイ</t>
    </rPh>
    <rPh sb="11" eb="13">
      <t>アリヨシ</t>
    </rPh>
    <rPh sb="13" eb="16">
      <t>チュウガッコウ</t>
    </rPh>
    <rPh sb="16" eb="17">
      <t>マエ</t>
    </rPh>
    <rPh sb="17" eb="20">
      <t>コウサテン</t>
    </rPh>
    <phoneticPr fontId="41"/>
  </si>
  <si>
    <t>BF</t>
    <phoneticPr fontId="17"/>
  </si>
  <si>
    <t>BF</t>
  </si>
  <si>
    <t>Ｂ信号（自動車用）</t>
    <rPh sb="1" eb="3">
      <t>シンゴウ</t>
    </rPh>
    <rPh sb="4" eb="6">
      <t>ジドウ</t>
    </rPh>
    <rPh sb="6" eb="7">
      <t>シャ</t>
    </rPh>
    <rPh sb="7" eb="8">
      <t>ヨウ</t>
    </rPh>
    <phoneticPr fontId="17"/>
  </si>
  <si>
    <t>Ｂ'信号（自動車用）</t>
    <rPh sb="2" eb="4">
      <t>シンゴウ</t>
    </rPh>
    <rPh sb="5" eb="7">
      <t>ジドウ</t>
    </rPh>
    <rPh sb="7" eb="8">
      <t>シャ</t>
    </rPh>
    <rPh sb="8" eb="9">
      <t>ヨウ</t>
    </rPh>
    <phoneticPr fontId="17"/>
  </si>
  <si>
    <t>ｃ信号（歩行者用）</t>
    <rPh sb="1" eb="3">
      <t>シンゴウ</t>
    </rPh>
    <rPh sb="4" eb="7">
      <t>ホコウシャ</t>
    </rPh>
    <rPh sb="7" eb="8">
      <t>ヨウ</t>
    </rPh>
    <phoneticPr fontId="17"/>
  </si>
  <si>
    <t>ｄ信号（歩行者用）</t>
    <rPh sb="1" eb="3">
      <t>シンゴウ</t>
    </rPh>
    <rPh sb="4" eb="7">
      <t>ホコウシャ</t>
    </rPh>
    <rPh sb="7" eb="8">
      <t>ヨウ</t>
    </rPh>
    <phoneticPr fontId="17"/>
  </si>
  <si>
    <t>Ｄ信号（自動車用）</t>
    <rPh sb="1" eb="3">
      <t>シンゴウ</t>
    </rPh>
    <rPh sb="4" eb="6">
      <t>ジドウ</t>
    </rPh>
    <rPh sb="6" eb="7">
      <t>シャ</t>
    </rPh>
    <rPh sb="7" eb="8">
      <t>ヨウ</t>
    </rPh>
    <phoneticPr fontId="17"/>
  </si>
  <si>
    <t>C</t>
    <phoneticPr fontId="17"/>
  </si>
  <si>
    <t>φ</t>
    <phoneticPr fontId="27"/>
  </si>
  <si>
    <t>1φ</t>
    <phoneticPr fontId="17"/>
  </si>
  <si>
    <t>2φ</t>
    <phoneticPr fontId="17"/>
  </si>
  <si>
    <t>3φ</t>
    <phoneticPr fontId="17"/>
  </si>
  <si>
    <t>4φ</t>
    <phoneticPr fontId="17"/>
  </si>
  <si>
    <t>5φ</t>
    <phoneticPr fontId="17"/>
  </si>
  <si>
    <t>6φ</t>
    <phoneticPr fontId="17"/>
  </si>
  <si>
    <t>7φ</t>
    <phoneticPr fontId="17"/>
  </si>
  <si>
    <t>8φ</t>
    <phoneticPr fontId="17"/>
  </si>
  <si>
    <t>9φ</t>
    <phoneticPr fontId="17"/>
  </si>
  <si>
    <t>No,4　有吉中学校前交差点</t>
    <rPh sb="5" eb="7">
      <t>アリヨシ</t>
    </rPh>
    <rPh sb="7" eb="10">
      <t>チュウガッコウ</t>
    </rPh>
    <rPh sb="10" eb="11">
      <t>マエ</t>
    </rPh>
    <rPh sb="11" eb="14">
      <t>コウサテン</t>
    </rPh>
    <phoneticPr fontId="17"/>
  </si>
  <si>
    <t>調査年月日：平成29年 1月24日（火）天候：晴れ</t>
    <rPh sb="18" eb="19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</si>
</sst>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"/>
    <numFmt numFmtId="177" formatCode="#,##0_ "/>
    <numFmt numFmtId="178" formatCode="0&quot;時台&quot;"/>
    <numFmt numFmtId="179" formatCode="m&quot;分&quot;ss&quot;秒&quot;"/>
    <numFmt numFmtId="180" formatCode="0.0_ "/>
    <numFmt numFmtId="181" formatCode="0.0\ &quot;%&quot;"/>
  </numFmts>
  <fonts count="54">
    <font>
      <sz val="9"/>
      <name val="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20"/>
      <name val="ＭＳ ゴシック"/>
      <family val="3"/>
      <charset val="128"/>
    </font>
    <font>
      <u val="double"/>
      <sz val="18"/>
      <name val="標準ゴシック"/>
      <family val="3"/>
      <charset val="128"/>
    </font>
    <font>
      <u val="double"/>
      <sz val="15"/>
      <name val="ＭＳ ゴシック"/>
      <family val="3"/>
      <charset val="128"/>
    </font>
    <font>
      <u/>
      <sz val="9"/>
      <name val="ＭＳ ゴシック"/>
      <family val="3"/>
      <charset val="128"/>
    </font>
    <font>
      <sz val="24"/>
      <name val="ＭＳ ゴシック"/>
      <family val="3"/>
      <charset val="128"/>
    </font>
    <font>
      <sz val="10"/>
      <name val="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9"/>
      <name val="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10"/>
      <name val="明朝"/>
      <family val="1"/>
      <charset val="128"/>
    </font>
    <font>
      <u val="double"/>
      <sz val="14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0" fontId="5" fillId="0" borderId="0" applyNumberFormat="0" applyFill="0" applyBorder="0" applyAlignment="0"/>
    <xf numFmtId="0" fontId="12" fillId="0" borderId="0"/>
    <xf numFmtId="0" fontId="15" fillId="0" borderId="0">
      <alignment vertical="center"/>
    </xf>
    <xf numFmtId="0" fontId="5" fillId="0" borderId="0"/>
    <xf numFmtId="0" fontId="12" fillId="0" borderId="0"/>
    <xf numFmtId="0" fontId="21" fillId="0" borderId="0"/>
    <xf numFmtId="0" fontId="26" fillId="0" borderId="0"/>
    <xf numFmtId="0" fontId="3" fillId="0" borderId="0">
      <alignment vertical="center"/>
    </xf>
    <xf numFmtId="0" fontId="28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12" fillId="0" borderId="0"/>
    <xf numFmtId="0" fontId="21" fillId="0" borderId="0"/>
    <xf numFmtId="0" fontId="2" fillId="0" borderId="0">
      <alignment vertical="center"/>
    </xf>
    <xf numFmtId="0" fontId="26" fillId="0" borderId="0"/>
  </cellStyleXfs>
  <cellXfs count="831">
    <xf numFmtId="0" fontId="0" fillId="0" borderId="0" xfId="0"/>
    <xf numFmtId="0" fontId="6" fillId="0" borderId="1" xfId="1" applyFont="1" applyBorder="1"/>
    <xf numFmtId="0" fontId="6" fillId="0" borderId="2" xfId="1" applyFont="1" applyBorder="1" applyAlignment="1">
      <alignment horizontal="centerContinuous"/>
    </xf>
    <xf numFmtId="0" fontId="6" fillId="0" borderId="3" xfId="1" applyFont="1" applyBorder="1" applyAlignment="1">
      <alignment horizontal="centerContinuous"/>
    </xf>
    <xf numFmtId="0" fontId="6" fillId="0" borderId="2" xfId="0" applyFont="1" applyBorder="1"/>
    <xf numFmtId="0" fontId="6" fillId="0" borderId="2" xfId="1" applyFont="1" applyBorder="1"/>
    <xf numFmtId="0" fontId="6" fillId="0" borderId="4" xfId="1" applyFont="1" applyBorder="1"/>
    <xf numFmtId="0" fontId="6" fillId="0" borderId="0" xfId="1" applyFont="1" applyBorder="1"/>
    <xf numFmtId="0" fontId="5" fillId="0" borderId="0" xfId="1" applyBorder="1"/>
    <xf numFmtId="0" fontId="6" fillId="0" borderId="0" xfId="1" applyFont="1"/>
    <xf numFmtId="0" fontId="6" fillId="0" borderId="0" xfId="0" applyFont="1"/>
    <xf numFmtId="0" fontId="7" fillId="0" borderId="5" xfId="1" applyFont="1" applyBorder="1" applyAlignment="1">
      <alignment horizontal="centerContinuous"/>
    </xf>
    <xf numFmtId="0" fontId="6" fillId="0" borderId="0" xfId="1" applyFont="1" applyBorder="1" applyAlignment="1">
      <alignment horizontal="centerContinuous"/>
    </xf>
    <xf numFmtId="0" fontId="6" fillId="0" borderId="6" xfId="1" applyFont="1" applyBorder="1" applyAlignment="1">
      <alignment horizontal="centerContinuous"/>
    </xf>
    <xf numFmtId="0" fontId="6" fillId="0" borderId="0" xfId="0" applyFont="1" applyBorder="1"/>
    <xf numFmtId="0" fontId="6" fillId="0" borderId="7" xfId="1" applyFont="1" applyBorder="1"/>
    <xf numFmtId="0" fontId="6" fillId="0" borderId="5" xfId="1" applyFont="1" applyBorder="1" applyAlignment="1">
      <alignment vertical="center"/>
    </xf>
    <xf numFmtId="0" fontId="5" fillId="0" borderId="0" xfId="1" applyBorder="1" applyAlignment="1">
      <alignment horizontal="centerContinuous"/>
    </xf>
    <xf numFmtId="0" fontId="9" fillId="0" borderId="5" xfId="0" applyFont="1" applyBorder="1" applyAlignment="1">
      <alignment horizontal="centerContinuous"/>
    </xf>
    <xf numFmtId="0" fontId="6" fillId="0" borderId="6" xfId="0" applyFont="1" applyBorder="1"/>
    <xf numFmtId="0" fontId="6" fillId="0" borderId="7" xfId="0" applyFont="1" applyBorder="1"/>
    <xf numFmtId="0" fontId="10" fillId="0" borderId="5" xfId="0" applyFont="1" applyBorder="1"/>
    <xf numFmtId="0" fontId="6" fillId="0" borderId="5" xfId="0" applyFont="1" applyBorder="1"/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6" xfId="1" applyFont="1" applyBorder="1"/>
    <xf numFmtId="0" fontId="11" fillId="0" borderId="0" xfId="1" applyFont="1" applyBorder="1" applyAlignment="1">
      <alignment horizontal="centerContinuous"/>
    </xf>
    <xf numFmtId="0" fontId="7" fillId="0" borderId="8" xfId="1" applyFont="1" applyBorder="1" applyAlignment="1">
      <alignment horizontal="centerContinuous"/>
    </xf>
    <xf numFmtId="0" fontId="6" fillId="0" borderId="9" xfId="2" applyFont="1" applyBorder="1"/>
    <xf numFmtId="0" fontId="6" fillId="0" borderId="9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6" fillId="0" borderId="9" xfId="1" applyFont="1" applyBorder="1" applyAlignment="1">
      <alignment horizontal="centerContinuous"/>
    </xf>
    <xf numFmtId="0" fontId="6" fillId="0" borderId="9" xfId="0" applyFont="1" applyBorder="1"/>
    <xf numFmtId="0" fontId="11" fillId="0" borderId="9" xfId="1" applyFont="1" applyBorder="1" applyAlignment="1">
      <alignment horizontal="centerContinuous"/>
    </xf>
    <xf numFmtId="0" fontId="6" fillId="0" borderId="9" xfId="1" applyFont="1" applyBorder="1"/>
    <xf numFmtId="0" fontId="6" fillId="0" borderId="11" xfId="1" applyFont="1" applyBorder="1"/>
    <xf numFmtId="0" fontId="6" fillId="0" borderId="1" xfId="1" quotePrefix="1" applyFont="1" applyBorder="1" applyAlignment="1">
      <alignment horizontal="right" vertical="center"/>
    </xf>
    <xf numFmtId="0" fontId="13" fillId="0" borderId="12" xfId="1" applyFont="1" applyBorder="1" applyAlignment="1">
      <alignment horizontal="centerContinuous" vertical="center"/>
    </xf>
    <xf numFmtId="0" fontId="6" fillId="0" borderId="13" xfId="1" applyFont="1" applyBorder="1" applyAlignment="1">
      <alignment horizontal="centerContinuous" vertical="center"/>
    </xf>
    <xf numFmtId="0" fontId="6" fillId="0" borderId="14" xfId="1" applyFont="1" applyBorder="1" applyAlignment="1">
      <alignment horizontal="centerContinuous" vertical="center"/>
    </xf>
    <xf numFmtId="0" fontId="13" fillId="0" borderId="13" xfId="1" applyFont="1" applyBorder="1" applyAlignment="1">
      <alignment horizontal="centerContinuous" vertical="center"/>
    </xf>
    <xf numFmtId="0" fontId="14" fillId="0" borderId="5" xfId="1" quotePrefix="1" applyFont="1" applyBorder="1" applyAlignment="1">
      <alignment horizontal="right" vertical="center"/>
    </xf>
    <xf numFmtId="0" fontId="5" fillId="0" borderId="12" xfId="1" applyFont="1" applyBorder="1" applyAlignment="1">
      <alignment horizontal="centerContinuous" vertical="center"/>
    </xf>
    <xf numFmtId="0" fontId="5" fillId="0" borderId="13" xfId="0" applyFont="1" applyBorder="1" applyAlignment="1">
      <alignment horizontal="centerContinuous"/>
    </xf>
    <xf numFmtId="0" fontId="5" fillId="0" borderId="14" xfId="0" applyFont="1" applyBorder="1" applyAlignment="1">
      <alignment horizontal="centerContinuous"/>
    </xf>
    <xf numFmtId="0" fontId="5" fillId="0" borderId="12" xfId="0" applyFont="1" applyBorder="1" applyAlignment="1">
      <alignment horizontal="centerContinuous" vertical="center"/>
    </xf>
    <xf numFmtId="0" fontId="5" fillId="0" borderId="1" xfId="0" applyFont="1" applyBorder="1"/>
    <xf numFmtId="0" fontId="5" fillId="0" borderId="15" xfId="0" applyFont="1" applyBorder="1" applyAlignment="1">
      <alignment horizontal="center"/>
    </xf>
    <xf numFmtId="0" fontId="5" fillId="0" borderId="16" xfId="0" quotePrefix="1" applyFont="1" applyBorder="1" applyAlignment="1">
      <alignment horizontal="center"/>
    </xf>
    <xf numFmtId="0" fontId="5" fillId="0" borderId="13" xfId="1" applyFont="1" applyBorder="1" applyAlignment="1">
      <alignment horizontal="centerContinuous" vertical="center"/>
    </xf>
    <xf numFmtId="0" fontId="5" fillId="0" borderId="0" xfId="0" quotePrefix="1" applyFont="1" applyBorder="1" applyAlignment="1">
      <alignment horizontal="center"/>
    </xf>
    <xf numFmtId="0" fontId="14" fillId="0" borderId="0" xfId="0" applyFont="1"/>
    <xf numFmtId="0" fontId="14" fillId="0" borderId="0" xfId="1" applyFont="1" applyAlignment="1">
      <alignment vertical="center"/>
    </xf>
    <xf numFmtId="0" fontId="5" fillId="0" borderId="8" xfId="1" quotePrefix="1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5" fillId="0" borderId="20" xfId="0" quotePrefix="1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176" fontId="5" fillId="0" borderId="21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20" fontId="6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24" xfId="0" quotePrefix="1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176" fontId="5" fillId="0" borderId="25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quotePrefix="1" applyFont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176" fontId="5" fillId="0" borderId="29" xfId="0" applyNumberFormat="1" applyFont="1" applyBorder="1" applyAlignment="1">
      <alignment vertical="center"/>
    </xf>
    <xf numFmtId="176" fontId="5" fillId="0" borderId="30" xfId="0" applyNumberFormat="1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2" xfId="0" quotePrefix="1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176" fontId="5" fillId="0" borderId="33" xfId="1" applyNumberFormat="1" applyFont="1" applyBorder="1" applyAlignment="1">
      <alignment vertical="center"/>
    </xf>
    <xf numFmtId="176" fontId="5" fillId="0" borderId="34" xfId="1" applyNumberFormat="1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0" fontId="5" fillId="0" borderId="36" xfId="0" applyFont="1" applyBorder="1" applyAlignment="1">
      <alignment horizontal="center" vertical="center"/>
    </xf>
    <xf numFmtId="0" fontId="5" fillId="0" borderId="36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176" fontId="5" fillId="0" borderId="37" xfId="1" applyNumberFormat="1" applyFont="1" applyBorder="1" applyAlignment="1">
      <alignment vertical="center"/>
    </xf>
    <xf numFmtId="176" fontId="5" fillId="0" borderId="38" xfId="1" applyNumberFormat="1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40" xfId="0" quotePrefix="1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176" fontId="5" fillId="0" borderId="41" xfId="0" applyNumberFormat="1" applyFont="1" applyBorder="1" applyAlignment="1">
      <alignment vertical="center"/>
    </xf>
    <xf numFmtId="176" fontId="5" fillId="0" borderId="42" xfId="0" applyNumberFormat="1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36" xfId="1" applyFont="1" applyBorder="1" applyAlignment="1">
      <alignment vertical="center"/>
    </xf>
    <xf numFmtId="0" fontId="5" fillId="0" borderId="37" xfId="1" applyFont="1" applyBorder="1" applyAlignment="1">
      <alignment vertical="center"/>
    </xf>
    <xf numFmtId="0" fontId="5" fillId="0" borderId="39" xfId="1" applyFont="1" applyBorder="1" applyAlignment="1">
      <alignment vertical="center"/>
    </xf>
    <xf numFmtId="0" fontId="5" fillId="0" borderId="44" xfId="1" applyFont="1" applyBorder="1" applyAlignment="1">
      <alignment vertical="center"/>
    </xf>
    <xf numFmtId="0" fontId="5" fillId="0" borderId="45" xfId="1" applyFont="1" applyBorder="1" applyAlignment="1">
      <alignment vertical="center"/>
    </xf>
    <xf numFmtId="0" fontId="5" fillId="0" borderId="38" xfId="1" applyFont="1" applyBorder="1" applyAlignment="1">
      <alignment vertical="center"/>
    </xf>
    <xf numFmtId="0" fontId="5" fillId="0" borderId="37" xfId="1" applyNumberFormat="1" applyFont="1" applyBorder="1" applyAlignment="1">
      <alignment vertical="center"/>
    </xf>
    <xf numFmtId="0" fontId="5" fillId="0" borderId="46" xfId="1" applyFont="1" applyBorder="1" applyAlignment="1">
      <alignment vertical="center"/>
    </xf>
    <xf numFmtId="0" fontId="5" fillId="0" borderId="36" xfId="0" quotePrefix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47" xfId="1" applyFont="1" applyBorder="1" applyAlignment="1">
      <alignment vertical="center"/>
    </xf>
    <xf numFmtId="0" fontId="5" fillId="0" borderId="48" xfId="1" applyFont="1" applyBorder="1" applyAlignment="1">
      <alignment vertical="center"/>
    </xf>
    <xf numFmtId="0" fontId="5" fillId="0" borderId="49" xfId="1" applyFont="1" applyBorder="1" applyAlignment="1">
      <alignment vertical="center"/>
    </xf>
    <xf numFmtId="0" fontId="5" fillId="0" borderId="50" xfId="1" applyNumberFormat="1" applyFont="1" applyBorder="1" applyAlignment="1">
      <alignment vertical="center"/>
    </xf>
    <xf numFmtId="0" fontId="5" fillId="0" borderId="51" xfId="1" applyFont="1" applyBorder="1" applyAlignment="1">
      <alignment vertical="center"/>
    </xf>
    <xf numFmtId="176" fontId="5" fillId="0" borderId="50" xfId="1" applyNumberFormat="1" applyFont="1" applyBorder="1" applyAlignment="1">
      <alignment vertical="center"/>
    </xf>
    <xf numFmtId="176" fontId="5" fillId="0" borderId="49" xfId="1" applyNumberFormat="1" applyFont="1" applyBorder="1" applyAlignment="1">
      <alignment vertical="center"/>
    </xf>
    <xf numFmtId="0" fontId="5" fillId="0" borderId="52" xfId="1" applyFont="1" applyBorder="1" applyAlignment="1">
      <alignment vertical="center"/>
    </xf>
    <xf numFmtId="0" fontId="5" fillId="0" borderId="24" xfId="1" applyFont="1" applyBorder="1" applyAlignment="1">
      <alignment horizontal="center" vertical="center"/>
    </xf>
    <xf numFmtId="0" fontId="5" fillId="0" borderId="53" xfId="1" applyFont="1" applyBorder="1" applyAlignment="1">
      <alignment vertical="center"/>
    </xf>
    <xf numFmtId="0" fontId="5" fillId="0" borderId="54" xfId="1" applyFont="1" applyBorder="1" applyAlignment="1">
      <alignment vertical="center"/>
    </xf>
    <xf numFmtId="0" fontId="5" fillId="0" borderId="26" xfId="1" applyFont="1" applyBorder="1" applyAlignment="1">
      <alignment vertical="center"/>
    </xf>
    <xf numFmtId="0" fontId="5" fillId="0" borderId="25" xfId="1" applyNumberFormat="1" applyFont="1" applyBorder="1" applyAlignment="1">
      <alignment vertical="center"/>
    </xf>
    <xf numFmtId="0" fontId="5" fillId="0" borderId="24" xfId="1" applyFont="1" applyBorder="1" applyAlignment="1">
      <alignment vertical="center"/>
    </xf>
    <xf numFmtId="176" fontId="5" fillId="0" borderId="25" xfId="1" applyNumberFormat="1" applyFont="1" applyBorder="1" applyAlignment="1">
      <alignment vertical="center"/>
    </xf>
    <xf numFmtId="176" fontId="5" fillId="0" borderId="26" xfId="1" applyNumberFormat="1" applyFont="1" applyBorder="1" applyAlignment="1">
      <alignment vertical="center"/>
    </xf>
    <xf numFmtId="0" fontId="5" fillId="0" borderId="55" xfId="1" applyFont="1" applyBorder="1" applyAlignment="1">
      <alignment vertical="center"/>
    </xf>
    <xf numFmtId="0" fontId="5" fillId="0" borderId="32" xfId="1" applyFont="1" applyBorder="1" applyAlignment="1">
      <alignment horizontal="center" vertical="center"/>
    </xf>
    <xf numFmtId="176" fontId="5" fillId="0" borderId="33" xfId="0" applyNumberFormat="1" applyFont="1" applyBorder="1" applyAlignment="1">
      <alignment vertical="center"/>
    </xf>
    <xf numFmtId="176" fontId="5" fillId="0" borderId="34" xfId="0" applyNumberFormat="1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176" fontId="5" fillId="0" borderId="50" xfId="0" applyNumberFormat="1" applyFont="1" applyBorder="1" applyAlignment="1">
      <alignment vertical="center"/>
    </xf>
    <xf numFmtId="176" fontId="5" fillId="0" borderId="49" xfId="0" applyNumberFormat="1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5" fillId="0" borderId="28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2" xfId="1" applyFont="1" applyBorder="1" applyAlignment="1">
      <alignment vertical="center"/>
    </xf>
    <xf numFmtId="0" fontId="5" fillId="0" borderId="57" xfId="1" applyFont="1" applyBorder="1" applyAlignment="1">
      <alignment vertical="center"/>
    </xf>
    <xf numFmtId="0" fontId="5" fillId="0" borderId="58" xfId="1" applyFont="1" applyBorder="1" applyAlignment="1">
      <alignment vertical="center"/>
    </xf>
    <xf numFmtId="0" fontId="5" fillId="0" borderId="57" xfId="1" applyNumberFormat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13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14" fillId="0" borderId="8" xfId="1" quotePrefix="1" applyFont="1" applyBorder="1" applyAlignment="1">
      <alignment horizontal="center" wrapText="1"/>
    </xf>
    <xf numFmtId="0" fontId="16" fillId="0" borderId="0" xfId="3" applyFont="1">
      <alignment vertical="center"/>
    </xf>
    <xf numFmtId="0" fontId="15" fillId="0" borderId="0" xfId="3">
      <alignment vertical="center"/>
    </xf>
    <xf numFmtId="0" fontId="18" fillId="0" borderId="0" xfId="3" applyFont="1">
      <alignment vertical="center"/>
    </xf>
    <xf numFmtId="0" fontId="19" fillId="0" borderId="0" xfId="3" applyFont="1" applyAlignment="1">
      <alignment horizontal="right" vertical="center"/>
    </xf>
    <xf numFmtId="0" fontId="19" fillId="0" borderId="0" xfId="3" applyFont="1" applyAlignment="1">
      <alignment horizontal="left" vertical="center" indent="1"/>
    </xf>
    <xf numFmtId="0" fontId="20" fillId="0" borderId="0" xfId="3" applyFont="1">
      <alignment vertical="center"/>
    </xf>
    <xf numFmtId="0" fontId="0" fillId="0" borderId="0" xfId="3" applyFont="1">
      <alignment vertical="center"/>
    </xf>
    <xf numFmtId="177" fontId="15" fillId="0" borderId="45" xfId="3" applyNumberFormat="1" applyBorder="1" applyAlignment="1">
      <alignment horizontal="center" vertical="center"/>
    </xf>
    <xf numFmtId="0" fontId="15" fillId="0" borderId="2" xfId="3" applyBorder="1">
      <alignment vertical="center"/>
    </xf>
    <xf numFmtId="0" fontId="15" fillId="0" borderId="4" xfId="3" applyBorder="1">
      <alignment vertical="center"/>
    </xf>
    <xf numFmtId="177" fontId="15" fillId="0" borderId="45" xfId="3" quotePrefix="1" applyNumberFormat="1" applyBorder="1" applyAlignment="1">
      <alignment horizontal="center" vertical="center"/>
    </xf>
    <xf numFmtId="0" fontId="15" fillId="0" borderId="45" xfId="3" applyNumberFormat="1" applyBorder="1" applyAlignment="1">
      <alignment horizontal="center" vertical="center"/>
    </xf>
    <xf numFmtId="0" fontId="15" fillId="0" borderId="0" xfId="3" applyBorder="1">
      <alignment vertical="center"/>
    </xf>
    <xf numFmtId="0" fontId="15" fillId="0" borderId="7" xfId="3" applyBorder="1">
      <alignment vertical="center"/>
    </xf>
    <xf numFmtId="177" fontId="15" fillId="0" borderId="48" xfId="3" applyNumberFormat="1" applyBorder="1" applyAlignment="1">
      <alignment horizontal="center" vertical="center" shrinkToFit="1"/>
    </xf>
    <xf numFmtId="177" fontId="15" fillId="0" borderId="48" xfId="3" applyNumberFormat="1" applyBorder="1" applyAlignment="1">
      <alignment vertical="center"/>
    </xf>
    <xf numFmtId="177" fontId="15" fillId="0" borderId="54" xfId="3" applyNumberFormat="1" applyBorder="1" applyAlignment="1">
      <alignment horizontal="center" vertical="center" shrinkToFit="1"/>
    </xf>
    <xf numFmtId="177" fontId="15" fillId="0" borderId="54" xfId="3" applyNumberFormat="1" applyBorder="1" applyAlignment="1">
      <alignment vertical="center"/>
    </xf>
    <xf numFmtId="177" fontId="15" fillId="0" borderId="61" xfId="3" applyNumberFormat="1" applyBorder="1" applyAlignment="1">
      <alignment horizontal="center" vertical="center" shrinkToFit="1"/>
    </xf>
    <xf numFmtId="177" fontId="15" fillId="0" borderId="61" xfId="3" applyNumberFormat="1" applyBorder="1" applyAlignment="1">
      <alignment vertical="center"/>
    </xf>
    <xf numFmtId="177" fontId="15" fillId="0" borderId="45" xfId="3" applyNumberFormat="1" applyBorder="1" applyAlignment="1">
      <alignment horizontal="center" vertical="center" shrinkToFit="1"/>
    </xf>
    <xf numFmtId="177" fontId="15" fillId="0" borderId="45" xfId="3" applyNumberFormat="1" applyBorder="1" applyAlignment="1">
      <alignment vertical="center"/>
    </xf>
    <xf numFmtId="0" fontId="15" fillId="0" borderId="45" xfId="3" quotePrefix="1" applyNumberFormat="1" applyBorder="1" applyAlignment="1">
      <alignment horizontal="center" vertical="center"/>
    </xf>
    <xf numFmtId="0" fontId="15" fillId="0" borderId="9" xfId="3" applyBorder="1">
      <alignment vertical="center"/>
    </xf>
    <xf numFmtId="0" fontId="15" fillId="0" borderId="11" xfId="3" applyBorder="1">
      <alignment vertical="center"/>
    </xf>
    <xf numFmtId="0" fontId="21" fillId="0" borderId="0" xfId="4" applyFont="1"/>
    <xf numFmtId="0" fontId="21" fillId="0" borderId="0" xfId="5" applyFont="1"/>
    <xf numFmtId="0" fontId="5" fillId="0" borderId="0" xfId="4"/>
    <xf numFmtId="0" fontId="21" fillId="0" borderId="0" xfId="4" applyFont="1" applyBorder="1"/>
    <xf numFmtId="0" fontId="21" fillId="0" borderId="1" xfId="4" applyFont="1" applyBorder="1"/>
    <xf numFmtId="0" fontId="21" fillId="0" borderId="2" xfId="4" applyFont="1" applyBorder="1"/>
    <xf numFmtId="0" fontId="21" fillId="0" borderId="4" xfId="5" applyFont="1" applyBorder="1"/>
    <xf numFmtId="0" fontId="21" fillId="0" borderId="5" xfId="4" applyFont="1" applyBorder="1"/>
    <xf numFmtId="0" fontId="21" fillId="0" borderId="7" xfId="5" applyFont="1" applyBorder="1"/>
    <xf numFmtId="0" fontId="21" fillId="0" borderId="0" xfId="5" applyFont="1" applyBorder="1"/>
    <xf numFmtId="0" fontId="21" fillId="0" borderId="0" xfId="4" applyFont="1" applyAlignment="1">
      <alignment horizontal="centerContinuous"/>
    </xf>
    <xf numFmtId="0" fontId="21" fillId="0" borderId="5" xfId="4" applyFont="1" applyBorder="1" applyAlignment="1">
      <alignment horizontal="centerContinuous"/>
    </xf>
    <xf numFmtId="0" fontId="21" fillId="0" borderId="0" xfId="4" applyFont="1" applyBorder="1" applyAlignment="1">
      <alignment horizontal="centerContinuous"/>
    </xf>
    <xf numFmtId="0" fontId="22" fillId="0" borderId="0" xfId="4" applyFont="1" applyBorder="1" applyAlignment="1">
      <alignment horizontal="centerContinuous"/>
    </xf>
    <xf numFmtId="0" fontId="21" fillId="0" borderId="0" xfId="5" applyFont="1" applyBorder="1" applyAlignment="1">
      <alignment horizontal="centerContinuous"/>
    </xf>
    <xf numFmtId="0" fontId="21" fillId="0" borderId="5" xfId="5" applyFont="1" applyBorder="1"/>
    <xf numFmtId="0" fontId="21" fillId="0" borderId="0" xfId="4" applyFont="1" applyAlignment="1">
      <alignment vertical="center"/>
    </xf>
    <xf numFmtId="0" fontId="15" fillId="0" borderId="0" xfId="4" applyFont="1" applyBorder="1" applyAlignment="1">
      <alignment horizontal="right"/>
    </xf>
    <xf numFmtId="0" fontId="5" fillId="0" borderId="0" xfId="5" applyFont="1" applyBorder="1" applyAlignment="1">
      <alignment horizontal="right"/>
    </xf>
    <xf numFmtId="0" fontId="5" fillId="0" borderId="0" xfId="5" applyFont="1" applyBorder="1"/>
    <xf numFmtId="0" fontId="5" fillId="0" borderId="0" xfId="5" applyFont="1" applyBorder="1" applyAlignment="1">
      <alignment horizontal="centerContinuous"/>
    </xf>
    <xf numFmtId="0" fontId="21" fillId="0" borderId="9" xfId="5" applyFont="1" applyBorder="1"/>
    <xf numFmtId="0" fontId="21" fillId="0" borderId="64" xfId="4" applyFont="1" applyBorder="1" applyAlignment="1">
      <alignment vertical="center"/>
    </xf>
    <xf numFmtId="0" fontId="21" fillId="0" borderId="65" xfId="5" applyFont="1" applyBorder="1"/>
    <xf numFmtId="0" fontId="21" fillId="0" borderId="65" xfId="4" applyFont="1" applyBorder="1"/>
    <xf numFmtId="0" fontId="21" fillId="0" borderId="8" xfId="4" applyFont="1" applyBorder="1" applyAlignment="1">
      <alignment vertical="center"/>
    </xf>
    <xf numFmtId="0" fontId="21" fillId="0" borderId="9" xfId="4" applyFont="1" applyBorder="1"/>
    <xf numFmtId="0" fontId="21" fillId="0" borderId="8" xfId="5" applyFont="1" applyBorder="1"/>
    <xf numFmtId="0" fontId="21" fillId="0" borderId="11" xfId="5" applyFont="1" applyBorder="1"/>
    <xf numFmtId="0" fontId="21" fillId="0" borderId="12" xfId="4" applyFont="1" applyBorder="1" applyAlignment="1">
      <alignment horizontal="centerContinuous" vertical="center"/>
    </xf>
    <xf numFmtId="0" fontId="21" fillId="0" borderId="13" xfId="5" applyFont="1" applyBorder="1" applyAlignment="1">
      <alignment horizontal="centerContinuous" vertical="center"/>
    </xf>
    <xf numFmtId="0" fontId="21" fillId="0" borderId="14" xfId="5" applyFont="1" applyBorder="1" applyAlignment="1">
      <alignment horizontal="centerContinuous" vertical="center"/>
    </xf>
    <xf numFmtId="0" fontId="21" fillId="0" borderId="0" xfId="5" applyFont="1" applyAlignment="1">
      <alignment vertical="center"/>
    </xf>
    <xf numFmtId="0" fontId="21" fillId="0" borderId="1" xfId="5" applyFont="1" applyBorder="1"/>
    <xf numFmtId="0" fontId="21" fillId="0" borderId="2" xfId="5" applyFont="1" applyBorder="1"/>
    <xf numFmtId="0" fontId="5" fillId="0" borderId="12" xfId="5" quotePrefix="1" applyFont="1" applyBorder="1" applyAlignment="1">
      <alignment horizontal="left" vertical="center"/>
    </xf>
    <xf numFmtId="178" fontId="21" fillId="0" borderId="12" xfId="5" applyNumberFormat="1" applyFont="1" applyBorder="1" applyAlignment="1">
      <alignment horizontal="center" vertical="center"/>
    </xf>
    <xf numFmtId="178" fontId="21" fillId="0" borderId="66" xfId="5" applyNumberFormat="1" applyFont="1" applyBorder="1" applyAlignment="1">
      <alignment horizontal="center" vertical="center"/>
    </xf>
    <xf numFmtId="0" fontId="21" fillId="0" borderId="67" xfId="5" quotePrefix="1" applyFont="1" applyBorder="1" applyAlignment="1">
      <alignment horizontal="center" vertical="center"/>
    </xf>
    <xf numFmtId="0" fontId="5" fillId="0" borderId="68" xfId="5" quotePrefix="1" applyFont="1" applyBorder="1" applyAlignment="1">
      <alignment horizontal="center" vertical="center"/>
    </xf>
    <xf numFmtId="0" fontId="21" fillId="0" borderId="68" xfId="5" applyFont="1" applyBorder="1" applyAlignment="1">
      <alignment vertical="center"/>
    </xf>
    <xf numFmtId="0" fontId="21" fillId="0" borderId="62" xfId="5" applyFont="1" applyBorder="1" applyAlignment="1">
      <alignment vertical="center"/>
    </xf>
    <xf numFmtId="0" fontId="21" fillId="0" borderId="69" xfId="5" applyFont="1" applyBorder="1" applyAlignment="1">
      <alignment vertical="center"/>
    </xf>
    <xf numFmtId="0" fontId="21" fillId="0" borderId="70" xfId="5" applyFont="1" applyBorder="1" applyAlignment="1">
      <alignment vertical="center"/>
    </xf>
    <xf numFmtId="0" fontId="5" fillId="0" borderId="8" xfId="5" quotePrefix="1" applyFont="1" applyBorder="1" applyAlignment="1">
      <alignment horizontal="center" vertical="center"/>
    </xf>
    <xf numFmtId="0" fontId="21" fillId="0" borderId="8" xfId="5" applyFont="1" applyBorder="1" applyAlignment="1">
      <alignment vertical="center"/>
    </xf>
    <xf numFmtId="0" fontId="21" fillId="0" borderId="71" xfId="5" applyFont="1" applyBorder="1" applyAlignment="1">
      <alignment vertical="center"/>
    </xf>
    <xf numFmtId="0" fontId="21" fillId="0" borderId="17" xfId="5" applyFont="1" applyBorder="1" applyAlignment="1">
      <alignment vertical="center"/>
    </xf>
    <xf numFmtId="0" fontId="21" fillId="0" borderId="10" xfId="5" applyFont="1" applyBorder="1" applyAlignment="1">
      <alignment vertical="center"/>
    </xf>
    <xf numFmtId="0" fontId="5" fillId="0" borderId="8" xfId="5" applyFont="1" applyBorder="1" applyAlignment="1">
      <alignment vertical="center"/>
    </xf>
    <xf numFmtId="0" fontId="21" fillId="0" borderId="0" xfId="6" applyFont="1" applyBorder="1" applyAlignment="1">
      <alignment horizontal="center"/>
    </xf>
    <xf numFmtId="0" fontId="21" fillId="0" borderId="0" xfId="6" applyFont="1"/>
    <xf numFmtId="0" fontId="21" fillId="0" borderId="1" xfId="6" applyFont="1" applyBorder="1" applyAlignment="1">
      <alignment horizontal="center"/>
    </xf>
    <xf numFmtId="0" fontId="21" fillId="0" borderId="2" xfId="6" applyFont="1" applyBorder="1" applyAlignment="1">
      <alignment horizontal="center"/>
    </xf>
    <xf numFmtId="0" fontId="21" fillId="0" borderId="2" xfId="6" applyFont="1" applyBorder="1"/>
    <xf numFmtId="0" fontId="21" fillId="0" borderId="1" xfId="6" applyFont="1" applyBorder="1"/>
    <xf numFmtId="0" fontId="21" fillId="0" borderId="4" xfId="6" applyFont="1" applyBorder="1"/>
    <xf numFmtId="0" fontId="22" fillId="0" borderId="5" xfId="6" applyFont="1" applyBorder="1" applyAlignment="1">
      <alignment horizontal="centerContinuous" vertical="center"/>
    </xf>
    <xf numFmtId="0" fontId="22" fillId="0" borderId="0" xfId="6" applyFont="1" applyBorder="1" applyAlignment="1">
      <alignment horizontal="centerContinuous" vertical="center"/>
    </xf>
    <xf numFmtId="0" fontId="21" fillId="0" borderId="0" xfId="6" applyFont="1" applyBorder="1"/>
    <xf numFmtId="0" fontId="21" fillId="0" borderId="5" xfId="6" applyFont="1" applyBorder="1"/>
    <xf numFmtId="0" fontId="21" fillId="0" borderId="7" xfId="6" applyFont="1" applyBorder="1"/>
    <xf numFmtId="0" fontId="22" fillId="0" borderId="5" xfId="6" applyFont="1" applyBorder="1" applyAlignment="1">
      <alignment horizontal="center" vertical="center"/>
    </xf>
    <xf numFmtId="0" fontId="22" fillId="0" borderId="0" xfId="6" applyFont="1" applyBorder="1" applyAlignment="1">
      <alignment horizontal="center" vertical="center"/>
    </xf>
    <xf numFmtId="0" fontId="21" fillId="0" borderId="0" xfId="6" applyFont="1" applyBorder="1" applyAlignment="1">
      <alignment horizontal="centerContinuous" vertical="center"/>
    </xf>
    <xf numFmtId="0" fontId="21" fillId="0" borderId="5" xfId="6" applyFont="1" applyBorder="1" applyAlignment="1">
      <alignment horizontal="center"/>
    </xf>
    <xf numFmtId="0" fontId="20" fillId="0" borderId="5" xfId="6" applyFont="1" applyBorder="1" applyAlignment="1"/>
    <xf numFmtId="0" fontId="20" fillId="0" borderId="0" xfId="6" applyFont="1" applyBorder="1" applyAlignment="1"/>
    <xf numFmtId="0" fontId="21" fillId="0" borderId="0" xfId="6" applyBorder="1"/>
    <xf numFmtId="0" fontId="20" fillId="0" borderId="5" xfId="6" quotePrefix="1" applyFont="1" applyBorder="1" applyAlignment="1">
      <alignment horizontal="left"/>
    </xf>
    <xf numFmtId="0" fontId="20" fillId="0" borderId="0" xfId="6" quotePrefix="1" applyFont="1" applyBorder="1" applyAlignment="1">
      <alignment horizontal="left"/>
    </xf>
    <xf numFmtId="0" fontId="21" fillId="0" borderId="5" xfId="6" applyFont="1" applyBorder="1" applyAlignment="1">
      <alignment horizontal="center" vertical="center"/>
    </xf>
    <xf numFmtId="0" fontId="21" fillId="0" borderId="0" xfId="6" applyFont="1" applyBorder="1" applyAlignment="1">
      <alignment horizontal="center" vertical="center"/>
    </xf>
    <xf numFmtId="0" fontId="21" fillId="0" borderId="9" xfId="6" applyFont="1" applyBorder="1"/>
    <xf numFmtId="0" fontId="21" fillId="0" borderId="8" xfId="6" applyFont="1" applyBorder="1"/>
    <xf numFmtId="0" fontId="21" fillId="0" borderId="11" xfId="6" applyFont="1" applyBorder="1"/>
    <xf numFmtId="0" fontId="21" fillId="0" borderId="12" xfId="6" applyFont="1" applyBorder="1" applyAlignment="1">
      <alignment horizontal="centerContinuous" vertical="center"/>
    </xf>
    <xf numFmtId="0" fontId="21" fillId="0" borderId="13" xfId="6" applyFont="1" applyBorder="1" applyAlignment="1">
      <alignment horizontal="centerContinuous" vertical="center"/>
    </xf>
    <xf numFmtId="0" fontId="21" fillId="0" borderId="0" xfId="6" applyFont="1" applyBorder="1" applyAlignment="1">
      <alignment vertical="center"/>
    </xf>
    <xf numFmtId="0" fontId="21" fillId="0" borderId="14" xfId="6" applyFont="1" applyBorder="1" applyAlignment="1">
      <alignment horizontal="centerContinuous" vertical="center"/>
    </xf>
    <xf numFmtId="0" fontId="21" fillId="0" borderId="7" xfId="6" applyFont="1" applyBorder="1" applyAlignment="1">
      <alignment vertical="center"/>
    </xf>
    <xf numFmtId="0" fontId="21" fillId="0" borderId="0" xfId="6" applyFont="1" applyAlignment="1">
      <alignment vertical="center"/>
    </xf>
    <xf numFmtId="0" fontId="21" fillId="0" borderId="5" xfId="6" quotePrefix="1" applyFont="1" applyBorder="1" applyAlignment="1">
      <alignment horizontal="center" vertical="center"/>
    </xf>
    <xf numFmtId="0" fontId="21" fillId="0" borderId="0" xfId="6" quotePrefix="1" applyFont="1" applyBorder="1" applyAlignment="1">
      <alignment horizontal="center" vertical="center"/>
    </xf>
    <xf numFmtId="0" fontId="21" fillId="0" borderId="8" xfId="6" applyFont="1" applyBorder="1" applyAlignment="1">
      <alignment horizontal="center" vertical="center"/>
    </xf>
    <xf numFmtId="0" fontId="21" fillId="0" borderId="8" xfId="6" quotePrefix="1" applyFont="1" applyBorder="1" applyAlignment="1">
      <alignment horizontal="center" vertical="center"/>
    </xf>
    <xf numFmtId="0" fontId="21" fillId="0" borderId="0" xfId="6" quotePrefix="1" applyFont="1" applyBorder="1" applyAlignment="1">
      <alignment horizontal="right" vertical="center"/>
    </xf>
    <xf numFmtId="0" fontId="21" fillId="0" borderId="18" xfId="6" quotePrefix="1" applyFont="1" applyBorder="1" applyAlignment="1">
      <alignment horizontal="center" vertical="center"/>
    </xf>
    <xf numFmtId="0" fontId="21" fillId="0" borderId="0" xfId="6"/>
    <xf numFmtId="0" fontId="21" fillId="0" borderId="24" xfId="6" applyFont="1" applyBorder="1" applyAlignment="1">
      <alignment vertical="center"/>
    </xf>
    <xf numFmtId="0" fontId="21" fillId="0" borderId="32" xfId="6" applyFont="1" applyBorder="1" applyAlignment="1">
      <alignment vertical="center"/>
    </xf>
    <xf numFmtId="0" fontId="21" fillId="0" borderId="40" xfId="6" applyFont="1" applyBorder="1" applyAlignment="1">
      <alignment vertical="center"/>
    </xf>
    <xf numFmtId="32" fontId="21" fillId="0" borderId="12" xfId="6" applyNumberFormat="1" applyFont="1" applyBorder="1" applyAlignment="1">
      <alignment horizontal="center" vertical="center"/>
    </xf>
    <xf numFmtId="0" fontId="21" fillId="0" borderId="12" xfId="6" applyFont="1" applyBorder="1" applyAlignment="1">
      <alignment vertical="center"/>
    </xf>
    <xf numFmtId="0" fontId="21" fillId="0" borderId="58" xfId="6" applyFont="1" applyBorder="1" applyAlignment="1">
      <alignment vertical="center"/>
    </xf>
    <xf numFmtId="0" fontId="21" fillId="0" borderId="9" xfId="6" applyBorder="1"/>
    <xf numFmtId="32" fontId="21" fillId="0" borderId="67" xfId="6" quotePrefix="1" applyNumberFormat="1" applyFont="1" applyBorder="1" applyAlignment="1">
      <alignment horizontal="center" vertical="center"/>
    </xf>
    <xf numFmtId="0" fontId="21" fillId="0" borderId="9" xfId="6" applyFont="1" applyBorder="1" applyAlignment="1">
      <alignment vertical="center"/>
    </xf>
    <xf numFmtId="0" fontId="21" fillId="0" borderId="11" xfId="6" applyFont="1" applyBorder="1" applyAlignment="1">
      <alignment vertical="center"/>
    </xf>
    <xf numFmtId="32" fontId="21" fillId="0" borderId="0" xfId="6" quotePrefix="1" applyNumberFormat="1" applyFont="1" applyBorder="1" applyAlignment="1">
      <alignment horizontal="center" vertical="center"/>
    </xf>
    <xf numFmtId="32" fontId="21" fillId="0" borderId="0" xfId="6" applyNumberFormat="1" applyFont="1" applyBorder="1" applyAlignment="1">
      <alignment horizontal="center" vertical="center"/>
    </xf>
    <xf numFmtId="0" fontId="21" fillId="0" borderId="1" xfId="6" applyBorder="1"/>
    <xf numFmtId="0" fontId="21" fillId="0" borderId="2" xfId="6" applyBorder="1"/>
    <xf numFmtId="32" fontId="21" fillId="0" borderId="2" xfId="6" applyNumberFormat="1" applyFont="1" applyBorder="1" applyAlignment="1">
      <alignment horizontal="center" vertical="center"/>
    </xf>
    <xf numFmtId="0" fontId="21" fillId="0" borderId="2" xfId="6" applyFont="1" applyBorder="1" applyAlignment="1">
      <alignment vertical="center"/>
    </xf>
    <xf numFmtId="0" fontId="21" fillId="0" borderId="4" xfId="6" applyFont="1" applyBorder="1" applyAlignment="1">
      <alignment vertical="center"/>
    </xf>
    <xf numFmtId="0" fontId="21" fillId="0" borderId="5" xfId="6" applyBorder="1"/>
    <xf numFmtId="0" fontId="21" fillId="0" borderId="8" xfId="6" applyBorder="1"/>
    <xf numFmtId="32" fontId="21" fillId="0" borderId="9" xfId="6" applyNumberFormat="1" applyFont="1" applyBorder="1" applyAlignment="1">
      <alignment horizontal="center" vertical="center"/>
    </xf>
    <xf numFmtId="179" fontId="21" fillId="0" borderId="0" xfId="6" applyNumberFormat="1" applyFont="1"/>
    <xf numFmtId="0" fontId="21" fillId="0" borderId="0" xfId="6" applyFont="1" applyAlignment="1">
      <alignment horizontal="center"/>
    </xf>
    <xf numFmtId="0" fontId="6" fillId="0" borderId="3" xfId="1" quotePrefix="1" applyFont="1" applyBorder="1" applyAlignment="1">
      <alignment horizontal="right" vertical="center"/>
    </xf>
    <xf numFmtId="0" fontId="14" fillId="0" borderId="6" xfId="1" quotePrefix="1" applyFont="1" applyBorder="1" applyAlignment="1">
      <alignment horizontal="right" vertical="center"/>
    </xf>
    <xf numFmtId="0" fontId="5" fillId="0" borderId="10" xfId="1" quotePrefix="1" applyFont="1" applyBorder="1" applyAlignment="1">
      <alignment horizontal="center" wrapText="1"/>
    </xf>
    <xf numFmtId="0" fontId="5" fillId="0" borderId="73" xfId="0" quotePrefix="1" applyFont="1" applyBorder="1" applyAlignment="1">
      <alignment horizontal="center" vertical="center"/>
    </xf>
    <xf numFmtId="0" fontId="5" fillId="0" borderId="74" xfId="0" quotePrefix="1" applyFont="1" applyBorder="1" applyAlignment="1">
      <alignment horizontal="center" vertical="center"/>
    </xf>
    <xf numFmtId="0" fontId="5" fillId="0" borderId="101" xfId="0" quotePrefix="1" applyFont="1" applyBorder="1" applyAlignment="1">
      <alignment horizontal="center" vertical="center"/>
    </xf>
    <xf numFmtId="0" fontId="5" fillId="0" borderId="75" xfId="0" quotePrefix="1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76" xfId="0" quotePrefix="1" applyFont="1" applyBorder="1" applyAlignment="1">
      <alignment horizontal="center" vertical="center"/>
    </xf>
    <xf numFmtId="0" fontId="5" fillId="0" borderId="77" xfId="1" applyFont="1" applyBorder="1" applyAlignment="1">
      <alignment horizontal="center" vertical="center"/>
    </xf>
    <xf numFmtId="0" fontId="5" fillId="0" borderId="77" xfId="0" quotePrefix="1" applyFont="1" applyBorder="1" applyAlignment="1">
      <alignment horizontal="center" vertical="center"/>
    </xf>
    <xf numFmtId="0" fontId="5" fillId="0" borderId="76" xfId="1" applyFont="1" applyBorder="1" applyAlignment="1">
      <alignment horizontal="center" vertical="center"/>
    </xf>
    <xf numFmtId="0" fontId="5" fillId="0" borderId="74" xfId="1" applyFont="1" applyBorder="1" applyAlignment="1">
      <alignment horizontal="center" vertical="center"/>
    </xf>
    <xf numFmtId="0" fontId="5" fillId="0" borderId="75" xfId="1" applyFont="1" applyBorder="1" applyAlignment="1">
      <alignment horizontal="center" vertical="center"/>
    </xf>
    <xf numFmtId="0" fontId="5" fillId="0" borderId="101" xfId="1" applyFont="1" applyBorder="1" applyAlignment="1">
      <alignment horizontal="center" vertical="center"/>
    </xf>
    <xf numFmtId="0" fontId="5" fillId="0" borderId="67" xfId="1" applyFont="1" applyBorder="1" applyAlignment="1">
      <alignment horizontal="center" vertical="center"/>
    </xf>
    <xf numFmtId="0" fontId="5" fillId="0" borderId="78" xfId="1" applyFont="1" applyBorder="1" applyAlignment="1">
      <alignment vertical="center"/>
    </xf>
    <xf numFmtId="180" fontId="5" fillId="0" borderId="66" xfId="1" applyNumberFormat="1" applyFont="1" applyBorder="1" applyAlignment="1">
      <alignment vertical="center"/>
    </xf>
    <xf numFmtId="180" fontId="5" fillId="0" borderId="58" xfId="1" applyNumberFormat="1" applyFont="1" applyBorder="1" applyAlignment="1">
      <alignment vertical="center"/>
    </xf>
    <xf numFmtId="0" fontId="5" fillId="0" borderId="36" xfId="1" applyFont="1" applyBorder="1" applyAlignment="1">
      <alignment horizontal="center" vertical="center"/>
    </xf>
    <xf numFmtId="177" fontId="15" fillId="0" borderId="87" xfId="3" applyNumberFormat="1" applyBorder="1" applyAlignment="1">
      <alignment vertical="center"/>
    </xf>
    <xf numFmtId="177" fontId="15" fillId="0" borderId="100" xfId="3" applyNumberFormat="1" applyBorder="1" applyAlignment="1">
      <alignment vertical="center"/>
    </xf>
    <xf numFmtId="177" fontId="15" fillId="0" borderId="93" xfId="3" applyNumberFormat="1" applyBorder="1" applyAlignment="1">
      <alignment vertical="center"/>
    </xf>
    <xf numFmtId="177" fontId="15" fillId="0" borderId="0" xfId="3" applyNumberFormat="1">
      <alignment vertical="center"/>
    </xf>
    <xf numFmtId="0" fontId="5" fillId="0" borderId="45" xfId="0" applyFont="1" applyBorder="1" applyAlignment="1">
      <alignment vertical="center"/>
    </xf>
    <xf numFmtId="0" fontId="5" fillId="0" borderId="79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5" fillId="0" borderId="102" xfId="0" applyFont="1" applyBorder="1" applyAlignment="1">
      <alignment vertical="center"/>
    </xf>
    <xf numFmtId="0" fontId="5" fillId="0" borderId="61" xfId="0" applyFont="1" applyBorder="1" applyAlignment="1">
      <alignment vertical="center"/>
    </xf>
    <xf numFmtId="0" fontId="5" fillId="0" borderId="10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5" fillId="0" borderId="12" xfId="5" quotePrefix="1" applyFont="1" applyBorder="1" applyAlignment="1">
      <alignment horizontal="center" vertical="center"/>
    </xf>
    <xf numFmtId="0" fontId="21" fillId="0" borderId="67" xfId="5" applyFont="1" applyBorder="1" applyAlignment="1">
      <alignment vertical="center"/>
    </xf>
    <xf numFmtId="0" fontId="21" fillId="0" borderId="78" xfId="5" applyFont="1" applyBorder="1" applyAlignment="1">
      <alignment vertical="center"/>
    </xf>
    <xf numFmtId="0" fontId="21" fillId="0" borderId="66" xfId="5" applyFont="1" applyBorder="1" applyAlignment="1">
      <alignment vertical="center"/>
    </xf>
    <xf numFmtId="0" fontId="21" fillId="0" borderId="58" xfId="5" applyFont="1" applyBorder="1" applyAlignment="1">
      <alignment vertical="center"/>
    </xf>
    <xf numFmtId="0" fontId="21" fillId="0" borderId="104" xfId="5" applyFont="1" applyBorder="1" applyAlignment="1">
      <alignment vertical="center"/>
    </xf>
    <xf numFmtId="0" fontId="21" fillId="0" borderId="105" xfId="5" applyFont="1" applyBorder="1" applyAlignment="1">
      <alignment vertical="center"/>
    </xf>
    <xf numFmtId="0" fontId="21" fillId="0" borderId="106" xfId="5" applyFont="1" applyBorder="1" applyAlignment="1">
      <alignment vertical="center"/>
    </xf>
    <xf numFmtId="0" fontId="21" fillId="0" borderId="19" xfId="5" applyFont="1" applyBorder="1" applyAlignment="1">
      <alignment vertical="center"/>
    </xf>
    <xf numFmtId="0" fontId="21" fillId="0" borderId="18" xfId="5" applyFont="1" applyBorder="1" applyAlignment="1">
      <alignment vertical="center"/>
    </xf>
    <xf numFmtId="181" fontId="21" fillId="0" borderId="78" xfId="5" applyNumberFormat="1" applyFont="1" applyBorder="1" applyAlignment="1">
      <alignment vertical="center"/>
    </xf>
    <xf numFmtId="181" fontId="21" fillId="0" borderId="66" xfId="5" applyNumberFormat="1" applyFont="1" applyBorder="1" applyAlignment="1">
      <alignment vertical="center"/>
    </xf>
    <xf numFmtId="181" fontId="21" fillId="0" borderId="58" xfId="5" applyNumberFormat="1" applyFont="1" applyBorder="1" applyAlignment="1">
      <alignment vertical="center"/>
    </xf>
    <xf numFmtId="0" fontId="28" fillId="0" borderId="0" xfId="9" applyAlignment="1">
      <alignment horizontal="center" vertical="center"/>
    </xf>
    <xf numFmtId="49" fontId="28" fillId="0" borderId="0" xfId="9" applyNumberFormat="1" applyFont="1" applyBorder="1" applyAlignment="1">
      <alignment horizontal="right" vertical="center"/>
    </xf>
    <xf numFmtId="49" fontId="28" fillId="0" borderId="0" xfId="9" applyNumberFormat="1" applyFont="1" applyBorder="1" applyAlignment="1">
      <alignment horizontal="left" vertical="center"/>
    </xf>
    <xf numFmtId="49" fontId="28" fillId="0" borderId="0" xfId="9" applyNumberFormat="1" applyFont="1" applyBorder="1" applyAlignment="1">
      <alignment horizontal="center" vertical="center"/>
    </xf>
    <xf numFmtId="0" fontId="30" fillId="0" borderId="0" xfId="9" applyFont="1" applyAlignment="1">
      <alignment horizontal="distributed" vertical="center"/>
    </xf>
    <xf numFmtId="49" fontId="31" fillId="0" borderId="0" xfId="9" applyNumberFormat="1" applyFont="1" applyBorder="1" applyAlignment="1">
      <alignment horizontal="left"/>
    </xf>
    <xf numFmtId="56" fontId="31" fillId="0" borderId="0" xfId="9" applyNumberFormat="1" applyFont="1" applyAlignment="1">
      <alignment horizontal="distributed"/>
    </xf>
    <xf numFmtId="0" fontId="31" fillId="0" borderId="0" xfId="9" applyFont="1" applyAlignment="1">
      <alignment horizontal="distributed" vertical="center"/>
    </xf>
    <xf numFmtId="0" fontId="31" fillId="0" borderId="0" xfId="9" applyFont="1" applyAlignment="1">
      <alignment vertical="center"/>
    </xf>
    <xf numFmtId="0" fontId="32" fillId="0" borderId="0" xfId="9" applyFont="1" applyAlignment="1">
      <alignment horizontal="center" vertical="center"/>
    </xf>
    <xf numFmtId="0" fontId="34" fillId="3" borderId="62" xfId="9" applyFont="1" applyFill="1" applyBorder="1" applyAlignment="1">
      <alignment horizontal="center" vertical="center" wrapText="1"/>
    </xf>
    <xf numFmtId="0" fontId="34" fillId="3" borderId="69" xfId="9" applyFont="1" applyFill="1" applyBorder="1" applyAlignment="1">
      <alignment horizontal="center" vertical="center" wrapText="1"/>
    </xf>
    <xf numFmtId="0" fontId="34" fillId="4" borderId="62" xfId="9" applyFont="1" applyFill="1" applyBorder="1" applyAlignment="1">
      <alignment horizontal="center" vertical="center" wrapText="1"/>
    </xf>
    <xf numFmtId="0" fontId="34" fillId="4" borderId="69" xfId="9" applyFont="1" applyFill="1" applyBorder="1" applyAlignment="1">
      <alignment horizontal="center" vertical="center" wrapText="1"/>
    </xf>
    <xf numFmtId="0" fontId="28" fillId="0" borderId="0" xfId="9" applyFont="1" applyFill="1" applyAlignment="1">
      <alignment horizontal="right" vertical="center"/>
    </xf>
    <xf numFmtId="49" fontId="35" fillId="0" borderId="84" xfId="9" applyNumberFormat="1" applyFont="1" applyFill="1" applyBorder="1" applyAlignment="1">
      <alignment horizontal="right" vertical="center"/>
    </xf>
    <xf numFmtId="49" fontId="35" fillId="0" borderId="85" xfId="9" applyNumberFormat="1" applyFont="1" applyFill="1" applyBorder="1" applyAlignment="1">
      <alignment horizontal="left" vertical="center"/>
    </xf>
    <xf numFmtId="49" fontId="35" fillId="0" borderId="85" xfId="9" applyNumberFormat="1" applyFont="1" applyFill="1" applyBorder="1" applyAlignment="1">
      <alignment horizontal="center" vertical="center"/>
    </xf>
    <xf numFmtId="49" fontId="35" fillId="0" borderId="85" xfId="9" applyNumberFormat="1" applyFont="1" applyFill="1" applyBorder="1" applyAlignment="1">
      <alignment horizontal="right" vertical="center"/>
    </xf>
    <xf numFmtId="49" fontId="35" fillId="0" borderId="107" xfId="9" applyNumberFormat="1" applyFont="1" applyFill="1" applyBorder="1" applyAlignment="1">
      <alignment horizontal="left" vertical="center"/>
    </xf>
    <xf numFmtId="0" fontId="28" fillId="0" borderId="87" xfId="9" applyFont="1" applyFill="1" applyBorder="1" applyAlignment="1">
      <alignment horizontal="center" vertical="center"/>
    </xf>
    <xf numFmtId="0" fontId="28" fillId="0" borderId="0" xfId="9" applyFont="1" applyFill="1" applyAlignment="1">
      <alignment horizontal="center" vertical="center"/>
    </xf>
    <xf numFmtId="49" fontId="35" fillId="0" borderId="98" xfId="9" applyNumberFormat="1" applyFont="1" applyFill="1" applyBorder="1" applyAlignment="1">
      <alignment horizontal="right" vertical="center"/>
    </xf>
    <xf numFmtId="49" fontId="35" fillId="0" borderId="99" xfId="9" applyNumberFormat="1" applyFont="1" applyFill="1" applyBorder="1" applyAlignment="1">
      <alignment horizontal="left" vertical="center"/>
    </xf>
    <xf numFmtId="49" fontId="35" fillId="0" borderId="99" xfId="9" applyNumberFormat="1" applyFont="1" applyFill="1" applyBorder="1" applyAlignment="1">
      <alignment horizontal="center" vertical="center"/>
    </xf>
    <xf numFmtId="49" fontId="35" fillId="0" borderId="99" xfId="9" applyNumberFormat="1" applyFont="1" applyFill="1" applyBorder="1" applyAlignment="1">
      <alignment horizontal="right" vertical="center"/>
    </xf>
    <xf numFmtId="49" fontId="35" fillId="0" borderId="108" xfId="9" applyNumberFormat="1" applyFont="1" applyFill="1" applyBorder="1" applyAlignment="1">
      <alignment horizontal="left" vertical="center"/>
    </xf>
    <xf numFmtId="0" fontId="28" fillId="0" borderId="83" xfId="9" applyFont="1" applyFill="1" applyBorder="1" applyAlignment="1">
      <alignment horizontal="center" vertical="center"/>
    </xf>
    <xf numFmtId="0" fontId="28" fillId="0" borderId="100" xfId="9" applyFont="1" applyFill="1" applyBorder="1" applyAlignment="1">
      <alignment horizontal="center" vertical="center"/>
    </xf>
    <xf numFmtId="0" fontId="28" fillId="0" borderId="86" xfId="9" applyFont="1" applyFill="1" applyBorder="1" applyAlignment="1">
      <alignment horizontal="center" vertical="center"/>
    </xf>
    <xf numFmtId="49" fontId="35" fillId="0" borderId="91" xfId="9" applyNumberFormat="1" applyFont="1" applyFill="1" applyBorder="1" applyAlignment="1">
      <alignment horizontal="right" vertical="center"/>
    </xf>
    <xf numFmtId="49" fontId="35" fillId="0" borderId="92" xfId="9" applyNumberFormat="1" applyFont="1" applyFill="1" applyBorder="1" applyAlignment="1">
      <alignment horizontal="left" vertical="center"/>
    </xf>
    <xf numFmtId="49" fontId="35" fillId="0" borderId="92" xfId="9" applyNumberFormat="1" applyFont="1" applyFill="1" applyBorder="1" applyAlignment="1">
      <alignment horizontal="center" vertical="center"/>
    </xf>
    <xf numFmtId="49" fontId="35" fillId="0" borderId="92" xfId="9" applyNumberFormat="1" applyFont="1" applyFill="1" applyBorder="1" applyAlignment="1">
      <alignment horizontal="right" vertical="center"/>
    </xf>
    <xf numFmtId="49" fontId="35" fillId="0" borderId="109" xfId="9" applyNumberFormat="1" applyFont="1" applyFill="1" applyBorder="1" applyAlignment="1">
      <alignment horizontal="left" vertical="center"/>
    </xf>
    <xf numFmtId="0" fontId="28" fillId="0" borderId="93" xfId="9" applyFont="1" applyFill="1" applyBorder="1" applyAlignment="1">
      <alignment horizontal="center" vertical="center"/>
    </xf>
    <xf numFmtId="49" fontId="35" fillId="0" borderId="94" xfId="9" applyNumberFormat="1" applyFont="1" applyFill="1" applyBorder="1" applyAlignment="1">
      <alignment horizontal="right" vertical="center"/>
    </xf>
    <xf numFmtId="49" fontId="35" fillId="0" borderId="95" xfId="9" applyNumberFormat="1" applyFont="1" applyFill="1" applyBorder="1" applyAlignment="1">
      <alignment horizontal="left" vertical="center"/>
    </xf>
    <xf numFmtId="49" fontId="35" fillId="0" borderId="95" xfId="9" applyNumberFormat="1" applyFont="1" applyFill="1" applyBorder="1" applyAlignment="1">
      <alignment horizontal="center" vertical="center"/>
    </xf>
    <xf numFmtId="49" fontId="35" fillId="0" borderId="95" xfId="9" applyNumberFormat="1" applyFont="1" applyFill="1" applyBorder="1" applyAlignment="1">
      <alignment horizontal="right" vertical="center"/>
    </xf>
    <xf numFmtId="49" fontId="35" fillId="0" borderId="110" xfId="9" applyNumberFormat="1" applyFont="1" applyFill="1" applyBorder="1" applyAlignment="1">
      <alignment horizontal="left" vertical="center"/>
    </xf>
    <xf numFmtId="0" fontId="28" fillId="0" borderId="97" xfId="9" applyFont="1" applyFill="1" applyBorder="1" applyAlignment="1">
      <alignment horizontal="center" vertical="center"/>
    </xf>
    <xf numFmtId="49" fontId="35" fillId="0" borderId="88" xfId="9" applyNumberFormat="1" applyFont="1" applyFill="1" applyBorder="1" applyAlignment="1">
      <alignment horizontal="right" vertical="center"/>
    </xf>
    <xf numFmtId="49" fontId="35" fillId="0" borderId="89" xfId="9" applyNumberFormat="1" applyFont="1" applyFill="1" applyBorder="1" applyAlignment="1">
      <alignment horizontal="left" vertical="center"/>
    </xf>
    <xf numFmtId="49" fontId="35" fillId="0" borderId="89" xfId="9" applyNumberFormat="1" applyFont="1" applyFill="1" applyBorder="1" applyAlignment="1">
      <alignment horizontal="center" vertical="center"/>
    </xf>
    <xf numFmtId="0" fontId="28" fillId="0" borderId="90" xfId="9" applyFont="1" applyFill="1" applyBorder="1" applyAlignment="1">
      <alignment horizontal="center" vertical="center"/>
    </xf>
    <xf numFmtId="49" fontId="35" fillId="0" borderId="37" xfId="9" applyNumberFormat="1" applyFont="1" applyFill="1" applyBorder="1" applyAlignment="1">
      <alignment horizontal="right" vertical="center"/>
    </xf>
    <xf numFmtId="49" fontId="35" fillId="0" borderId="39" xfId="9" applyNumberFormat="1" applyFont="1" applyFill="1" applyBorder="1" applyAlignment="1">
      <alignment horizontal="left" vertical="center"/>
    </xf>
    <xf numFmtId="49" fontId="35" fillId="0" borderId="39" xfId="9" applyNumberFormat="1" applyFont="1" applyFill="1" applyBorder="1" applyAlignment="1">
      <alignment horizontal="center" vertical="center"/>
    </xf>
    <xf numFmtId="49" fontId="35" fillId="0" borderId="81" xfId="9" applyNumberFormat="1" applyFont="1" applyFill="1" applyBorder="1" applyAlignment="1">
      <alignment horizontal="right" vertical="center"/>
    </xf>
    <xf numFmtId="49" fontId="35" fillId="0" borderId="82" xfId="9" applyNumberFormat="1" applyFont="1" applyFill="1" applyBorder="1" applyAlignment="1">
      <alignment horizontal="left" vertical="center"/>
    </xf>
    <xf numFmtId="0" fontId="28" fillId="0" borderId="45" xfId="9" applyFont="1" applyFill="1" applyBorder="1" applyAlignment="1">
      <alignment horizontal="center" vertical="center"/>
    </xf>
    <xf numFmtId="49" fontId="35" fillId="0" borderId="39" xfId="9" applyNumberFormat="1" applyFont="1" applyFill="1" applyBorder="1" applyAlignment="1">
      <alignment horizontal="right" vertical="center"/>
    </xf>
    <xf numFmtId="49" fontId="35" fillId="0" borderId="46" xfId="9" applyNumberFormat="1" applyFont="1" applyFill="1" applyBorder="1" applyAlignment="1">
      <alignment horizontal="left" vertical="center"/>
    </xf>
    <xf numFmtId="0" fontId="28" fillId="0" borderId="45" xfId="9" applyBorder="1" applyAlignment="1">
      <alignment horizontal="center" vertical="center"/>
    </xf>
    <xf numFmtId="49" fontId="35" fillId="0" borderId="72" xfId="9" applyNumberFormat="1" applyFont="1" applyFill="1" applyBorder="1" applyAlignment="1">
      <alignment horizontal="right" vertical="center"/>
    </xf>
    <xf numFmtId="49" fontId="35" fillId="0" borderId="0" xfId="9" applyNumberFormat="1" applyFont="1" applyFill="1" applyBorder="1" applyAlignment="1">
      <alignment horizontal="left" vertical="center"/>
    </xf>
    <xf numFmtId="49" fontId="35" fillId="0" borderId="0" xfId="9" applyNumberFormat="1" applyFont="1" applyFill="1" applyBorder="1" applyAlignment="1">
      <alignment horizontal="center" vertical="center"/>
    </xf>
    <xf numFmtId="49" fontId="35" fillId="0" borderId="0" xfId="9" applyNumberFormat="1" applyFont="1" applyFill="1" applyBorder="1" applyAlignment="1">
      <alignment horizontal="right" vertical="center"/>
    </xf>
    <xf numFmtId="49" fontId="35" fillId="0" borderId="81" xfId="9" applyNumberFormat="1" applyFont="1" applyFill="1" applyBorder="1" applyAlignment="1">
      <alignment horizontal="left" vertical="center"/>
    </xf>
    <xf numFmtId="49" fontId="30" fillId="0" borderId="0" xfId="9" applyNumberFormat="1" applyFont="1" applyBorder="1" applyAlignment="1">
      <alignment horizontal="right" vertical="center"/>
    </xf>
    <xf numFmtId="49" fontId="30" fillId="0" borderId="0" xfId="9" applyNumberFormat="1" applyFont="1" applyBorder="1" applyAlignment="1">
      <alignment horizontal="left" vertical="center"/>
    </xf>
    <xf numFmtId="49" fontId="30" fillId="0" borderId="0" xfId="9" applyNumberFormat="1" applyFont="1" applyBorder="1" applyAlignment="1">
      <alignment horizontal="center" vertical="center"/>
    </xf>
    <xf numFmtId="0" fontId="30" fillId="0" borderId="45" xfId="9" applyFont="1" applyBorder="1" applyAlignment="1">
      <alignment horizontal="center" vertical="center"/>
    </xf>
    <xf numFmtId="0" fontId="30" fillId="0" borderId="0" xfId="9" applyFont="1" applyAlignment="1">
      <alignment horizontal="center" vertical="center"/>
    </xf>
    <xf numFmtId="176" fontId="5" fillId="0" borderId="21" xfId="0" applyNumberFormat="1" applyFont="1" applyBorder="1" applyAlignment="1">
      <alignment horizontal="right" vertical="center"/>
    </xf>
    <xf numFmtId="176" fontId="5" fillId="0" borderId="29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176" fontId="5" fillId="0" borderId="33" xfId="1" applyNumberFormat="1" applyFont="1" applyBorder="1" applyAlignment="1">
      <alignment horizontal="right" vertical="center"/>
    </xf>
    <xf numFmtId="176" fontId="5" fillId="0" borderId="37" xfId="1" applyNumberFormat="1" applyFont="1" applyBorder="1" applyAlignment="1">
      <alignment horizontal="right" vertical="center"/>
    </xf>
    <xf numFmtId="176" fontId="5" fillId="0" borderId="41" xfId="0" applyNumberFormat="1" applyFont="1" applyBorder="1" applyAlignment="1">
      <alignment horizontal="right" vertical="center"/>
    </xf>
    <xf numFmtId="176" fontId="5" fillId="0" borderId="50" xfId="1" applyNumberFormat="1" applyFont="1" applyBorder="1" applyAlignment="1">
      <alignment horizontal="right" vertical="center"/>
    </xf>
    <xf numFmtId="176" fontId="5" fillId="0" borderId="25" xfId="1" applyNumberFormat="1" applyFont="1" applyBorder="1" applyAlignment="1">
      <alignment horizontal="right" vertical="center"/>
    </xf>
    <xf numFmtId="176" fontId="5" fillId="0" borderId="33" xfId="0" applyNumberFormat="1" applyFont="1" applyBorder="1" applyAlignment="1">
      <alignment horizontal="right" vertical="center"/>
    </xf>
    <xf numFmtId="176" fontId="5" fillId="0" borderId="50" xfId="0" applyNumberFormat="1" applyFont="1" applyBorder="1" applyAlignment="1">
      <alignment horizontal="right" vertical="center"/>
    </xf>
    <xf numFmtId="0" fontId="15" fillId="0" borderId="86" xfId="0" applyFont="1" applyFill="1" applyBorder="1" applyAlignment="1">
      <alignment horizontal="center" vertical="center"/>
    </xf>
    <xf numFmtId="0" fontId="15" fillId="0" borderId="83" xfId="0" applyFont="1" applyFill="1" applyBorder="1" applyAlignment="1">
      <alignment horizontal="center" vertical="center"/>
    </xf>
    <xf numFmtId="0" fontId="15" fillId="0" borderId="96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/>
    </xf>
    <xf numFmtId="0" fontId="31" fillId="0" borderId="83" xfId="9" applyFont="1" applyFill="1" applyBorder="1" applyAlignment="1">
      <alignment horizontal="center" vertical="center"/>
    </xf>
    <xf numFmtId="0" fontId="34" fillId="3" borderId="60" xfId="9" applyFont="1" applyFill="1" applyBorder="1" applyAlignment="1">
      <alignment horizontal="center" vertical="center" wrapText="1"/>
    </xf>
    <xf numFmtId="0" fontId="34" fillId="3" borderId="72" xfId="9" applyFont="1" applyFill="1" applyBorder="1" applyAlignment="1">
      <alignment horizontal="center" vertical="center" wrapText="1"/>
    </xf>
    <xf numFmtId="0" fontId="34" fillId="4" borderId="60" xfId="9" applyFont="1" applyFill="1" applyBorder="1" applyAlignment="1">
      <alignment horizontal="center" vertical="center" wrapText="1"/>
    </xf>
    <xf numFmtId="0" fontId="34" fillId="4" borderId="72" xfId="9" applyFont="1" applyFill="1" applyBorder="1" applyAlignment="1">
      <alignment horizontal="center" vertical="center" wrapText="1"/>
    </xf>
    <xf numFmtId="0" fontId="15" fillId="5" borderId="86" xfId="0" applyFont="1" applyFill="1" applyBorder="1" applyAlignment="1">
      <alignment horizontal="center" vertical="center"/>
    </xf>
    <xf numFmtId="0" fontId="15" fillId="5" borderId="96" xfId="0" applyFont="1" applyFill="1" applyBorder="1" applyAlignment="1">
      <alignment horizontal="center" vertical="center"/>
    </xf>
    <xf numFmtId="0" fontId="6" fillId="0" borderId="0" xfId="11" applyFont="1"/>
    <xf numFmtId="0" fontId="6" fillId="0" borderId="0" xfId="12" applyFont="1"/>
    <xf numFmtId="0" fontId="6" fillId="0" borderId="0" xfId="11" applyFont="1" applyAlignment="1">
      <alignment vertical="center"/>
    </xf>
    <xf numFmtId="0" fontId="6" fillId="0" borderId="0" xfId="12" applyFont="1" applyAlignment="1">
      <alignment vertical="center"/>
    </xf>
    <xf numFmtId="0" fontId="36" fillId="0" borderId="58" xfId="12" applyFont="1" applyBorder="1" applyAlignment="1">
      <alignment horizontal="right" vertical="center"/>
    </xf>
    <xf numFmtId="0" fontId="36" fillId="0" borderId="66" xfId="12" applyFont="1" applyBorder="1" applyAlignment="1">
      <alignment horizontal="right" vertical="center"/>
    </xf>
    <xf numFmtId="0" fontId="36" fillId="0" borderId="78" xfId="12" applyFont="1" applyBorder="1" applyAlignment="1">
      <alignment horizontal="right" vertical="center"/>
    </xf>
    <xf numFmtId="0" fontId="36" fillId="0" borderId="58" xfId="12" applyFont="1" applyFill="1" applyBorder="1" applyAlignment="1">
      <alignment horizontal="right" vertical="center"/>
    </xf>
    <xf numFmtId="0" fontId="36" fillId="0" borderId="57" xfId="12" applyFont="1" applyFill="1" applyBorder="1" applyAlignment="1">
      <alignment horizontal="right" vertical="center"/>
    </xf>
    <xf numFmtId="0" fontId="13" fillId="0" borderId="67" xfId="12" quotePrefix="1" applyFont="1" applyBorder="1" applyAlignment="1">
      <alignment horizontal="center" vertical="center"/>
    </xf>
    <xf numFmtId="0" fontId="36" fillId="0" borderId="111" xfId="12" applyFont="1" applyBorder="1" applyAlignment="1">
      <alignment horizontal="right" vertical="center"/>
    </xf>
    <xf numFmtId="0" fontId="36" fillId="0" borderId="80" xfId="12" applyFont="1" applyBorder="1" applyAlignment="1">
      <alignment horizontal="right" vertical="center"/>
    </xf>
    <xf numFmtId="0" fontId="36" fillId="0" borderId="112" xfId="12" applyFont="1" applyBorder="1" applyAlignment="1">
      <alignment horizontal="right" vertical="center"/>
    </xf>
    <xf numFmtId="0" fontId="36" fillId="0" borderId="45" xfId="12" applyFont="1" applyBorder="1" applyAlignment="1">
      <alignment horizontal="right" vertical="center"/>
    </xf>
    <xf numFmtId="0" fontId="36" fillId="0" borderId="44" xfId="12" applyFont="1" applyBorder="1" applyAlignment="1">
      <alignment horizontal="right" vertical="center"/>
    </xf>
    <xf numFmtId="0" fontId="36" fillId="0" borderId="38" xfId="12" applyFont="1" applyBorder="1" applyAlignment="1">
      <alignment horizontal="right" vertical="center"/>
    </xf>
    <xf numFmtId="0" fontId="13" fillId="0" borderId="113" xfId="12" applyFont="1" applyBorder="1" applyAlignment="1">
      <alignment horizontal="center" vertical="center"/>
    </xf>
    <xf numFmtId="0" fontId="36" fillId="0" borderId="26" xfId="12" applyFont="1" applyBorder="1" applyAlignment="1">
      <alignment horizontal="right" vertical="center"/>
    </xf>
    <xf numFmtId="0" fontId="36" fillId="0" borderId="54" xfId="12" applyFont="1" applyBorder="1" applyAlignment="1">
      <alignment horizontal="right" vertical="center"/>
    </xf>
    <xf numFmtId="0" fontId="36" fillId="0" borderId="53" xfId="12" applyFont="1" applyBorder="1" applyAlignment="1">
      <alignment horizontal="right" vertical="center"/>
    </xf>
    <xf numFmtId="0" fontId="13" fillId="0" borderId="75" xfId="12" applyFont="1" applyBorder="1" applyAlignment="1">
      <alignment horizontal="center" vertical="center"/>
    </xf>
    <xf numFmtId="0" fontId="13" fillId="0" borderId="74" xfId="12" applyFont="1" applyBorder="1" applyAlignment="1">
      <alignment horizontal="center" vertical="center"/>
    </xf>
    <xf numFmtId="0" fontId="13" fillId="0" borderId="114" xfId="12" applyFont="1" applyBorder="1" applyAlignment="1">
      <alignment horizontal="center" vertical="center"/>
    </xf>
    <xf numFmtId="0" fontId="13" fillId="0" borderId="77" xfId="12" applyFont="1" applyBorder="1" applyAlignment="1">
      <alignment horizontal="center" vertical="center"/>
    </xf>
    <xf numFmtId="0" fontId="36" fillId="0" borderId="115" xfId="12" applyFont="1" applyBorder="1" applyAlignment="1">
      <alignment horizontal="right" vertical="center"/>
    </xf>
    <xf numFmtId="0" fontId="36" fillId="0" borderId="62" xfId="12" applyFont="1" applyBorder="1" applyAlignment="1">
      <alignment horizontal="right" vertical="center"/>
    </xf>
    <xf numFmtId="0" fontId="36" fillId="0" borderId="116" xfId="12" applyFont="1" applyBorder="1" applyAlignment="1">
      <alignment horizontal="right" vertical="center"/>
    </xf>
    <xf numFmtId="0" fontId="13" fillId="0" borderId="70" xfId="12" applyFont="1" applyBorder="1" applyAlignment="1">
      <alignment horizontal="center" vertical="center"/>
    </xf>
    <xf numFmtId="0" fontId="36" fillId="0" borderId="34" xfId="12" applyFont="1" applyBorder="1" applyAlignment="1">
      <alignment horizontal="right" vertical="center"/>
    </xf>
    <xf numFmtId="0" fontId="36" fillId="0" borderId="61" xfId="12" applyFont="1" applyBorder="1" applyAlignment="1">
      <alignment horizontal="right" vertical="center"/>
    </xf>
    <xf numFmtId="0" fontId="36" fillId="0" borderId="117" xfId="12" applyFont="1" applyBorder="1" applyAlignment="1">
      <alignment horizontal="right" vertical="center"/>
    </xf>
    <xf numFmtId="0" fontId="13" fillId="0" borderId="74" xfId="12" quotePrefix="1" applyFont="1" applyBorder="1" applyAlignment="1">
      <alignment horizontal="center" vertical="center"/>
    </xf>
    <xf numFmtId="0" fontId="36" fillId="0" borderId="49" xfId="12" applyFont="1" applyBorder="1" applyAlignment="1">
      <alignment horizontal="right" vertical="center"/>
    </xf>
    <xf numFmtId="0" fontId="36" fillId="0" borderId="48" xfId="12" applyFont="1" applyBorder="1" applyAlignment="1">
      <alignment horizontal="right" vertical="center"/>
    </xf>
    <xf numFmtId="0" fontId="36" fillId="0" borderId="47" xfId="12" applyFont="1" applyBorder="1" applyAlignment="1">
      <alignment horizontal="right" vertical="center"/>
    </xf>
    <xf numFmtId="0" fontId="36" fillId="0" borderId="22" xfId="12" applyFont="1" applyBorder="1" applyAlignment="1">
      <alignment horizontal="right" vertical="center"/>
    </xf>
    <xf numFmtId="0" fontId="36" fillId="0" borderId="79" xfId="12" applyFont="1" applyBorder="1" applyAlignment="1">
      <alignment horizontal="right" vertical="center"/>
    </xf>
    <xf numFmtId="0" fontId="36" fillId="0" borderId="118" xfId="12" applyFont="1" applyBorder="1" applyAlignment="1">
      <alignment horizontal="right" vertical="center"/>
    </xf>
    <xf numFmtId="0" fontId="13" fillId="0" borderId="73" xfId="12" quotePrefix="1" applyFont="1" applyBorder="1" applyAlignment="1">
      <alignment horizontal="center" vertical="center"/>
    </xf>
    <xf numFmtId="0" fontId="14" fillId="0" borderId="0" xfId="11" applyFont="1" applyAlignment="1">
      <alignment vertical="center" wrapText="1"/>
    </xf>
    <xf numFmtId="0" fontId="14" fillId="0" borderId="0" xfId="12" applyFont="1" applyAlignment="1">
      <alignment vertical="center" wrapText="1"/>
    </xf>
    <xf numFmtId="0" fontId="13" fillId="0" borderId="58" xfId="12" applyFont="1" applyBorder="1" applyAlignment="1">
      <alignment horizontal="center" vertical="center" wrapText="1"/>
    </xf>
    <xf numFmtId="0" fontId="13" fillId="0" borderId="66" xfId="12" applyFont="1" applyBorder="1" applyAlignment="1">
      <alignment horizontal="center" vertical="center" wrapText="1"/>
    </xf>
    <xf numFmtId="0" fontId="13" fillId="0" borderId="78" xfId="12" applyFont="1" applyBorder="1" applyAlignment="1">
      <alignment horizontal="center" vertical="center" wrapText="1"/>
    </xf>
    <xf numFmtId="0" fontId="13" fillId="0" borderId="57" xfId="12" applyFont="1" applyBorder="1" applyAlignment="1">
      <alignment horizontal="center" vertical="center" wrapText="1"/>
    </xf>
    <xf numFmtId="0" fontId="13" fillId="0" borderId="8" xfId="11" quotePrefix="1" applyFont="1" applyBorder="1" applyAlignment="1">
      <alignment horizontal="right" wrapText="1"/>
    </xf>
    <xf numFmtId="0" fontId="13" fillId="0" borderId="14" xfId="11" applyFont="1" applyBorder="1" applyAlignment="1">
      <alignment horizontal="centerContinuous" vertical="center"/>
    </xf>
    <xf numFmtId="0" fontId="13" fillId="0" borderId="13" xfId="11" quotePrefix="1" applyFont="1" applyBorder="1" applyAlignment="1">
      <alignment horizontal="centerContinuous" vertical="center"/>
    </xf>
    <xf numFmtId="0" fontId="36" fillId="0" borderId="12" xfId="11" applyFont="1" applyBorder="1" applyAlignment="1">
      <alignment horizontal="centerContinuous" vertical="center"/>
    </xf>
    <xf numFmtId="0" fontId="13" fillId="0" borderId="13" xfId="11" applyFont="1" applyBorder="1" applyAlignment="1">
      <alignment horizontal="centerContinuous" vertical="center"/>
    </xf>
    <xf numFmtId="0" fontId="13" fillId="0" borderId="5" xfId="11" quotePrefix="1" applyFont="1" applyBorder="1" applyAlignment="1">
      <alignment horizontal="right" vertical="center"/>
    </xf>
    <xf numFmtId="0" fontId="6" fillId="0" borderId="0" xfId="11" applyFont="1" applyBorder="1"/>
    <xf numFmtId="0" fontId="11" fillId="0" borderId="0" xfId="11" applyFont="1" applyBorder="1" applyAlignment="1">
      <alignment horizontal="centerContinuous"/>
    </xf>
    <xf numFmtId="0" fontId="6" fillId="0" borderId="11" xfId="11" applyFont="1" applyBorder="1" applyAlignment="1">
      <alignment horizontal="centerContinuous"/>
    </xf>
    <xf numFmtId="0" fontId="6" fillId="0" borderId="9" xfId="11" applyFont="1" applyBorder="1" applyAlignment="1">
      <alignment horizontal="centerContinuous"/>
    </xf>
    <xf numFmtId="0" fontId="6" fillId="0" borderId="8" xfId="11" applyFont="1" applyBorder="1" applyAlignment="1">
      <alignment vertical="center"/>
    </xf>
    <xf numFmtId="0" fontId="6" fillId="0" borderId="10" xfId="11" applyFont="1" applyBorder="1" applyAlignment="1">
      <alignment vertical="center"/>
    </xf>
    <xf numFmtId="0" fontId="6" fillId="0" borderId="11" xfId="11" applyFont="1" applyBorder="1" applyAlignment="1">
      <alignment vertical="center"/>
    </xf>
    <xf numFmtId="0" fontId="6" fillId="0" borderId="9" xfId="11" applyFont="1" applyBorder="1" applyAlignment="1">
      <alignment vertical="center"/>
    </xf>
    <xf numFmtId="0" fontId="7" fillId="0" borderId="8" xfId="11" applyFont="1" applyBorder="1" applyAlignment="1">
      <alignment horizontal="centerContinuous"/>
    </xf>
    <xf numFmtId="0" fontId="6" fillId="0" borderId="7" xfId="11" applyFont="1" applyBorder="1" applyAlignment="1">
      <alignment horizontal="centerContinuous"/>
    </xf>
    <xf numFmtId="0" fontId="6" fillId="0" borderId="0" xfId="11" applyFont="1" applyBorder="1" applyAlignment="1">
      <alignment horizontal="centerContinuous"/>
    </xf>
    <xf numFmtId="0" fontId="6" fillId="0" borderId="5" xfId="11" applyFont="1" applyBorder="1"/>
    <xf numFmtId="0" fontId="6" fillId="0" borderId="6" xfId="11" applyFont="1" applyBorder="1"/>
    <xf numFmtId="0" fontId="6" fillId="0" borderId="7" xfId="11" applyFont="1" applyBorder="1"/>
    <xf numFmtId="0" fontId="6" fillId="0" borderId="0" xfId="11" applyFont="1" applyFill="1" applyBorder="1"/>
    <xf numFmtId="0" fontId="10" fillId="0" borderId="5" xfId="12" applyFont="1" applyBorder="1"/>
    <xf numFmtId="0" fontId="6" fillId="0" borderId="0" xfId="11" applyFont="1" applyBorder="1" applyAlignment="1">
      <alignment vertical="center"/>
    </xf>
    <xf numFmtId="0" fontId="6" fillId="0" borderId="0" xfId="12" applyFont="1" applyBorder="1"/>
    <xf numFmtId="0" fontId="6" fillId="0" borderId="7" xfId="12" applyFont="1" applyBorder="1"/>
    <xf numFmtId="0" fontId="6" fillId="0" borderId="5" xfId="11" applyFont="1" applyBorder="1" applyAlignment="1">
      <alignment horizontal="centerContinuous"/>
    </xf>
    <xf numFmtId="0" fontId="6" fillId="0" borderId="6" xfId="11" applyFont="1" applyBorder="1" applyAlignment="1">
      <alignment horizontal="centerContinuous"/>
    </xf>
    <xf numFmtId="0" fontId="6" fillId="0" borderId="5" xfId="12" applyFont="1" applyBorder="1"/>
    <xf numFmtId="0" fontId="6" fillId="0" borderId="6" xfId="12" applyFont="1" applyBorder="1"/>
    <xf numFmtId="0" fontId="7" fillId="0" borderId="5" xfId="11" applyFont="1" applyBorder="1" applyAlignment="1">
      <alignment horizontal="centerContinuous"/>
    </xf>
    <xf numFmtId="0" fontId="6" fillId="0" borderId="5" xfId="11" applyFont="1" applyBorder="1" applyAlignment="1">
      <alignment vertical="center"/>
    </xf>
    <xf numFmtId="0" fontId="38" fillId="0" borderId="5" xfId="11" applyFont="1" applyBorder="1" applyAlignment="1">
      <alignment horizontal="centerContinuous" vertical="center"/>
    </xf>
    <xf numFmtId="0" fontId="12" fillId="0" borderId="0" xfId="13"/>
    <xf numFmtId="0" fontId="6" fillId="0" borderId="4" xfId="11" applyFont="1" applyBorder="1" applyAlignment="1">
      <alignment horizontal="centerContinuous"/>
    </xf>
    <xf numFmtId="0" fontId="6" fillId="0" borderId="2" xfId="11" applyFont="1" applyBorder="1" applyAlignment="1">
      <alignment horizontal="centerContinuous"/>
    </xf>
    <xf numFmtId="0" fontId="6" fillId="0" borderId="1" xfId="11" applyFont="1" applyBorder="1" applyAlignment="1">
      <alignment horizontal="centerContinuous"/>
    </xf>
    <xf numFmtId="0" fontId="6" fillId="0" borderId="3" xfId="11" applyFont="1" applyBorder="1" applyAlignment="1">
      <alignment horizontal="centerContinuous"/>
    </xf>
    <xf numFmtId="0" fontId="7" fillId="0" borderId="1" xfId="11" applyFont="1" applyBorder="1" applyAlignment="1">
      <alignment horizontal="centerContinuous"/>
    </xf>
    <xf numFmtId="0" fontId="13" fillId="0" borderId="0" xfId="5" applyFont="1"/>
    <xf numFmtId="0" fontId="13" fillId="0" borderId="0" xfId="14" applyFont="1"/>
    <xf numFmtId="0" fontId="13" fillId="0" borderId="0" xfId="5" applyFont="1" applyAlignment="1">
      <alignment vertical="center"/>
    </xf>
    <xf numFmtId="0" fontId="39" fillId="0" borderId="10" xfId="5" applyFont="1" applyBorder="1" applyAlignment="1">
      <alignment vertical="center"/>
    </xf>
    <xf numFmtId="0" fontId="39" fillId="0" borderId="8" xfId="5" quotePrefix="1" applyFont="1" applyBorder="1" applyAlignment="1">
      <alignment horizontal="center" vertical="center"/>
    </xf>
    <xf numFmtId="0" fontId="39" fillId="0" borderId="8" xfId="5" applyFont="1" applyBorder="1" applyAlignment="1">
      <alignment horizontal="center" vertical="center"/>
    </xf>
    <xf numFmtId="0" fontId="39" fillId="0" borderId="70" xfId="5" applyFont="1" applyBorder="1" applyAlignment="1">
      <alignment vertical="center"/>
    </xf>
    <xf numFmtId="0" fontId="39" fillId="0" borderId="68" xfId="5" applyFont="1" applyBorder="1" applyAlignment="1">
      <alignment horizontal="center" vertical="center"/>
    </xf>
    <xf numFmtId="0" fontId="39" fillId="0" borderId="67" xfId="5" quotePrefix="1" applyFont="1" applyBorder="1" applyAlignment="1">
      <alignment horizontal="center" vertical="center"/>
    </xf>
    <xf numFmtId="0" fontId="39" fillId="0" borderId="57" xfId="5" applyFont="1" applyBorder="1" applyAlignment="1">
      <alignment horizontal="center" vertical="center"/>
    </xf>
    <xf numFmtId="0" fontId="39" fillId="0" borderId="12" xfId="5" applyFont="1" applyBorder="1" applyAlignment="1">
      <alignment horizontal="center" vertical="center"/>
    </xf>
    <xf numFmtId="0" fontId="39" fillId="0" borderId="12" xfId="5" quotePrefix="1" applyFont="1" applyBorder="1" applyAlignment="1">
      <alignment horizontal="left" vertical="center"/>
    </xf>
    <xf numFmtId="0" fontId="13" fillId="0" borderId="11" xfId="5" applyFont="1" applyBorder="1"/>
    <xf numFmtId="0" fontId="13" fillId="0" borderId="9" xfId="5" applyFont="1" applyBorder="1"/>
    <xf numFmtId="0" fontId="13" fillId="0" borderId="8" xfId="5" applyFont="1" applyBorder="1"/>
    <xf numFmtId="0" fontId="13" fillId="0" borderId="7" xfId="5" applyFont="1" applyBorder="1"/>
    <xf numFmtId="0" fontId="13" fillId="0" borderId="0" xfId="5" applyFont="1" applyBorder="1"/>
    <xf numFmtId="0" fontId="13" fillId="0" borderId="5" xfId="5" applyFont="1" applyBorder="1"/>
    <xf numFmtId="0" fontId="13" fillId="0" borderId="2" xfId="5" applyFont="1" applyBorder="1"/>
    <xf numFmtId="0" fontId="13" fillId="0" borderId="1" xfId="5" applyFont="1" applyBorder="1"/>
    <xf numFmtId="0" fontId="13" fillId="0" borderId="14" xfId="5" applyFont="1" applyBorder="1" applyAlignment="1">
      <alignment horizontal="centerContinuous" vertical="center"/>
    </xf>
    <xf numFmtId="0" fontId="13" fillId="0" borderId="13" xfId="5" applyFont="1" applyBorder="1" applyAlignment="1">
      <alignment horizontal="centerContinuous" vertical="center"/>
    </xf>
    <xf numFmtId="0" fontId="18" fillId="0" borderId="12" xfId="14" applyFont="1" applyBorder="1" applyAlignment="1">
      <alignment horizontal="centerContinuous" vertical="center"/>
    </xf>
    <xf numFmtId="0" fontId="13" fillId="0" borderId="0" xfId="14" applyFont="1" applyAlignment="1">
      <alignment vertical="center"/>
    </xf>
    <xf numFmtId="0" fontId="13" fillId="0" borderId="9" xfId="14" applyFont="1" applyBorder="1"/>
    <xf numFmtId="0" fontId="18" fillId="0" borderId="8" xfId="14" applyFont="1" applyBorder="1" applyAlignment="1">
      <alignment vertical="center"/>
    </xf>
    <xf numFmtId="0" fontId="13" fillId="0" borderId="65" xfId="14" applyFont="1" applyBorder="1"/>
    <xf numFmtId="0" fontId="13" fillId="0" borderId="65" xfId="5" applyFont="1" applyBorder="1"/>
    <xf numFmtId="0" fontId="18" fillId="0" borderId="64" xfId="14" applyFont="1" applyBorder="1" applyAlignment="1">
      <alignment vertical="center"/>
    </xf>
    <xf numFmtId="0" fontId="13" fillId="0" borderId="0" xfId="5" applyFont="1" applyBorder="1" applyAlignment="1">
      <alignment horizontal="centerContinuous"/>
    </xf>
    <xf numFmtId="0" fontId="24" fillId="0" borderId="0" xfId="5" applyFont="1" applyBorder="1" applyAlignment="1">
      <alignment horizontal="centerContinuous"/>
    </xf>
    <xf numFmtId="0" fontId="40" fillId="0" borderId="0" xfId="14" applyFont="1" applyBorder="1" applyAlignment="1">
      <alignment horizontal="centerContinuous"/>
    </xf>
    <xf numFmtId="0" fontId="11" fillId="0" borderId="0" xfId="14" applyFont="1" applyBorder="1" applyAlignment="1">
      <alignment horizontal="centerContinuous"/>
    </xf>
    <xf numFmtId="0" fontId="13" fillId="0" borderId="5" xfId="14" applyFont="1" applyBorder="1"/>
    <xf numFmtId="0" fontId="13" fillId="0" borderId="5" xfId="14" applyFont="1" applyBorder="1" applyAlignment="1">
      <alignment horizontal="centerContinuous"/>
    </xf>
    <xf numFmtId="0" fontId="13" fillId="0" borderId="0" xfId="14" applyFont="1" applyBorder="1"/>
    <xf numFmtId="0" fontId="13" fillId="0" borderId="4" xfId="5" applyFont="1" applyBorder="1"/>
    <xf numFmtId="0" fontId="13" fillId="0" borderId="1" xfId="14" applyFont="1" applyBorder="1"/>
    <xf numFmtId="0" fontId="21" fillId="0" borderId="0" xfId="14" applyFont="1"/>
    <xf numFmtId="0" fontId="13" fillId="0" borderId="0" xfId="14" applyFont="1" applyBorder="1" applyAlignment="1">
      <alignment horizontal="centerContinuous"/>
    </xf>
    <xf numFmtId="0" fontId="13" fillId="0" borderId="2" xfId="14" applyFont="1" applyBorder="1"/>
    <xf numFmtId="0" fontId="21" fillId="0" borderId="0" xfId="15"/>
    <xf numFmtId="179" fontId="21" fillId="0" borderId="0" xfId="6" applyNumberFormat="1" applyFont="1" applyBorder="1" applyAlignment="1">
      <alignment vertical="center"/>
    </xf>
    <xf numFmtId="179" fontId="21" fillId="0" borderId="9" xfId="6" applyNumberFormat="1" applyFont="1" applyBorder="1" applyAlignment="1">
      <alignment vertical="center"/>
    </xf>
    <xf numFmtId="179" fontId="21" fillId="0" borderId="2" xfId="6" applyNumberFormat="1" applyFont="1" applyBorder="1" applyAlignment="1">
      <alignment vertical="center"/>
    </xf>
    <xf numFmtId="179" fontId="21" fillId="0" borderId="0" xfId="6" applyNumberFormat="1" applyFont="1" applyBorder="1" applyAlignment="1">
      <alignment horizontal="center" vertical="center"/>
    </xf>
    <xf numFmtId="0" fontId="21" fillId="0" borderId="8" xfId="6" applyFont="1" applyBorder="1" applyAlignment="1">
      <alignment vertical="center"/>
    </xf>
    <xf numFmtId="179" fontId="21" fillId="0" borderId="12" xfId="6" applyNumberFormat="1" applyFont="1" applyBorder="1" applyAlignment="1">
      <alignment horizontal="center" vertical="center"/>
    </xf>
    <xf numFmtId="32" fontId="21" fillId="0" borderId="58" xfId="6" applyNumberFormat="1" applyFont="1" applyBorder="1" applyAlignment="1">
      <alignment horizontal="center" vertical="center"/>
    </xf>
    <xf numFmtId="0" fontId="21" fillId="0" borderId="11" xfId="6" applyBorder="1"/>
    <xf numFmtId="0" fontId="21" fillId="0" borderId="5" xfId="6" applyFont="1" applyBorder="1" applyAlignment="1">
      <alignment vertical="center"/>
    </xf>
    <xf numFmtId="0" fontId="21" fillId="0" borderId="34" xfId="6" applyFont="1" applyBorder="1" applyAlignment="1">
      <alignment vertical="center"/>
    </xf>
    <xf numFmtId="0" fontId="21" fillId="0" borderId="34" xfId="6" applyNumberFormat="1" applyFont="1" applyBorder="1" applyAlignment="1">
      <alignment horizontal="center" vertical="center"/>
    </xf>
    <xf numFmtId="0" fontId="21" fillId="0" borderId="32" xfId="6" applyNumberFormat="1" applyFont="1" applyBorder="1" applyAlignment="1">
      <alignment horizontal="center" vertical="center"/>
    </xf>
    <xf numFmtId="32" fontId="21" fillId="0" borderId="32" xfId="6" applyNumberFormat="1" applyFont="1" applyBorder="1" applyAlignment="1">
      <alignment horizontal="center" vertical="center" shrinkToFit="1"/>
    </xf>
    <xf numFmtId="179" fontId="21" fillId="0" borderId="27" xfId="6" applyNumberFormat="1" applyFont="1" applyBorder="1" applyAlignment="1">
      <alignment vertical="center"/>
    </xf>
    <xf numFmtId="0" fontId="21" fillId="0" borderId="26" xfId="6" applyFont="1" applyBorder="1" applyAlignment="1">
      <alignment vertical="center"/>
    </xf>
    <xf numFmtId="0" fontId="21" fillId="0" borderId="26" xfId="6" applyNumberFormat="1" applyFont="1" applyBorder="1" applyAlignment="1">
      <alignment horizontal="center" vertical="center"/>
    </xf>
    <xf numFmtId="0" fontId="21" fillId="0" borderId="24" xfId="6" applyNumberFormat="1" applyFont="1" applyBorder="1" applyAlignment="1">
      <alignment horizontal="center" vertical="center"/>
    </xf>
    <xf numFmtId="32" fontId="21" fillId="0" borderId="24" xfId="6" applyNumberFormat="1" applyFont="1" applyBorder="1" applyAlignment="1">
      <alignment horizontal="center" vertical="center" shrinkToFit="1"/>
    </xf>
    <xf numFmtId="179" fontId="21" fillId="0" borderId="43" xfId="6" applyNumberFormat="1" applyFont="1" applyBorder="1" applyAlignment="1">
      <alignment vertical="center"/>
    </xf>
    <xf numFmtId="0" fontId="21" fillId="0" borderId="42" xfId="6" applyFont="1" applyBorder="1" applyAlignment="1">
      <alignment vertical="center"/>
    </xf>
    <xf numFmtId="0" fontId="21" fillId="0" borderId="42" xfId="6" applyNumberFormat="1" applyFont="1" applyBorder="1" applyAlignment="1">
      <alignment horizontal="center" vertical="center"/>
    </xf>
    <xf numFmtId="0" fontId="21" fillId="0" borderId="40" xfId="6" applyNumberFormat="1" applyFont="1" applyBorder="1" applyAlignment="1">
      <alignment horizontal="center" vertical="center"/>
    </xf>
    <xf numFmtId="32" fontId="21" fillId="0" borderId="40" xfId="6" applyNumberFormat="1" applyFont="1" applyBorder="1" applyAlignment="1">
      <alignment horizontal="center" vertical="center" shrinkToFit="1"/>
    </xf>
    <xf numFmtId="179" fontId="21" fillId="0" borderId="35" xfId="6" applyNumberFormat="1" applyFont="1" applyBorder="1" applyAlignment="1">
      <alignment vertical="center"/>
    </xf>
    <xf numFmtId="0" fontId="21" fillId="0" borderId="16" xfId="6" applyFont="1" applyBorder="1" applyAlignment="1">
      <alignment vertical="center"/>
    </xf>
    <xf numFmtId="0" fontId="21" fillId="0" borderId="1" xfId="6" applyFont="1" applyBorder="1" applyAlignment="1">
      <alignment vertical="center"/>
    </xf>
    <xf numFmtId="0" fontId="21" fillId="0" borderId="22" xfId="6" applyNumberFormat="1" applyFont="1" applyBorder="1" applyAlignment="1">
      <alignment horizontal="center" vertical="center"/>
    </xf>
    <xf numFmtId="0" fontId="21" fillId="0" borderId="20" xfId="6" applyNumberFormat="1" applyFont="1" applyBorder="1" applyAlignment="1">
      <alignment horizontal="center" vertical="center"/>
    </xf>
    <xf numFmtId="32" fontId="21" fillId="0" borderId="20" xfId="6" applyNumberFormat="1" applyFont="1" applyBorder="1" applyAlignment="1">
      <alignment horizontal="center" vertical="center" shrinkToFit="1"/>
    </xf>
    <xf numFmtId="0" fontId="21" fillId="0" borderId="9" xfId="6" applyFont="1" applyBorder="1" applyAlignment="1">
      <alignment horizontal="center" vertical="center"/>
    </xf>
    <xf numFmtId="0" fontId="21" fillId="0" borderId="119" xfId="6" applyFont="1" applyBorder="1" applyAlignment="1">
      <alignment horizontal="center" vertical="center"/>
    </xf>
    <xf numFmtId="0" fontId="21" fillId="0" borderId="0" xfId="6" quotePrefix="1" applyFont="1" applyBorder="1" applyAlignment="1">
      <alignment horizontal="left" vertical="center"/>
    </xf>
    <xf numFmtId="0" fontId="21" fillId="0" borderId="5" xfId="6" quotePrefix="1" applyFont="1" applyBorder="1" applyAlignment="1">
      <alignment horizontal="right" vertical="center"/>
    </xf>
    <xf numFmtId="0" fontId="21" fillId="0" borderId="119" xfId="6" quotePrefix="1" applyFont="1" applyBorder="1" applyAlignment="1">
      <alignment horizontal="center" vertical="center"/>
    </xf>
    <xf numFmtId="0" fontId="21" fillId="0" borderId="10" xfId="6" quotePrefix="1" applyFont="1" applyBorder="1" applyAlignment="1">
      <alignment horizontal="left" vertical="center"/>
    </xf>
    <xf numFmtId="0" fontId="21" fillId="0" borderId="16" xfId="6" applyFont="1" applyBorder="1" applyAlignment="1">
      <alignment horizontal="center" vertical="center"/>
    </xf>
    <xf numFmtId="0" fontId="21" fillId="0" borderId="6" xfId="6" applyFont="1" applyBorder="1" applyAlignment="1">
      <alignment horizontal="center" vertical="center"/>
    </xf>
    <xf numFmtId="0" fontId="21" fillId="0" borderId="2" xfId="6" applyFont="1" applyBorder="1" applyAlignment="1">
      <alignment horizontal="center" vertical="center"/>
    </xf>
    <xf numFmtId="0" fontId="21" fillId="0" borderId="3" xfId="6" applyFont="1" applyBorder="1" applyAlignment="1">
      <alignment horizontal="center" vertical="center"/>
    </xf>
    <xf numFmtId="0" fontId="20" fillId="0" borderId="11" xfId="6" applyFont="1" applyBorder="1" applyAlignment="1">
      <alignment horizontal="right" vertical="center"/>
    </xf>
    <xf numFmtId="0" fontId="12" fillId="0" borderId="0" xfId="6" quotePrefix="1" applyFont="1" applyBorder="1" applyAlignment="1">
      <alignment horizontal="left"/>
    </xf>
    <xf numFmtId="0" fontId="21" fillId="0" borderId="9" xfId="6" applyFont="1" applyBorder="1" applyAlignment="1">
      <alignment horizontal="center"/>
    </xf>
    <xf numFmtId="49" fontId="36" fillId="0" borderId="44" xfId="12" applyNumberFormat="1" applyFont="1" applyBorder="1" applyAlignment="1">
      <alignment horizontal="right" vertical="center"/>
    </xf>
    <xf numFmtId="49" fontId="36" fillId="0" borderId="45" xfId="12" applyNumberFormat="1" applyFont="1" applyBorder="1" applyAlignment="1">
      <alignment horizontal="right" vertical="center"/>
    </xf>
    <xf numFmtId="49" fontId="36" fillId="0" borderId="47" xfId="12" applyNumberFormat="1" applyFont="1" applyBorder="1" applyAlignment="1">
      <alignment horizontal="right" vertical="center"/>
    </xf>
    <xf numFmtId="49" fontId="36" fillId="0" borderId="48" xfId="12" applyNumberFormat="1" applyFont="1" applyBorder="1" applyAlignment="1">
      <alignment horizontal="right" vertical="center"/>
    </xf>
    <xf numFmtId="49" fontId="36" fillId="0" borderId="53" xfId="12" applyNumberFormat="1" applyFont="1" applyBorder="1" applyAlignment="1">
      <alignment horizontal="right" vertical="center"/>
    </xf>
    <xf numFmtId="49" fontId="36" fillId="0" borderId="54" xfId="12" applyNumberFormat="1" applyFont="1" applyBorder="1" applyAlignment="1">
      <alignment horizontal="right" vertical="center"/>
    </xf>
    <xf numFmtId="49" fontId="36" fillId="0" borderId="117" xfId="12" applyNumberFormat="1" applyFont="1" applyBorder="1" applyAlignment="1">
      <alignment horizontal="right" vertical="center"/>
    </xf>
    <xf numFmtId="49" fontId="36" fillId="0" borderId="61" xfId="12" applyNumberFormat="1" applyFont="1" applyBorder="1" applyAlignment="1">
      <alignment horizontal="right" vertical="center"/>
    </xf>
    <xf numFmtId="0" fontId="39" fillId="0" borderId="104" xfId="5" applyFont="1" applyBorder="1" applyAlignment="1">
      <alignment vertical="center"/>
    </xf>
    <xf numFmtId="0" fontId="39" fillId="0" borderId="105" xfId="5" applyFont="1" applyBorder="1" applyAlignment="1">
      <alignment vertical="center"/>
    </xf>
    <xf numFmtId="0" fontId="39" fillId="0" borderId="106" xfId="5" applyFont="1" applyBorder="1" applyAlignment="1">
      <alignment vertical="center"/>
    </xf>
    <xf numFmtId="0" fontId="39" fillId="0" borderId="19" xfId="5" applyFont="1" applyBorder="1" applyAlignment="1">
      <alignment vertical="center"/>
    </xf>
    <xf numFmtId="0" fontId="39" fillId="0" borderId="71" xfId="5" applyFont="1" applyBorder="1" applyAlignment="1">
      <alignment vertical="center"/>
    </xf>
    <xf numFmtId="0" fontId="39" fillId="0" borderId="18" xfId="5" applyFont="1" applyBorder="1" applyAlignment="1">
      <alignment vertical="center"/>
    </xf>
    <xf numFmtId="0" fontId="39" fillId="0" borderId="104" xfId="5" applyNumberFormat="1" applyFont="1" applyBorder="1" applyAlignment="1">
      <alignment horizontal="right" vertical="center"/>
    </xf>
    <xf numFmtId="0" fontId="39" fillId="0" borderId="105" xfId="5" applyNumberFormat="1" applyFont="1" applyBorder="1" applyAlignment="1">
      <alignment horizontal="right" vertical="center"/>
    </xf>
    <xf numFmtId="0" fontId="39" fillId="0" borderId="106" xfId="5" applyNumberFormat="1" applyFont="1" applyBorder="1" applyAlignment="1">
      <alignment horizontal="right" vertical="center"/>
    </xf>
    <xf numFmtId="0" fontId="39" fillId="0" borderId="19" xfId="5" applyNumberFormat="1" applyFont="1" applyBorder="1" applyAlignment="1">
      <alignment horizontal="right" vertical="center"/>
    </xf>
    <xf numFmtId="0" fontId="39" fillId="0" borderId="71" xfId="5" applyNumberFormat="1" applyFont="1" applyBorder="1" applyAlignment="1">
      <alignment horizontal="right" vertical="center"/>
    </xf>
    <xf numFmtId="0" fontId="39" fillId="0" borderId="18" xfId="5" applyNumberFormat="1" applyFont="1" applyBorder="1" applyAlignment="1">
      <alignment horizontal="right" vertical="center"/>
    </xf>
    <xf numFmtId="0" fontId="5" fillId="0" borderId="50" xfId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0" fontId="5" fillId="0" borderId="120" xfId="0" applyFont="1" applyBorder="1" applyAlignment="1">
      <alignment vertical="center"/>
    </xf>
    <xf numFmtId="0" fontId="5" fillId="0" borderId="12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5" fillId="0" borderId="122" xfId="0" applyFont="1" applyBorder="1" applyAlignment="1">
      <alignment vertical="center"/>
    </xf>
    <xf numFmtId="0" fontId="5" fillId="0" borderId="111" xfId="0" applyFont="1" applyBorder="1" applyAlignment="1">
      <alignment vertical="center"/>
    </xf>
    <xf numFmtId="0" fontId="5" fillId="0" borderId="66" xfId="1" applyFont="1" applyBorder="1" applyAlignment="1">
      <alignment vertical="center"/>
    </xf>
    <xf numFmtId="0" fontId="6" fillId="0" borderId="0" xfId="1" applyNumberFormat="1" applyFont="1"/>
    <xf numFmtId="0" fontId="6" fillId="0" borderId="0" xfId="1" applyNumberFormat="1" applyFont="1" applyAlignment="1">
      <alignment vertical="center"/>
    </xf>
    <xf numFmtId="0" fontId="21" fillId="0" borderId="1" xfId="6" applyFont="1" applyBorder="1" applyAlignment="1">
      <alignment horizontal="center" vertical="center"/>
    </xf>
    <xf numFmtId="0" fontId="21" fillId="0" borderId="1" xfId="6" quotePrefix="1" applyFont="1" applyBorder="1" applyAlignment="1">
      <alignment horizontal="center" vertical="center"/>
    </xf>
    <xf numFmtId="0" fontId="21" fillId="0" borderId="16" xfId="6" quotePrefix="1" applyFont="1" applyBorder="1" applyAlignment="1">
      <alignment horizontal="center" vertical="center"/>
    </xf>
    <xf numFmtId="0" fontId="21" fillId="0" borderId="4" xfId="6" applyFont="1" applyBorder="1" applyAlignment="1">
      <alignment horizontal="center" vertical="center"/>
    </xf>
    <xf numFmtId="0" fontId="21" fillId="0" borderId="18" xfId="6" applyFont="1" applyBorder="1" applyAlignment="1">
      <alignment horizontal="center" vertical="center"/>
    </xf>
    <xf numFmtId="0" fontId="21" fillId="0" borderId="11" xfId="6" quotePrefix="1" applyFont="1" applyBorder="1" applyAlignment="1">
      <alignment horizontal="center" vertical="center"/>
    </xf>
    <xf numFmtId="0" fontId="21" fillId="0" borderId="49" xfId="6" applyNumberFormat="1" applyFont="1" applyBorder="1" applyAlignment="1">
      <alignment horizontal="center" vertical="center"/>
    </xf>
    <xf numFmtId="0" fontId="21" fillId="0" borderId="115" xfId="6" applyNumberFormat="1" applyFont="1" applyBorder="1" applyAlignment="1">
      <alignment horizontal="center" vertical="center"/>
    </xf>
    <xf numFmtId="0" fontId="2" fillId="0" borderId="0" xfId="16">
      <alignment vertical="center"/>
    </xf>
    <xf numFmtId="0" fontId="2" fillId="0" borderId="11" xfId="16" applyBorder="1">
      <alignment vertical="center"/>
    </xf>
    <xf numFmtId="0" fontId="2" fillId="0" borderId="8" xfId="16" applyBorder="1">
      <alignment vertical="center"/>
    </xf>
    <xf numFmtId="0" fontId="2" fillId="0" borderId="7" xfId="16" applyBorder="1">
      <alignment vertical="center"/>
    </xf>
    <xf numFmtId="0" fontId="2" fillId="0" borderId="5" xfId="16" applyBorder="1">
      <alignment vertical="center"/>
    </xf>
    <xf numFmtId="0" fontId="2" fillId="0" borderId="4" xfId="16" applyBorder="1">
      <alignment vertical="center"/>
    </xf>
    <xf numFmtId="0" fontId="2" fillId="0" borderId="1" xfId="16" applyBorder="1">
      <alignment vertical="center"/>
    </xf>
    <xf numFmtId="0" fontId="2" fillId="0" borderId="123" xfId="16" applyBorder="1">
      <alignment vertical="center"/>
    </xf>
    <xf numFmtId="0" fontId="2" fillId="0" borderId="124" xfId="16" applyBorder="1">
      <alignment vertical="center"/>
    </xf>
    <xf numFmtId="0" fontId="2" fillId="0" borderId="125" xfId="16" applyBorder="1" applyAlignment="1">
      <alignment horizontal="right" vertical="center"/>
    </xf>
    <xf numFmtId="0" fontId="44" fillId="0" borderId="0" xfId="3" applyFont="1" applyAlignment="1">
      <alignment vertical="center"/>
    </xf>
    <xf numFmtId="0" fontId="44" fillId="0" borderId="0" xfId="3" applyFont="1" applyBorder="1" applyAlignment="1">
      <alignment vertical="center"/>
    </xf>
    <xf numFmtId="0" fontId="24" fillId="0" borderId="0" xfId="3" applyFont="1" applyBorder="1" applyAlignment="1">
      <alignment horizontal="centerContinuous" vertical="center"/>
    </xf>
    <xf numFmtId="0" fontId="13" fillId="0" borderId="0" xfId="3" applyFont="1" applyBorder="1" applyAlignment="1">
      <alignment vertical="center"/>
    </xf>
    <xf numFmtId="0" fontId="44" fillId="0" borderId="18" xfId="3" applyFont="1" applyBorder="1" applyAlignment="1">
      <alignment vertical="center" shrinkToFit="1"/>
    </xf>
    <xf numFmtId="0" fontId="44" fillId="0" borderId="71" xfId="3" applyFont="1" applyBorder="1" applyAlignment="1">
      <alignment vertical="center" shrinkToFit="1"/>
    </xf>
    <xf numFmtId="0" fontId="44" fillId="0" borderId="80" xfId="3" applyFont="1" applyBorder="1" applyAlignment="1">
      <alignment vertical="center" shrinkToFit="1"/>
    </xf>
    <xf numFmtId="0" fontId="44" fillId="0" borderId="115" xfId="3" applyFont="1" applyBorder="1" applyAlignment="1">
      <alignment vertical="center"/>
    </xf>
    <xf numFmtId="0" fontId="44" fillId="0" borderId="62" xfId="3" applyFont="1" applyFill="1" applyBorder="1" applyAlignment="1">
      <alignment vertical="center"/>
    </xf>
    <xf numFmtId="0" fontId="46" fillId="0" borderId="62" xfId="3" applyFont="1" applyFill="1" applyBorder="1" applyAlignment="1">
      <alignment vertical="center"/>
    </xf>
    <xf numFmtId="0" fontId="46" fillId="0" borderId="62" xfId="3" applyFont="1" applyFill="1" applyBorder="1" applyAlignment="1">
      <alignment horizontal="right" vertical="center"/>
    </xf>
    <xf numFmtId="0" fontId="44" fillId="0" borderId="106" xfId="3" applyFont="1" applyBorder="1" applyAlignment="1">
      <alignment vertical="center"/>
    </xf>
    <xf numFmtId="0" fontId="44" fillId="0" borderId="105" xfId="3" applyFont="1" applyFill="1" applyBorder="1" applyAlignment="1">
      <alignment vertical="center"/>
    </xf>
    <xf numFmtId="0" fontId="46" fillId="0" borderId="105" xfId="3" applyFont="1" applyFill="1" applyBorder="1" applyAlignment="1">
      <alignment vertical="center"/>
    </xf>
    <xf numFmtId="0" fontId="46" fillId="0" borderId="105" xfId="3" applyFont="1" applyFill="1" applyBorder="1" applyAlignment="1">
      <alignment horizontal="right" vertical="center"/>
    </xf>
    <xf numFmtId="0" fontId="44" fillId="0" borderId="38" xfId="3" applyFont="1" applyBorder="1" applyAlignment="1">
      <alignment vertical="center"/>
    </xf>
    <xf numFmtId="0" fontId="44" fillId="0" borderId="45" xfId="3" applyFont="1" applyFill="1" applyBorder="1" applyAlignment="1">
      <alignment vertical="center"/>
    </xf>
    <xf numFmtId="0" fontId="44" fillId="0" borderId="45" xfId="3" applyFont="1" applyFill="1" applyBorder="1" applyAlignment="1">
      <alignment horizontal="center" vertical="center"/>
    </xf>
    <xf numFmtId="0" fontId="48" fillId="0" borderId="45" xfId="3" applyFont="1" applyFill="1" applyBorder="1" applyAlignment="1">
      <alignment horizontal="center" vertical="center" shrinkToFit="1"/>
    </xf>
    <xf numFmtId="0" fontId="49" fillId="0" borderId="45" xfId="3" applyFont="1" applyFill="1" applyBorder="1" applyAlignment="1">
      <alignment horizontal="center"/>
    </xf>
    <xf numFmtId="0" fontId="44" fillId="0" borderId="38" xfId="3" applyFont="1" applyFill="1" applyBorder="1" applyAlignment="1">
      <alignment horizontal="center" vertical="center"/>
    </xf>
    <xf numFmtId="0" fontId="44" fillId="0" borderId="16" xfId="3" applyFont="1" applyBorder="1" applyAlignment="1">
      <alignment horizontal="center" vertical="center"/>
    </xf>
    <xf numFmtId="0" fontId="44" fillId="0" borderId="130" xfId="3" applyFont="1" applyFill="1" applyBorder="1" applyAlignment="1">
      <alignment horizontal="center" vertical="center"/>
    </xf>
    <xf numFmtId="0" fontId="44" fillId="0" borderId="18" xfId="3" applyFont="1" applyBorder="1" applyAlignment="1">
      <alignment horizontal="center" vertical="center"/>
    </xf>
    <xf numFmtId="0" fontId="44" fillId="0" borderId="71" xfId="3" applyFont="1" applyBorder="1" applyAlignment="1">
      <alignment horizontal="center" vertical="center"/>
    </xf>
    <xf numFmtId="0" fontId="44" fillId="0" borderId="130" xfId="3" applyFont="1" applyBorder="1" applyAlignment="1">
      <alignment horizontal="center" vertical="center"/>
    </xf>
    <xf numFmtId="0" fontId="24" fillId="0" borderId="0" xfId="3" applyFont="1" applyAlignment="1"/>
    <xf numFmtId="0" fontId="44" fillId="0" borderId="11" xfId="3" applyFont="1" applyBorder="1" applyAlignment="1">
      <alignment vertical="center"/>
    </xf>
    <xf numFmtId="0" fontId="44" fillId="0" borderId="8" xfId="3" applyFont="1" applyBorder="1" applyAlignment="1">
      <alignment vertical="center"/>
    </xf>
    <xf numFmtId="0" fontId="44" fillId="0" borderId="9" xfId="3" applyFont="1" applyBorder="1" applyAlignment="1">
      <alignment vertical="center"/>
    </xf>
    <xf numFmtId="0" fontId="50" fillId="0" borderId="8" xfId="3" applyFont="1" applyBorder="1" applyAlignment="1">
      <alignment horizontal="center" vertical="center" textRotation="255"/>
    </xf>
    <xf numFmtId="0" fontId="13" fillId="0" borderId="0" xfId="3" applyFont="1" applyAlignment="1">
      <alignment vertical="center"/>
    </xf>
    <xf numFmtId="0" fontId="44" fillId="0" borderId="7" xfId="3" applyFont="1" applyBorder="1" applyAlignment="1">
      <alignment vertical="center"/>
    </xf>
    <xf numFmtId="0" fontId="13" fillId="0" borderId="0" xfId="3" applyFont="1" applyBorder="1" applyAlignment="1">
      <alignment horizontal="center" vertical="center"/>
    </xf>
    <xf numFmtId="0" fontId="51" fillId="0" borderId="5" xfId="3" applyFont="1" applyBorder="1" applyAlignment="1">
      <alignment horizontal="center" vertical="center"/>
    </xf>
    <xf numFmtId="0" fontId="50" fillId="0" borderId="5" xfId="3" applyFont="1" applyBorder="1" applyAlignment="1">
      <alignment horizontal="center" vertical="center" textRotation="255"/>
    </xf>
    <xf numFmtId="0" fontId="18" fillId="0" borderId="0" xfId="17" applyFont="1" applyBorder="1" applyAlignment="1" applyProtection="1">
      <alignment vertical="center"/>
    </xf>
    <xf numFmtId="0" fontId="46" fillId="0" borderId="134" xfId="3" applyFont="1" applyBorder="1" applyAlignment="1">
      <alignment horizontal="center" vertical="center"/>
    </xf>
    <xf numFmtId="0" fontId="46" fillId="0" borderId="136" xfId="3" applyFont="1" applyBorder="1" applyAlignment="1">
      <alignment horizontal="center" vertical="center"/>
    </xf>
    <xf numFmtId="0" fontId="44" fillId="0" borderId="136" xfId="3" applyFont="1" applyBorder="1" applyAlignment="1">
      <alignment vertical="center"/>
    </xf>
    <xf numFmtId="0" fontId="18" fillId="0" borderId="0" xfId="3" applyFont="1" applyBorder="1" applyAlignment="1">
      <alignment vertical="center"/>
    </xf>
    <xf numFmtId="0" fontId="18" fillId="0" borderId="0" xfId="3" applyFont="1" applyBorder="1" applyAlignment="1">
      <alignment horizontal="right" vertical="center"/>
    </xf>
    <xf numFmtId="0" fontId="44" fillId="0" borderId="138" xfId="3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1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17" xfId="0" applyFont="1" applyBorder="1" applyAlignment="1">
      <alignment vertical="center"/>
    </xf>
    <xf numFmtId="0" fontId="5" fillId="0" borderId="62" xfId="0" applyFont="1" applyBorder="1" applyAlignment="1">
      <alignment vertical="center"/>
    </xf>
    <xf numFmtId="0" fontId="5" fillId="0" borderId="116" xfId="0" applyFont="1" applyBorder="1" applyAlignment="1">
      <alignment vertical="center"/>
    </xf>
    <xf numFmtId="1" fontId="5" fillId="0" borderId="22" xfId="0" applyNumberFormat="1" applyFont="1" applyBorder="1" applyAlignment="1">
      <alignment vertical="center"/>
    </xf>
    <xf numFmtId="0" fontId="1" fillId="0" borderId="36" xfId="16" applyFont="1" applyBorder="1">
      <alignment vertical="center"/>
    </xf>
    <xf numFmtId="0" fontId="45" fillId="0" borderId="66" xfId="3" quotePrefix="1" applyFont="1" applyBorder="1" applyAlignment="1">
      <alignment horizontal="center" vertical="center"/>
    </xf>
    <xf numFmtId="0" fontId="45" fillId="0" borderId="57" xfId="3" quotePrefix="1" applyFont="1" applyBorder="1" applyAlignment="1">
      <alignment horizontal="center" vertical="center"/>
    </xf>
    <xf numFmtId="0" fontId="44" fillId="0" borderId="9" xfId="3" applyFont="1" applyBorder="1" applyAlignment="1">
      <alignment horizontal="center" vertical="center"/>
    </xf>
    <xf numFmtId="0" fontId="44" fillId="0" borderId="38" xfId="3" applyFont="1" applyBorder="1" applyAlignment="1">
      <alignment horizontal="center" vertical="center"/>
    </xf>
    <xf numFmtId="0" fontId="44" fillId="0" borderId="139" xfId="3" applyFont="1" applyBorder="1" applyAlignment="1">
      <alignment horizontal="center" vertical="center"/>
    </xf>
    <xf numFmtId="0" fontId="44" fillId="0" borderId="140" xfId="3" applyFont="1" applyBorder="1" applyAlignment="1">
      <alignment horizontal="center" vertical="center"/>
    </xf>
    <xf numFmtId="0" fontId="44" fillId="0" borderId="15" xfId="3" applyFont="1" applyBorder="1" applyAlignment="1">
      <alignment horizontal="center" vertical="center"/>
    </xf>
    <xf numFmtId="0" fontId="44" fillId="0" borderId="141" xfId="3" applyFont="1" applyBorder="1" applyAlignment="1">
      <alignment horizontal="center" vertical="center"/>
    </xf>
    <xf numFmtId="0" fontId="44" fillId="0" borderId="142" xfId="3" applyFont="1" applyBorder="1" applyAlignment="1">
      <alignment horizontal="center" vertical="center"/>
    </xf>
    <xf numFmtId="0" fontId="44" fillId="0" borderId="17" xfId="3" applyFont="1" applyBorder="1" applyAlignment="1">
      <alignment horizontal="center" vertical="center"/>
    </xf>
    <xf numFmtId="0" fontId="44" fillId="0" borderId="139" xfId="3" applyFont="1" applyFill="1" applyBorder="1" applyAlignment="1">
      <alignment horizontal="center" vertical="center"/>
    </xf>
    <xf numFmtId="0" fontId="46" fillId="0" borderId="140" xfId="3" applyFont="1" applyFill="1" applyBorder="1" applyAlignment="1">
      <alignment horizontal="center" vertical="center"/>
    </xf>
    <xf numFmtId="0" fontId="44" fillId="0" borderId="140" xfId="3" applyFont="1" applyFill="1" applyBorder="1" applyAlignment="1">
      <alignment horizontal="center" vertical="center"/>
    </xf>
    <xf numFmtId="0" fontId="44" fillId="0" borderId="143" xfId="3" applyFont="1" applyFill="1" applyBorder="1" applyAlignment="1">
      <alignment horizontal="center" vertical="center"/>
    </xf>
    <xf numFmtId="0" fontId="44" fillId="0" borderId="83" xfId="3" applyFont="1" applyFill="1" applyBorder="1" applyAlignment="1">
      <alignment horizontal="center" vertical="center"/>
    </xf>
    <xf numFmtId="0" fontId="44" fillId="0" borderId="144" xfId="3" applyFont="1" applyFill="1" applyBorder="1" applyAlignment="1">
      <alignment horizontal="center" vertical="center"/>
    </xf>
    <xf numFmtId="0" fontId="14" fillId="0" borderId="83" xfId="3" applyFont="1" applyFill="1" applyBorder="1" applyAlignment="1">
      <alignment horizontal="center"/>
    </xf>
    <xf numFmtId="0" fontId="14" fillId="0" borderId="144" xfId="3" applyFont="1" applyFill="1" applyBorder="1" applyAlignment="1">
      <alignment horizontal="center"/>
    </xf>
    <xf numFmtId="0" fontId="14" fillId="0" borderId="37" xfId="3" applyFont="1" applyFill="1" applyBorder="1" applyAlignment="1">
      <alignment horizontal="center"/>
    </xf>
    <xf numFmtId="0" fontId="44" fillId="0" borderId="145" xfId="3" applyFont="1" applyFill="1" applyBorder="1" applyAlignment="1">
      <alignment horizontal="center" vertical="center"/>
    </xf>
    <xf numFmtId="0" fontId="44" fillId="0" borderId="146" xfId="3" applyFont="1" applyFill="1" applyBorder="1" applyAlignment="1">
      <alignment horizontal="center" vertical="center"/>
    </xf>
    <xf numFmtId="0" fontId="49" fillId="0" borderId="37" xfId="3" applyFont="1" applyFill="1" applyBorder="1" applyAlignment="1">
      <alignment horizontal="center"/>
    </xf>
    <xf numFmtId="0" fontId="46" fillId="0" borderId="144" xfId="3" applyFont="1" applyFill="1" applyBorder="1" applyAlignment="1">
      <alignment horizontal="center" vertical="center"/>
    </xf>
    <xf numFmtId="0" fontId="46" fillId="0" borderId="83" xfId="3" applyFont="1" applyFill="1" applyBorder="1" applyAlignment="1">
      <alignment horizontal="center" vertical="center"/>
    </xf>
    <xf numFmtId="0" fontId="49" fillId="0" borderId="83" xfId="3" applyFont="1" applyFill="1" applyBorder="1" applyAlignment="1">
      <alignment horizontal="center"/>
    </xf>
    <xf numFmtId="0" fontId="44" fillId="0" borderId="83" xfId="3" applyFont="1" applyFill="1" applyBorder="1" applyAlignment="1">
      <alignment vertical="center"/>
    </xf>
    <xf numFmtId="0" fontId="44" fillId="0" borderId="144" xfId="3" applyFont="1" applyFill="1" applyBorder="1" applyAlignment="1">
      <alignment vertical="center"/>
    </xf>
    <xf numFmtId="0" fontId="44" fillId="0" borderId="37" xfId="3" applyFont="1" applyFill="1" applyBorder="1" applyAlignment="1">
      <alignment vertical="center"/>
    </xf>
    <xf numFmtId="0" fontId="47" fillId="0" borderId="83" xfId="3" applyFont="1" applyFill="1" applyBorder="1" applyAlignment="1">
      <alignment horizontal="center"/>
    </xf>
    <xf numFmtId="0" fontId="46" fillId="0" borderId="147" xfId="3" applyFont="1" applyFill="1" applyBorder="1" applyAlignment="1">
      <alignment horizontal="right" vertical="center"/>
    </xf>
    <xf numFmtId="0" fontId="46" fillId="0" borderId="148" xfId="3" applyFont="1" applyFill="1" applyBorder="1" applyAlignment="1">
      <alignment horizontal="right" vertical="center"/>
    </xf>
    <xf numFmtId="0" fontId="46" fillId="0" borderId="143" xfId="3" applyFont="1" applyFill="1" applyBorder="1" applyAlignment="1">
      <alignment horizontal="right" vertical="center"/>
    </xf>
    <xf numFmtId="0" fontId="46" fillId="0" borderId="149" xfId="3" applyFont="1" applyFill="1" applyBorder="1" applyAlignment="1">
      <alignment horizontal="right" vertical="center"/>
    </xf>
    <xf numFmtId="0" fontId="46" fillId="0" borderId="150" xfId="3" applyFont="1" applyFill="1" applyBorder="1" applyAlignment="1">
      <alignment horizontal="right" vertical="center"/>
    </xf>
    <xf numFmtId="0" fontId="46" fillId="0" borderId="69" xfId="3" applyFont="1" applyFill="1" applyBorder="1" applyAlignment="1">
      <alignment horizontal="right" vertical="center"/>
    </xf>
    <xf numFmtId="0" fontId="44" fillId="0" borderId="151" xfId="3" applyFont="1" applyBorder="1" applyAlignment="1">
      <alignment vertical="center" shrinkToFit="1"/>
    </xf>
    <xf numFmtId="0" fontId="44" fillId="0" borderId="152" xfId="3" applyFont="1" applyBorder="1" applyAlignment="1">
      <alignment vertical="center" shrinkToFit="1"/>
    </xf>
    <xf numFmtId="0" fontId="44" fillId="0" borderId="121" xfId="3" applyFont="1" applyBorder="1" applyAlignment="1">
      <alignment vertical="center" shrinkToFit="1"/>
    </xf>
    <xf numFmtId="0" fontId="44" fillId="0" borderId="58" xfId="3" quotePrefix="1" applyFont="1" applyBorder="1" applyAlignment="1">
      <alignment horizontal="center" vertical="center"/>
    </xf>
    <xf numFmtId="176" fontId="5" fillId="0" borderId="155" xfId="1" applyNumberFormat="1" applyFont="1" applyBorder="1" applyAlignment="1">
      <alignment vertical="center"/>
    </xf>
    <xf numFmtId="176" fontId="5" fillId="0" borderId="66" xfId="1" applyNumberFormat="1" applyFont="1" applyBorder="1" applyAlignment="1">
      <alignment vertical="center"/>
    </xf>
    <xf numFmtId="0" fontId="33" fillId="2" borderId="37" xfId="9" applyFont="1" applyFill="1" applyBorder="1" applyAlignment="1">
      <alignment horizontal="center" vertical="center"/>
    </xf>
    <xf numFmtId="0" fontId="33" fillId="2" borderId="39" xfId="9" applyFont="1" applyFill="1" applyBorder="1" applyAlignment="1">
      <alignment horizontal="center" vertical="center"/>
    </xf>
    <xf numFmtId="0" fontId="33" fillId="2" borderId="46" xfId="9" applyFont="1" applyFill="1" applyBorder="1" applyAlignment="1">
      <alignment horizontal="center" vertical="center"/>
    </xf>
    <xf numFmtId="0" fontId="29" fillId="0" borderId="0" xfId="9" applyFont="1" applyAlignment="1">
      <alignment horizontal="left" vertical="center"/>
    </xf>
    <xf numFmtId="49" fontId="33" fillId="2" borderId="37" xfId="9" applyNumberFormat="1" applyFont="1" applyFill="1" applyBorder="1" applyAlignment="1">
      <alignment horizontal="right" vertical="center"/>
    </xf>
    <xf numFmtId="49" fontId="33" fillId="2" borderId="39" xfId="9" applyNumberFormat="1" applyFont="1" applyFill="1" applyBorder="1" applyAlignment="1">
      <alignment horizontal="right" vertical="center"/>
    </xf>
    <xf numFmtId="0" fontId="34" fillId="3" borderId="37" xfId="9" applyFont="1" applyFill="1" applyBorder="1" applyAlignment="1">
      <alignment horizontal="center" vertical="center"/>
    </xf>
    <xf numFmtId="0" fontId="34" fillId="3" borderId="39" xfId="9" applyFont="1" applyFill="1" applyBorder="1" applyAlignment="1">
      <alignment horizontal="center" vertical="center"/>
    </xf>
    <xf numFmtId="0" fontId="34" fillId="3" borderId="46" xfId="9" applyFont="1" applyFill="1" applyBorder="1" applyAlignment="1">
      <alignment horizontal="center" vertical="center"/>
    </xf>
    <xf numFmtId="0" fontId="28" fillId="0" borderId="59" xfId="9" applyBorder="1" applyAlignment="1">
      <alignment horizontal="center" vertical="center" wrapText="1"/>
    </xf>
    <xf numFmtId="0" fontId="28" fillId="0" borderId="62" xfId="9" applyBorder="1" applyAlignment="1">
      <alignment horizontal="center" vertical="center"/>
    </xf>
    <xf numFmtId="0" fontId="28" fillId="0" borderId="62" xfId="9" applyBorder="1" applyAlignment="1">
      <alignment horizontal="center" vertical="center" wrapText="1"/>
    </xf>
    <xf numFmtId="0" fontId="28" fillId="0" borderId="60" xfId="9" applyBorder="1" applyAlignment="1">
      <alignment horizontal="center" vertical="center"/>
    </xf>
    <xf numFmtId="0" fontId="28" fillId="0" borderId="60" xfId="9" applyBorder="1" applyAlignment="1">
      <alignment horizontal="center" vertical="center" wrapText="1"/>
    </xf>
    <xf numFmtId="177" fontId="15" fillId="0" borderId="59" xfId="3" applyNumberFormat="1" applyBorder="1" applyAlignment="1">
      <alignment horizontal="center" vertical="center" textRotation="255"/>
    </xf>
    <xf numFmtId="177" fontId="15" fillId="0" borderId="60" xfId="3" applyNumberFormat="1" applyBorder="1" applyAlignment="1">
      <alignment horizontal="center" vertical="center" textRotation="255"/>
    </xf>
    <xf numFmtId="177" fontId="15" fillId="0" borderId="62" xfId="3" applyNumberFormat="1" applyBorder="1" applyAlignment="1">
      <alignment horizontal="center" vertical="center" textRotation="255"/>
    </xf>
    <xf numFmtId="0" fontId="20" fillId="0" borderId="3" xfId="3" applyFont="1" applyBorder="1" applyAlignment="1">
      <alignment vertical="center" textRotation="255"/>
    </xf>
    <xf numFmtId="0" fontId="20" fillId="0" borderId="6" xfId="3" applyFont="1" applyBorder="1" applyAlignment="1">
      <alignment vertical="center" textRotation="255"/>
    </xf>
    <xf numFmtId="0" fontId="20" fillId="0" borderId="10" xfId="3" applyFont="1" applyBorder="1" applyAlignment="1">
      <alignment vertical="center" textRotation="255"/>
    </xf>
    <xf numFmtId="177" fontId="15" fillId="0" borderId="59" xfId="3" applyNumberFormat="1" applyBorder="1" applyAlignment="1">
      <alignment horizontal="center" vertical="center"/>
    </xf>
    <xf numFmtId="177" fontId="15" fillId="0" borderId="60" xfId="3" applyNumberFormat="1" applyBorder="1" applyAlignment="1">
      <alignment horizontal="center" vertical="center"/>
    </xf>
    <xf numFmtId="177" fontId="15" fillId="0" borderId="62" xfId="3" applyNumberFormat="1" applyBorder="1" applyAlignment="1">
      <alignment horizontal="center" vertical="center"/>
    </xf>
    <xf numFmtId="0" fontId="0" fillId="0" borderId="63" xfId="3" applyFont="1" applyBorder="1" applyAlignment="1">
      <alignment horizontal="right" vertical="center" textRotation="255"/>
    </xf>
    <xf numFmtId="0" fontId="15" fillId="0" borderId="63" xfId="3" applyBorder="1" applyAlignment="1">
      <alignment horizontal="right" vertical="center" textRotation="255"/>
    </xf>
    <xf numFmtId="0" fontId="43" fillId="0" borderId="64" xfId="16" applyFont="1" applyBorder="1" applyAlignment="1">
      <alignment horizontal="center" vertical="center"/>
    </xf>
    <xf numFmtId="0" fontId="42" fillId="0" borderId="126" xfId="16" applyFont="1" applyBorder="1" applyAlignment="1">
      <alignment horizontal="center" vertical="center"/>
    </xf>
    <xf numFmtId="0" fontId="21" fillId="0" borderId="3" xfId="6" applyBorder="1" applyAlignment="1">
      <alignment horizontal="center" vertical="center" wrapText="1"/>
    </xf>
    <xf numFmtId="0" fontId="21" fillId="0" borderId="6" xfId="6" applyBorder="1" applyAlignment="1">
      <alignment horizontal="center" vertical="center" wrapText="1"/>
    </xf>
    <xf numFmtId="0" fontId="21" fillId="0" borderId="10" xfId="6" applyBorder="1" applyAlignment="1">
      <alignment horizontal="center" vertical="center" wrapText="1"/>
    </xf>
    <xf numFmtId="0" fontId="44" fillId="0" borderId="98" xfId="3" applyFont="1" applyBorder="1" applyAlignment="1">
      <alignment horizontal="center" vertical="center"/>
    </xf>
    <xf numFmtId="0" fontId="44" fillId="0" borderId="135" xfId="3" applyFont="1" applyBorder="1" applyAlignment="1">
      <alignment horizontal="center" vertical="center"/>
    </xf>
    <xf numFmtId="0" fontId="44" fillId="0" borderId="64" xfId="3" applyFont="1" applyBorder="1" applyAlignment="1">
      <alignment horizontal="center" vertical="center"/>
    </xf>
    <xf numFmtId="0" fontId="44" fillId="0" borderId="65" xfId="3" applyFont="1" applyBorder="1" applyAlignment="1">
      <alignment horizontal="center" vertical="center"/>
    </xf>
    <xf numFmtId="0" fontId="44" fillId="0" borderId="126" xfId="3" applyFont="1" applyBorder="1" applyAlignment="1">
      <alignment horizontal="center" vertical="center"/>
    </xf>
    <xf numFmtId="0" fontId="44" fillId="0" borderId="84" xfId="3" applyFont="1" applyBorder="1" applyAlignment="1">
      <alignment horizontal="center" vertical="center"/>
    </xf>
    <xf numFmtId="0" fontId="44" fillId="0" borderId="137" xfId="3" applyFont="1" applyBorder="1" applyAlignment="1">
      <alignment horizontal="center" vertical="center"/>
    </xf>
    <xf numFmtId="0" fontId="53" fillId="0" borderId="0" xfId="17" applyFont="1" applyBorder="1" applyAlignment="1" applyProtection="1">
      <alignment horizontal="left" vertical="center"/>
    </xf>
    <xf numFmtId="0" fontId="52" fillId="0" borderId="0" xfId="3" applyFont="1" applyBorder="1" applyAlignment="1">
      <alignment horizontal="right" vertical="center"/>
    </xf>
    <xf numFmtId="0" fontId="18" fillId="0" borderId="0" xfId="3" applyFont="1" applyBorder="1" applyAlignment="1">
      <alignment horizontal="left" vertical="center"/>
    </xf>
    <xf numFmtId="0" fontId="24" fillId="0" borderId="98" xfId="3" applyFont="1" applyBorder="1" applyAlignment="1">
      <alignment horizontal="center" vertical="center"/>
    </xf>
    <xf numFmtId="0" fontId="24" fillId="0" borderId="135" xfId="3" applyFont="1" applyBorder="1" applyAlignment="1">
      <alignment horizontal="center" vertical="center"/>
    </xf>
    <xf numFmtId="0" fontId="52" fillId="0" borderId="0" xfId="17" applyFont="1" applyBorder="1" applyAlignment="1" applyProtection="1">
      <alignment horizontal="right" vertical="center"/>
    </xf>
    <xf numFmtId="0" fontId="24" fillId="0" borderId="0" xfId="17" applyFont="1" applyBorder="1" applyAlignment="1" applyProtection="1">
      <alignment horizontal="left" vertical="center"/>
    </xf>
    <xf numFmtId="0" fontId="13" fillId="0" borderId="91" xfId="3" applyFont="1" applyBorder="1" applyAlignment="1">
      <alignment horizontal="center" vertical="center"/>
    </xf>
    <xf numFmtId="0" fontId="13" fillId="0" borderId="133" xfId="3" applyFont="1" applyBorder="1" applyAlignment="1">
      <alignment horizontal="center" vertical="center"/>
    </xf>
    <xf numFmtId="33" fontId="44" fillId="0" borderId="0" xfId="3" applyNumberFormat="1" applyFont="1" applyAlignment="1">
      <alignment horizontal="center" vertical="center"/>
    </xf>
    <xf numFmtId="33" fontId="44" fillId="0" borderId="9" xfId="3" applyNumberFormat="1" applyFont="1" applyBorder="1" applyAlignment="1">
      <alignment horizontal="center" vertical="center"/>
    </xf>
    <xf numFmtId="0" fontId="24" fillId="0" borderId="1" xfId="3" applyFont="1" applyBorder="1" applyAlignment="1">
      <alignment horizontal="right" vertical="center"/>
    </xf>
    <xf numFmtId="0" fontId="24" fillId="0" borderId="2" xfId="3" applyFont="1" applyBorder="1" applyAlignment="1">
      <alignment horizontal="right" vertical="center"/>
    </xf>
    <xf numFmtId="0" fontId="24" fillId="0" borderId="132" xfId="3" applyFont="1" applyBorder="1" applyAlignment="1">
      <alignment horizontal="right" vertical="center"/>
    </xf>
    <xf numFmtId="0" fontId="44" fillId="0" borderId="1" xfId="3" applyFont="1" applyBorder="1" applyAlignment="1">
      <alignment horizontal="center" vertical="center"/>
    </xf>
    <xf numFmtId="0" fontId="44" fillId="0" borderId="4" xfId="3" applyFont="1" applyBorder="1" applyAlignment="1">
      <alignment horizontal="center" vertical="center"/>
    </xf>
    <xf numFmtId="0" fontId="24" fillId="0" borderId="8" xfId="3" applyFont="1" applyBorder="1" applyAlignment="1">
      <alignment horizontal="left" vertical="center"/>
    </xf>
    <xf numFmtId="0" fontId="24" fillId="0" borderId="9" xfId="3" applyFont="1" applyBorder="1" applyAlignment="1">
      <alignment horizontal="left" vertical="center"/>
    </xf>
    <xf numFmtId="0" fontId="24" fillId="0" borderId="131" xfId="3" applyFont="1" applyBorder="1" applyAlignment="1">
      <alignment horizontal="left" vertical="center"/>
    </xf>
    <xf numFmtId="0" fontId="44" fillId="0" borderId="8" xfId="3" applyFont="1" applyBorder="1" applyAlignment="1">
      <alignment horizontal="center" vertical="center"/>
    </xf>
    <xf numFmtId="0" fontId="44" fillId="0" borderId="11" xfId="3" applyFont="1" applyBorder="1" applyAlignment="1">
      <alignment horizontal="center" vertical="center"/>
    </xf>
    <xf numFmtId="20" fontId="24" fillId="0" borderId="62" xfId="3" applyNumberFormat="1" applyFont="1" applyBorder="1" applyAlignment="1">
      <alignment horizontal="center" vertical="center"/>
    </xf>
    <xf numFmtId="20" fontId="24" fillId="0" borderId="45" xfId="3" applyNumberFormat="1" applyFont="1" applyFill="1" applyBorder="1" applyAlignment="1">
      <alignment horizontal="center" vertical="center"/>
    </xf>
    <xf numFmtId="0" fontId="44" fillId="0" borderId="36" xfId="3" applyFont="1" applyBorder="1" applyAlignment="1">
      <alignment horizontal="center" vertical="center"/>
    </xf>
    <xf numFmtId="0" fontId="44" fillId="0" borderId="125" xfId="3" applyFont="1" applyBorder="1" applyAlignment="1">
      <alignment horizontal="center" vertical="center"/>
    </xf>
    <xf numFmtId="20" fontId="24" fillId="0" borderId="45" xfId="3" applyNumberFormat="1" applyFont="1" applyBorder="1" applyAlignment="1">
      <alignment horizontal="center" vertical="center"/>
    </xf>
    <xf numFmtId="20" fontId="24" fillId="0" borderId="59" xfId="3" applyNumberFormat="1" applyFont="1" applyFill="1" applyBorder="1" applyAlignment="1">
      <alignment horizontal="center" vertical="center"/>
    </xf>
    <xf numFmtId="20" fontId="24" fillId="0" borderId="80" xfId="3" applyNumberFormat="1" applyFont="1" applyFill="1" applyBorder="1" applyAlignment="1">
      <alignment horizontal="center" vertical="center"/>
    </xf>
    <xf numFmtId="20" fontId="18" fillId="0" borderId="45" xfId="3" applyNumberFormat="1" applyFont="1" applyBorder="1" applyAlignment="1">
      <alignment horizontal="center" vertical="center"/>
    </xf>
    <xf numFmtId="0" fontId="44" fillId="0" borderId="68" xfId="3" applyFont="1" applyBorder="1" applyAlignment="1">
      <alignment horizontal="center" vertical="center"/>
    </xf>
    <xf numFmtId="0" fontId="44" fillId="0" borderId="129" xfId="3" applyFont="1" applyBorder="1" applyAlignment="1">
      <alignment horizontal="center" vertical="center"/>
    </xf>
    <xf numFmtId="20" fontId="18" fillId="0" borderId="37" xfId="3" applyNumberFormat="1" applyFont="1" applyBorder="1" applyAlignment="1">
      <alignment horizontal="center" vertical="center"/>
    </xf>
    <xf numFmtId="20" fontId="18" fillId="0" borderId="39" xfId="3" applyNumberFormat="1" applyFont="1" applyBorder="1" applyAlignment="1">
      <alignment horizontal="center" vertical="center"/>
    </xf>
    <xf numFmtId="20" fontId="18" fillId="0" borderId="46" xfId="3" applyNumberFormat="1" applyFont="1" applyBorder="1" applyAlignment="1">
      <alignment horizontal="center" vertical="center"/>
    </xf>
    <xf numFmtId="20" fontId="18" fillId="0" borderId="80" xfId="3" applyNumberFormat="1" applyFont="1" applyBorder="1" applyAlignment="1">
      <alignment horizontal="center" vertical="center"/>
    </xf>
    <xf numFmtId="0" fontId="44" fillId="0" borderId="120" xfId="3" applyFont="1" applyBorder="1" applyAlignment="1">
      <alignment horizontal="center" vertical="center"/>
    </xf>
    <xf numFmtId="0" fontId="44" fillId="0" borderId="128" xfId="3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0" fontId="18" fillId="0" borderId="4" xfId="3" applyFont="1" applyBorder="1" applyAlignment="1">
      <alignment horizontal="center" vertical="center"/>
    </xf>
    <xf numFmtId="0" fontId="18" fillId="0" borderId="5" xfId="3" applyFont="1" applyBorder="1" applyAlignment="1">
      <alignment horizontal="center" vertical="center"/>
    </xf>
    <xf numFmtId="0" fontId="18" fillId="0" borderId="7" xfId="3" applyFont="1" applyBorder="1" applyAlignment="1">
      <alignment horizontal="center" vertical="center"/>
    </xf>
    <xf numFmtId="0" fontId="18" fillId="0" borderId="8" xfId="3" applyFont="1" applyBorder="1" applyAlignment="1">
      <alignment horizontal="center" vertical="center"/>
    </xf>
    <xf numFmtId="0" fontId="18" fillId="0" borderId="11" xfId="3" applyFont="1" applyBorder="1" applyAlignment="1">
      <alignment horizontal="center" vertical="center"/>
    </xf>
    <xf numFmtId="0" fontId="44" fillId="0" borderId="104" xfId="3" applyFont="1" applyBorder="1" applyAlignment="1">
      <alignment horizontal="center" vertical="center"/>
    </xf>
    <xf numFmtId="0" fontId="44" fillId="0" borderId="105" xfId="3" applyFont="1" applyBorder="1" applyAlignment="1">
      <alignment horizontal="center" vertical="center"/>
    </xf>
    <xf numFmtId="0" fontId="44" fillId="0" borderId="106" xfId="3" applyFont="1" applyBorder="1" applyAlignment="1">
      <alignment horizontal="center" vertical="center"/>
    </xf>
    <xf numFmtId="0" fontId="44" fillId="0" borderId="44" xfId="3" applyFont="1" applyBorder="1" applyAlignment="1">
      <alignment horizontal="center" vertical="center"/>
    </xf>
    <xf numFmtId="0" fontId="44" fillId="0" borderId="45" xfId="3" applyFont="1" applyBorder="1" applyAlignment="1">
      <alignment horizontal="center" vertical="center"/>
    </xf>
    <xf numFmtId="0" fontId="44" fillId="0" borderId="112" xfId="3" applyFont="1" applyBorder="1" applyAlignment="1">
      <alignment horizontal="center" vertical="center"/>
    </xf>
    <xf numFmtId="0" fontId="44" fillId="0" borderId="80" xfId="3" applyFont="1" applyBorder="1" applyAlignment="1">
      <alignment horizontal="center" vertical="center"/>
    </xf>
    <xf numFmtId="0" fontId="44" fillId="0" borderId="38" xfId="3" applyFont="1" applyBorder="1" applyAlignment="1">
      <alignment horizontal="center" vertical="center"/>
    </xf>
    <xf numFmtId="0" fontId="44" fillId="0" borderId="111" xfId="3" applyFont="1" applyBorder="1" applyAlignment="1">
      <alignment horizontal="center" vertical="center"/>
    </xf>
    <xf numFmtId="0" fontId="44" fillId="0" borderId="116" xfId="3" applyFont="1" applyBorder="1" applyAlignment="1">
      <alignment horizontal="center" vertical="center"/>
    </xf>
    <xf numFmtId="0" fontId="44" fillId="0" borderId="62" xfId="3" applyFont="1" applyBorder="1" applyAlignment="1">
      <alignment horizontal="center" vertical="center"/>
    </xf>
    <xf numFmtId="0" fontId="45" fillId="0" borderId="153" xfId="3" quotePrefix="1" applyFont="1" applyBorder="1" applyAlignment="1">
      <alignment horizontal="center" vertical="center"/>
    </xf>
    <xf numFmtId="0" fontId="45" fillId="0" borderId="154" xfId="3" quotePrefix="1" applyFont="1" applyBorder="1" applyAlignment="1">
      <alignment horizontal="center" vertical="center"/>
    </xf>
    <xf numFmtId="0" fontId="44" fillId="0" borderId="9" xfId="3" applyFont="1" applyBorder="1" applyAlignment="1">
      <alignment horizontal="center" vertical="center"/>
    </xf>
    <xf numFmtId="0" fontId="44" fillId="0" borderId="12" xfId="3" applyFont="1" applyBorder="1" applyAlignment="1">
      <alignment horizontal="center" vertical="center"/>
    </xf>
    <xf numFmtId="0" fontId="44" fillId="0" borderId="13" xfId="3" applyFont="1" applyBorder="1" applyAlignment="1">
      <alignment horizontal="center" vertical="center"/>
    </xf>
    <xf numFmtId="0" fontId="44" fillId="0" borderId="127" xfId="3" applyFont="1" applyBorder="1" applyAlignment="1">
      <alignment horizontal="center" vertical="center"/>
    </xf>
    <xf numFmtId="0" fontId="45" fillId="0" borderId="57" xfId="3" quotePrefix="1" applyFont="1" applyBorder="1" applyAlignment="1">
      <alignment horizontal="center" vertical="center"/>
    </xf>
    <xf numFmtId="0" fontId="45" fillId="0" borderId="127" xfId="3" quotePrefix="1" applyFont="1" applyBorder="1" applyAlignment="1">
      <alignment horizontal="center" vertical="center"/>
    </xf>
    <xf numFmtId="0" fontId="44" fillId="0" borderId="115" xfId="3" applyFont="1" applyBorder="1" applyAlignment="1">
      <alignment horizontal="center" vertical="center"/>
    </xf>
  </cellXfs>
  <cellStyles count="18">
    <cellStyle name="標準" xfId="0" builtinId="0"/>
    <cellStyle name="標準 2" xfId="6"/>
    <cellStyle name="標準 2 2" xfId="10"/>
    <cellStyle name="標準 3" xfId="3"/>
    <cellStyle name="標準 4" xfId="7"/>
    <cellStyle name="標準 5" xfId="8"/>
    <cellStyle name="標準 6" xfId="16"/>
    <cellStyle name="標準_Sheet1" xfId="1"/>
    <cellStyle name="標準_Sheet1 2" xfId="4"/>
    <cellStyle name="標準_Sheet1 3" xfId="14"/>
    <cellStyle name="標準_Sheet1_表12" xfId="11"/>
    <cellStyle name="標準_ﾌｫｰﾏｯﾄ" xfId="17"/>
    <cellStyle name="標準_作業1_1" xfId="13"/>
    <cellStyle name="標準_図１" xfId="5"/>
    <cellStyle name="標準_中貫工業団地入口（平日）1" xfId="9"/>
    <cellStyle name="標準_表１" xfId="2"/>
    <cellStyle name="標準_表12" xfId="12"/>
    <cellStyle name="標準表" xfId="15"/>
  </cellStyles>
  <dxfs count="142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6"/>
          <c:y val="7.3529763756911379E-2"/>
          <c:w val="0.79189944134078261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'No.4Ａ（時間変動）'!$B$74:$M$74</c:f>
              <c:numCache>
                <c:formatCode>General</c:formatCode>
                <c:ptCount val="12"/>
                <c:pt idx="0">
                  <c:v>66</c:v>
                </c:pt>
                <c:pt idx="1">
                  <c:v>90</c:v>
                </c:pt>
                <c:pt idx="2">
                  <c:v>65</c:v>
                </c:pt>
                <c:pt idx="3">
                  <c:v>66</c:v>
                </c:pt>
                <c:pt idx="4">
                  <c:v>62</c:v>
                </c:pt>
                <c:pt idx="5">
                  <c:v>65</c:v>
                </c:pt>
                <c:pt idx="6">
                  <c:v>54</c:v>
                </c:pt>
                <c:pt idx="7">
                  <c:v>47</c:v>
                </c:pt>
                <c:pt idx="8">
                  <c:v>53</c:v>
                </c:pt>
                <c:pt idx="9">
                  <c:v>66</c:v>
                </c:pt>
                <c:pt idx="10">
                  <c:v>28</c:v>
                </c:pt>
                <c:pt idx="11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C2-4B78-BB6A-DF37B407978E}"/>
            </c:ext>
          </c:extLst>
        </c:ser>
        <c:ser>
          <c:idx val="1"/>
          <c:order val="1"/>
          <c:tx>
            <c:strRef>
              <c:f>'No.4Ａ（時間変動）'!$A$75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'No.4Ａ（時間変動）'!$B$75:$M$75</c:f>
              <c:numCache>
                <c:formatCode>General</c:formatCode>
                <c:ptCount val="12"/>
                <c:pt idx="0">
                  <c:v>1464</c:v>
                </c:pt>
                <c:pt idx="1">
                  <c:v>1102</c:v>
                </c:pt>
                <c:pt idx="2">
                  <c:v>877</c:v>
                </c:pt>
                <c:pt idx="3">
                  <c:v>845</c:v>
                </c:pt>
                <c:pt idx="4">
                  <c:v>947</c:v>
                </c:pt>
                <c:pt idx="5">
                  <c:v>868</c:v>
                </c:pt>
                <c:pt idx="6">
                  <c:v>840</c:v>
                </c:pt>
                <c:pt idx="7">
                  <c:v>852</c:v>
                </c:pt>
                <c:pt idx="8">
                  <c:v>1012</c:v>
                </c:pt>
                <c:pt idx="9">
                  <c:v>1103</c:v>
                </c:pt>
                <c:pt idx="10">
                  <c:v>1275</c:v>
                </c:pt>
                <c:pt idx="11">
                  <c:v>1196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C2-4B78-BB6A-DF37B4079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492848"/>
        <c:axId val="12749402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'No.4Ａ（時間変動）'!$B$77:$M$77</c:f>
              <c:numCache>
                <c:formatCode>0.0\ "%"</c:formatCode>
                <c:ptCount val="12"/>
                <c:pt idx="0">
                  <c:v>4.3137254901960782</c:v>
                </c:pt>
                <c:pt idx="1">
                  <c:v>7.550335570469799</c:v>
                </c:pt>
                <c:pt idx="2">
                  <c:v>6.9002123142250529</c:v>
                </c:pt>
                <c:pt idx="3">
                  <c:v>7.2447859495060367</c:v>
                </c:pt>
                <c:pt idx="4">
                  <c:v>6.1446977205153619</c:v>
                </c:pt>
                <c:pt idx="5">
                  <c:v>6.9667738478027861</c:v>
                </c:pt>
                <c:pt idx="6">
                  <c:v>6.0402684563758395</c:v>
                </c:pt>
                <c:pt idx="7">
                  <c:v>5.2280311457174644</c:v>
                </c:pt>
                <c:pt idx="8">
                  <c:v>4.976525821596244</c:v>
                </c:pt>
                <c:pt idx="9">
                  <c:v>5.6458511548331911</c:v>
                </c:pt>
                <c:pt idx="10">
                  <c:v>2.1488871834228704</c:v>
                </c:pt>
                <c:pt idx="11">
                  <c:v>1.9672131147540985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7C2-4B78-BB6A-DF37B4079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94416"/>
        <c:axId val="127494808"/>
      </c:lineChart>
      <c:catAx>
        <c:axId val="12749284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7494024"/>
        <c:crosses val="autoZero"/>
        <c:auto val="0"/>
        <c:lblAlgn val="ctr"/>
        <c:lblOffset val="100"/>
        <c:tickMarkSkip val="1"/>
        <c:noMultiLvlLbl val="0"/>
      </c:catAx>
      <c:valAx>
        <c:axId val="127494024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28E-3"/>
              <c:y val="0.245099212523037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492848"/>
        <c:crosses val="autoZero"/>
        <c:crossBetween val="between"/>
        <c:majorUnit val="500"/>
      </c:valAx>
      <c:catAx>
        <c:axId val="127494416"/>
        <c:scaling>
          <c:orientation val="minMax"/>
        </c:scaling>
        <c:delete val="1"/>
        <c:axPos val="b"/>
        <c:majorTickMark val="out"/>
        <c:minorTickMark val="none"/>
        <c:tickLblPos val="none"/>
        <c:crossAx val="127494808"/>
        <c:crosses val="autoZero"/>
        <c:auto val="0"/>
        <c:lblAlgn val="ctr"/>
        <c:lblOffset val="100"/>
        <c:noMultiLvlLbl val="0"/>
      </c:catAx>
      <c:valAx>
        <c:axId val="12749480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53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49441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6"/>
          <c:y val="7.3529763756911379E-2"/>
          <c:w val="0.79189944134078261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'No.4Ｄ（時間変動）'!$B$74:$M$74</c:f>
              <c:numCache>
                <c:formatCode>General</c:formatCode>
                <c:ptCount val="12"/>
                <c:pt idx="0">
                  <c:v>11</c:v>
                </c:pt>
                <c:pt idx="1">
                  <c:v>15</c:v>
                </c:pt>
                <c:pt idx="2">
                  <c:v>13</c:v>
                </c:pt>
                <c:pt idx="3">
                  <c:v>5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7</c:v>
                </c:pt>
                <c:pt idx="9">
                  <c:v>12</c:v>
                </c:pt>
                <c:pt idx="10">
                  <c:v>12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C6-428B-8EE3-E7E44E57FA54}"/>
            </c:ext>
          </c:extLst>
        </c:ser>
        <c:ser>
          <c:idx val="1"/>
          <c:order val="1"/>
          <c:tx>
            <c:strRef>
              <c:f>'No.4Ｄ（時間変動）'!$A$75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'No.4Ｄ（時間変動）'!$B$75:$M$75</c:f>
              <c:numCache>
                <c:formatCode>General</c:formatCode>
                <c:ptCount val="12"/>
                <c:pt idx="0">
                  <c:v>357</c:v>
                </c:pt>
                <c:pt idx="1">
                  <c:v>302</c:v>
                </c:pt>
                <c:pt idx="2">
                  <c:v>181</c:v>
                </c:pt>
                <c:pt idx="3">
                  <c:v>178</c:v>
                </c:pt>
                <c:pt idx="4">
                  <c:v>170</c:v>
                </c:pt>
                <c:pt idx="5">
                  <c:v>193</c:v>
                </c:pt>
                <c:pt idx="6">
                  <c:v>180</c:v>
                </c:pt>
                <c:pt idx="7">
                  <c:v>201</c:v>
                </c:pt>
                <c:pt idx="8">
                  <c:v>211</c:v>
                </c:pt>
                <c:pt idx="9">
                  <c:v>195</c:v>
                </c:pt>
                <c:pt idx="10">
                  <c:v>257</c:v>
                </c:pt>
                <c:pt idx="11">
                  <c:v>232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2C6-428B-8EE3-E7E44E57F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60057704"/>
        <c:axId val="56005809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'No.4Ｄ（時間変動）'!$B$77:$M$77</c:f>
              <c:numCache>
                <c:formatCode>0.0\ "%"</c:formatCode>
                <c:ptCount val="12"/>
                <c:pt idx="0">
                  <c:v>2.9891304347826089</c:v>
                </c:pt>
                <c:pt idx="1">
                  <c:v>4.7318611987381702</c:v>
                </c:pt>
                <c:pt idx="2">
                  <c:v>6.7010309278350517</c:v>
                </c:pt>
                <c:pt idx="3">
                  <c:v>2.7322404371584699</c:v>
                </c:pt>
                <c:pt idx="4">
                  <c:v>2.8571428571428572</c:v>
                </c:pt>
                <c:pt idx="5">
                  <c:v>3.5000000000000004</c:v>
                </c:pt>
                <c:pt idx="6">
                  <c:v>4.7619047619047619</c:v>
                </c:pt>
                <c:pt idx="7">
                  <c:v>4.7393364928909953</c:v>
                </c:pt>
                <c:pt idx="8">
                  <c:v>3.2110091743119269</c:v>
                </c:pt>
                <c:pt idx="9">
                  <c:v>5.7971014492753623</c:v>
                </c:pt>
                <c:pt idx="10">
                  <c:v>4.4609665427509295</c:v>
                </c:pt>
                <c:pt idx="11">
                  <c:v>1.2765957446808509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2C6-428B-8EE3-E7E44E57F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058488"/>
        <c:axId val="560058880"/>
      </c:lineChart>
      <c:catAx>
        <c:axId val="56005770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0058096"/>
        <c:crosses val="autoZero"/>
        <c:auto val="0"/>
        <c:lblAlgn val="ctr"/>
        <c:lblOffset val="100"/>
        <c:tickMarkSkip val="1"/>
        <c:noMultiLvlLbl val="0"/>
      </c:catAx>
      <c:valAx>
        <c:axId val="560058096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28E-3"/>
              <c:y val="0.245099212523037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0057704"/>
        <c:crosses val="autoZero"/>
        <c:crossBetween val="between"/>
        <c:majorUnit val="500"/>
      </c:valAx>
      <c:catAx>
        <c:axId val="560058488"/>
        <c:scaling>
          <c:orientation val="minMax"/>
        </c:scaling>
        <c:delete val="1"/>
        <c:axPos val="b"/>
        <c:majorTickMark val="out"/>
        <c:minorTickMark val="none"/>
        <c:tickLblPos val="none"/>
        <c:crossAx val="560058880"/>
        <c:crosses val="autoZero"/>
        <c:auto val="0"/>
        <c:lblAlgn val="ctr"/>
        <c:lblOffset val="100"/>
        <c:noMultiLvlLbl val="0"/>
      </c:catAx>
      <c:valAx>
        <c:axId val="56005888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53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005848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7"/>
          <c:y val="7.2115553907080812E-2"/>
          <c:w val="0.79050279329608941"/>
          <c:h val="0.84134812891594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'No.4Ｄ（時間変動）'!$B$38:$M$38</c:f>
              <c:numCache>
                <c:formatCode>General</c:formatCode>
                <c:ptCount val="12"/>
                <c:pt idx="0">
                  <c:v>2</c:v>
                </c:pt>
                <c:pt idx="1">
                  <c:v>7</c:v>
                </c:pt>
                <c:pt idx="2">
                  <c:v>6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8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36-4CD1-9EB9-ADBC42CEBE53}"/>
            </c:ext>
          </c:extLst>
        </c:ser>
        <c:ser>
          <c:idx val="1"/>
          <c:order val="1"/>
          <c:tx>
            <c:strRef>
              <c:f>'No.4Ｄ（時間変動）'!$A$75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'No.4Ｄ（時間変動）'!$B$39:$M$39</c:f>
              <c:numCache>
                <c:formatCode>General</c:formatCode>
                <c:ptCount val="12"/>
                <c:pt idx="0">
                  <c:v>279</c:v>
                </c:pt>
                <c:pt idx="1">
                  <c:v>174</c:v>
                </c:pt>
                <c:pt idx="2">
                  <c:v>86</c:v>
                </c:pt>
                <c:pt idx="3">
                  <c:v>92</c:v>
                </c:pt>
                <c:pt idx="4">
                  <c:v>85</c:v>
                </c:pt>
                <c:pt idx="5">
                  <c:v>102</c:v>
                </c:pt>
                <c:pt idx="6">
                  <c:v>67</c:v>
                </c:pt>
                <c:pt idx="7">
                  <c:v>96</c:v>
                </c:pt>
                <c:pt idx="8">
                  <c:v>115</c:v>
                </c:pt>
                <c:pt idx="9">
                  <c:v>82</c:v>
                </c:pt>
                <c:pt idx="10">
                  <c:v>119</c:v>
                </c:pt>
                <c:pt idx="11">
                  <c:v>118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36-4CD1-9EB9-ADBC42CEB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60059664"/>
        <c:axId val="56006005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'No.4Ｄ（時間変動）'!$B$41:$M$41</c:f>
              <c:numCache>
                <c:formatCode>0.0\ "%"</c:formatCode>
                <c:ptCount val="12"/>
                <c:pt idx="0">
                  <c:v>0.71174377224199281</c:v>
                </c:pt>
                <c:pt idx="1">
                  <c:v>3.867403314917127</c:v>
                </c:pt>
                <c:pt idx="2">
                  <c:v>6.5217391304347823</c:v>
                </c:pt>
                <c:pt idx="3">
                  <c:v>0</c:v>
                </c:pt>
                <c:pt idx="4">
                  <c:v>3.4090909090909087</c:v>
                </c:pt>
                <c:pt idx="5">
                  <c:v>0.97087378640776689</c:v>
                </c:pt>
                <c:pt idx="6">
                  <c:v>6.9444444444444446</c:v>
                </c:pt>
                <c:pt idx="7">
                  <c:v>5.8823529411764701</c:v>
                </c:pt>
                <c:pt idx="8">
                  <c:v>3.3613445378151261</c:v>
                </c:pt>
                <c:pt idx="9">
                  <c:v>4.6511627906976747</c:v>
                </c:pt>
                <c:pt idx="10">
                  <c:v>6.2992125984251963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B36-4CD1-9EB9-ADBC42CEB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060448"/>
        <c:axId val="560060840"/>
      </c:lineChart>
      <c:catAx>
        <c:axId val="56005966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0060056"/>
        <c:crosses val="autoZero"/>
        <c:auto val="0"/>
        <c:lblAlgn val="ctr"/>
        <c:lblOffset val="100"/>
        <c:tickMarkSkip val="1"/>
        <c:noMultiLvlLbl val="0"/>
      </c:catAx>
      <c:valAx>
        <c:axId val="560060056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28E-3"/>
              <c:y val="0.240385179690269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0059664"/>
        <c:crosses val="autoZero"/>
        <c:crossBetween val="between"/>
        <c:majorUnit val="500"/>
      </c:valAx>
      <c:catAx>
        <c:axId val="560060448"/>
        <c:scaling>
          <c:orientation val="minMax"/>
        </c:scaling>
        <c:delete val="1"/>
        <c:axPos val="b"/>
        <c:majorTickMark val="out"/>
        <c:minorTickMark val="none"/>
        <c:tickLblPos val="none"/>
        <c:crossAx val="560060840"/>
        <c:crosses val="autoZero"/>
        <c:auto val="0"/>
        <c:lblAlgn val="ctr"/>
        <c:lblOffset val="100"/>
        <c:noMultiLvlLbl val="0"/>
      </c:catAx>
      <c:valAx>
        <c:axId val="56006084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53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006044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7"/>
          <c:y val="7.2115553907080812E-2"/>
          <c:w val="0.78910614525139644"/>
          <c:h val="0.84134812891594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'No.4Ｄ（時間変動）'!$B$56:$M$56</c:f>
              <c:numCache>
                <c:formatCode>General</c:formatCode>
                <c:ptCount val="12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8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2D-40CA-9D51-0E3F0EF83E4E}"/>
            </c:ext>
          </c:extLst>
        </c:ser>
        <c:ser>
          <c:idx val="1"/>
          <c:order val="1"/>
          <c:tx>
            <c:strRef>
              <c:f>'No.4Ｄ（時間変動）'!$A$75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'No.4Ｄ（時間変動）'!$B$57:$M$57</c:f>
              <c:numCache>
                <c:formatCode>General</c:formatCode>
                <c:ptCount val="12"/>
                <c:pt idx="0">
                  <c:v>78</c:v>
                </c:pt>
                <c:pt idx="1">
                  <c:v>128</c:v>
                </c:pt>
                <c:pt idx="2">
                  <c:v>95</c:v>
                </c:pt>
                <c:pt idx="3">
                  <c:v>86</c:v>
                </c:pt>
                <c:pt idx="4">
                  <c:v>85</c:v>
                </c:pt>
                <c:pt idx="5">
                  <c:v>91</c:v>
                </c:pt>
                <c:pt idx="6">
                  <c:v>113</c:v>
                </c:pt>
                <c:pt idx="7">
                  <c:v>105</c:v>
                </c:pt>
                <c:pt idx="8">
                  <c:v>96</c:v>
                </c:pt>
                <c:pt idx="9">
                  <c:v>113</c:v>
                </c:pt>
                <c:pt idx="10">
                  <c:v>138</c:v>
                </c:pt>
                <c:pt idx="11">
                  <c:v>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12D-40CA-9D51-0E3F0EF83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60061624"/>
        <c:axId val="55845719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'No.4Ｄ（時間変動）'!$B$59:$M$59</c:f>
              <c:numCache>
                <c:formatCode>0.0\ "%"</c:formatCode>
                <c:ptCount val="12"/>
                <c:pt idx="0">
                  <c:v>10.344827586206897</c:v>
                </c:pt>
                <c:pt idx="1">
                  <c:v>5.8823529411764701</c:v>
                </c:pt>
                <c:pt idx="2">
                  <c:v>6.8627450980392162</c:v>
                </c:pt>
                <c:pt idx="3">
                  <c:v>5.4945054945054945</c:v>
                </c:pt>
                <c:pt idx="4">
                  <c:v>2.2988505747126435</c:v>
                </c:pt>
                <c:pt idx="5">
                  <c:v>6.1855670103092786</c:v>
                </c:pt>
                <c:pt idx="6">
                  <c:v>3.4188034188034191</c:v>
                </c:pt>
                <c:pt idx="7">
                  <c:v>3.669724770642202</c:v>
                </c:pt>
                <c:pt idx="8">
                  <c:v>3.0303030303030303</c:v>
                </c:pt>
                <c:pt idx="9">
                  <c:v>6.6115702479338845</c:v>
                </c:pt>
                <c:pt idx="10">
                  <c:v>2.8169014084507045</c:v>
                </c:pt>
                <c:pt idx="11">
                  <c:v>2.5641025641025639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12D-40CA-9D51-0E3F0EF83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457584"/>
        <c:axId val="558457976"/>
      </c:lineChart>
      <c:catAx>
        <c:axId val="56006162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8457192"/>
        <c:crosses val="autoZero"/>
        <c:auto val="0"/>
        <c:lblAlgn val="ctr"/>
        <c:lblOffset val="100"/>
        <c:tickMarkSkip val="1"/>
        <c:noMultiLvlLbl val="0"/>
      </c:catAx>
      <c:valAx>
        <c:axId val="558457192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28E-3"/>
              <c:y val="0.240385179690269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0061624"/>
        <c:crosses val="autoZero"/>
        <c:crossBetween val="between"/>
        <c:majorUnit val="500"/>
      </c:valAx>
      <c:catAx>
        <c:axId val="558457584"/>
        <c:scaling>
          <c:orientation val="minMax"/>
        </c:scaling>
        <c:delete val="1"/>
        <c:axPos val="b"/>
        <c:majorTickMark val="out"/>
        <c:minorTickMark val="none"/>
        <c:tickLblPos val="none"/>
        <c:crossAx val="558457976"/>
        <c:crosses val="autoZero"/>
        <c:auto val="0"/>
        <c:lblAlgn val="ctr"/>
        <c:lblOffset val="100"/>
        <c:noMultiLvlLbl val="0"/>
      </c:catAx>
      <c:valAx>
        <c:axId val="55845797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78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45758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139817629179335"/>
          <c:y val="7.3298491780591973E-2"/>
          <c:w val="0.67477203647416484"/>
          <c:h val="0.88481750792285985"/>
        </c:manualLayout>
      </c:layout>
      <c:barChart>
        <c:barDir val="bar"/>
        <c:grouping val="cluster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'No.4AB（渋滞長）'!$N$25:$N$56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'No.4AB（渋滞長）'!$Q$25:$Q$56</c:f>
              <c:numCache>
                <c:formatCode>General</c:formatCode>
                <c:ptCount val="32"/>
                <c:pt idx="0">
                  <c:v>20</c:v>
                </c:pt>
                <c:pt idx="1">
                  <c:v>30</c:v>
                </c:pt>
                <c:pt idx="2">
                  <c:v>60</c:v>
                </c:pt>
                <c:pt idx="3">
                  <c:v>80</c:v>
                </c:pt>
                <c:pt idx="4">
                  <c:v>30</c:v>
                </c:pt>
                <c:pt idx="5">
                  <c:v>50</c:v>
                </c:pt>
                <c:pt idx="6">
                  <c:v>50</c:v>
                </c:pt>
                <c:pt idx="7">
                  <c:v>70</c:v>
                </c:pt>
                <c:pt idx="8">
                  <c:v>40</c:v>
                </c:pt>
                <c:pt idx="9">
                  <c:v>20</c:v>
                </c:pt>
                <c:pt idx="10">
                  <c:v>30</c:v>
                </c:pt>
                <c:pt idx="11">
                  <c:v>40</c:v>
                </c:pt>
                <c:pt idx="12">
                  <c:v>50</c:v>
                </c:pt>
                <c:pt idx="13">
                  <c:v>20</c:v>
                </c:pt>
                <c:pt idx="14">
                  <c:v>20</c:v>
                </c:pt>
                <c:pt idx="15">
                  <c:v>30</c:v>
                </c:pt>
                <c:pt idx="16">
                  <c:v>40</c:v>
                </c:pt>
                <c:pt idx="17">
                  <c:v>40</c:v>
                </c:pt>
                <c:pt idx="18">
                  <c:v>50</c:v>
                </c:pt>
                <c:pt idx="19">
                  <c:v>30</c:v>
                </c:pt>
                <c:pt idx="20">
                  <c:v>10</c:v>
                </c:pt>
                <c:pt idx="21">
                  <c:v>100</c:v>
                </c:pt>
                <c:pt idx="22">
                  <c:v>50</c:v>
                </c:pt>
                <c:pt idx="23">
                  <c:v>50</c:v>
                </c:pt>
                <c:pt idx="24">
                  <c:v>40</c:v>
                </c:pt>
                <c:pt idx="25">
                  <c:v>40</c:v>
                </c:pt>
                <c:pt idx="26">
                  <c:v>50</c:v>
                </c:pt>
                <c:pt idx="27">
                  <c:v>40</c:v>
                </c:pt>
                <c:pt idx="28">
                  <c:v>30</c:v>
                </c:pt>
                <c:pt idx="29">
                  <c:v>30</c:v>
                </c:pt>
                <c:pt idx="30">
                  <c:v>40</c:v>
                </c:pt>
                <c:pt idx="31">
                  <c:v>30</c:v>
                </c:pt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'No.4AB（渋滞長）'!$N$25:$N$56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'No.4AB（渋滞長）'!$R$25:$R$56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458760"/>
        <c:axId val="558459152"/>
      </c:barChart>
      <c:scatterChart>
        <c:scatterStyle val="lineMarker"/>
        <c:varyColors val="0"/>
        <c:ser>
          <c:idx val="4"/>
          <c:order val="2"/>
          <c:tx>
            <c:v>通過時間</c:v>
          </c:tx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'No.4AB（渋滞長）'!$S$25:$S$56</c:f>
              <c:numCache>
                <c:formatCode>m"分"ss"秒"</c:formatCode>
                <c:ptCount val="32"/>
                <c:pt idx="0">
                  <c:v>1.273148148148148E-4</c:v>
                </c:pt>
                <c:pt idx="1">
                  <c:v>1.8518518518518518E-4</c:v>
                </c:pt>
                <c:pt idx="2">
                  <c:v>2.7777777777777778E-4</c:v>
                </c:pt>
                <c:pt idx="3">
                  <c:v>1.5856481481481479E-3</c:v>
                </c:pt>
                <c:pt idx="4">
                  <c:v>1.7361111111111112E-4</c:v>
                </c:pt>
                <c:pt idx="5">
                  <c:v>2.4305555555555552E-4</c:v>
                </c:pt>
                <c:pt idx="6">
                  <c:v>2.199074074074074E-4</c:v>
                </c:pt>
                <c:pt idx="7">
                  <c:v>3.4722222222222224E-4</c:v>
                </c:pt>
                <c:pt idx="8">
                  <c:v>1.6203703703703703E-4</c:v>
                </c:pt>
                <c:pt idx="9">
                  <c:v>1.273148148148148E-4</c:v>
                </c:pt>
                <c:pt idx="10">
                  <c:v>1.3888888888888889E-4</c:v>
                </c:pt>
                <c:pt idx="11">
                  <c:v>1.8518518518518518E-4</c:v>
                </c:pt>
                <c:pt idx="12">
                  <c:v>2.3148148148148146E-4</c:v>
                </c:pt>
                <c:pt idx="13">
                  <c:v>5.7870370370370366E-5</c:v>
                </c:pt>
                <c:pt idx="14">
                  <c:v>5.7870370370370366E-5</c:v>
                </c:pt>
                <c:pt idx="15">
                  <c:v>1.5046296296296297E-4</c:v>
                </c:pt>
                <c:pt idx="16">
                  <c:v>2.0833333333333335E-4</c:v>
                </c:pt>
                <c:pt idx="17">
                  <c:v>2.0833333333333335E-4</c:v>
                </c:pt>
                <c:pt idx="18">
                  <c:v>2.4305555555555552E-4</c:v>
                </c:pt>
                <c:pt idx="19">
                  <c:v>1.7361111111111112E-4</c:v>
                </c:pt>
                <c:pt idx="20">
                  <c:v>5.7870370370370366E-5</c:v>
                </c:pt>
                <c:pt idx="21">
                  <c:v>1.7013888888888892E-3</c:v>
                </c:pt>
                <c:pt idx="22">
                  <c:v>2.4305555555555552E-4</c:v>
                </c:pt>
                <c:pt idx="23">
                  <c:v>2.8935185185185189E-4</c:v>
                </c:pt>
                <c:pt idx="24">
                  <c:v>1.7361111111111112E-4</c:v>
                </c:pt>
                <c:pt idx="25">
                  <c:v>2.5462962962962961E-4</c:v>
                </c:pt>
                <c:pt idx="26">
                  <c:v>2.6620370370370372E-4</c:v>
                </c:pt>
                <c:pt idx="27">
                  <c:v>2.4305555555555552E-4</c:v>
                </c:pt>
                <c:pt idx="28">
                  <c:v>1.8518518518518518E-4</c:v>
                </c:pt>
                <c:pt idx="29">
                  <c:v>1.6203703703703703E-4</c:v>
                </c:pt>
                <c:pt idx="30">
                  <c:v>2.3148148148148146E-4</c:v>
                </c:pt>
                <c:pt idx="31">
                  <c:v>1.7361111111111112E-4</c:v>
                </c:pt>
              </c:numCache>
            </c:numRef>
          </c:xVal>
          <c:yVal>
            <c:numRef>
              <c:f>'No.4AB（渋滞長）'!$AD$25:$AD$56</c:f>
              <c:numCache>
                <c:formatCode>General</c:formatCode>
                <c:ptCount val="32"/>
                <c:pt idx="0">
                  <c:v>0.95</c:v>
                </c:pt>
                <c:pt idx="1">
                  <c:v>2.0750000000000002</c:v>
                </c:pt>
                <c:pt idx="2">
                  <c:v>3.2</c:v>
                </c:pt>
                <c:pt idx="3">
                  <c:v>4.3250000000000002</c:v>
                </c:pt>
                <c:pt idx="4">
                  <c:v>5.45</c:v>
                </c:pt>
                <c:pt idx="5">
                  <c:v>6.5750000000000002</c:v>
                </c:pt>
                <c:pt idx="6">
                  <c:v>7.7</c:v>
                </c:pt>
                <c:pt idx="7">
                  <c:v>8.8249999999999993</c:v>
                </c:pt>
                <c:pt idx="8">
                  <c:v>9.9499999999999993</c:v>
                </c:pt>
                <c:pt idx="9">
                  <c:v>11.074999999999999</c:v>
                </c:pt>
                <c:pt idx="10">
                  <c:v>12.2</c:v>
                </c:pt>
                <c:pt idx="11">
                  <c:v>13.324999999999999</c:v>
                </c:pt>
                <c:pt idx="12">
                  <c:v>14.45</c:v>
                </c:pt>
                <c:pt idx="13">
                  <c:v>15.574999999999999</c:v>
                </c:pt>
                <c:pt idx="14">
                  <c:v>16.7</c:v>
                </c:pt>
                <c:pt idx="15">
                  <c:v>17.824999999999999</c:v>
                </c:pt>
                <c:pt idx="16">
                  <c:v>18.95</c:v>
                </c:pt>
                <c:pt idx="17">
                  <c:v>20.074999999999999</c:v>
                </c:pt>
                <c:pt idx="18">
                  <c:v>21.2</c:v>
                </c:pt>
                <c:pt idx="19">
                  <c:v>22.324999999999999</c:v>
                </c:pt>
                <c:pt idx="20">
                  <c:v>23.45</c:v>
                </c:pt>
                <c:pt idx="21">
                  <c:v>24.574999999999999</c:v>
                </c:pt>
                <c:pt idx="22">
                  <c:v>25.7</c:v>
                </c:pt>
                <c:pt idx="23">
                  <c:v>26.824999999999999</c:v>
                </c:pt>
                <c:pt idx="24">
                  <c:v>27.95</c:v>
                </c:pt>
                <c:pt idx="25">
                  <c:v>29.074999999999999</c:v>
                </c:pt>
                <c:pt idx="26">
                  <c:v>30.2</c:v>
                </c:pt>
                <c:pt idx="27">
                  <c:v>31.324999999999999</c:v>
                </c:pt>
                <c:pt idx="28">
                  <c:v>32.450000000000003</c:v>
                </c:pt>
                <c:pt idx="29">
                  <c:v>33.575000000000003</c:v>
                </c:pt>
                <c:pt idx="30">
                  <c:v>34.700000000000003</c:v>
                </c:pt>
                <c:pt idx="31">
                  <c:v>35.825000000000003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8459544"/>
        <c:axId val="558459936"/>
      </c:scatterChart>
      <c:catAx>
        <c:axId val="558458760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459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459152"/>
        <c:scaling>
          <c:orientation val="minMax"/>
          <c:max val="25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滞留長(m)渋滞長(m)</a:t>
                </a:r>
              </a:p>
            </c:rich>
          </c:tx>
          <c:layout>
            <c:manualLayout>
              <c:xMode val="edge"/>
              <c:yMode val="edge"/>
              <c:x val="0.41945288753799403"/>
              <c:y val="3.14136125654450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458760"/>
        <c:crosses val="autoZero"/>
        <c:crossBetween val="between"/>
        <c:majorUnit val="50"/>
      </c:valAx>
      <c:valAx>
        <c:axId val="558459544"/>
        <c:scaling>
          <c:orientation val="minMax"/>
          <c:max val="6.9444444444444484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4072948328267492"/>
              <c:y val="0.97818581577826358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459936"/>
        <c:crosses val="max"/>
        <c:crossBetween val="midCat"/>
        <c:majorUnit val="1.38888888888889E-3"/>
      </c:valAx>
      <c:valAx>
        <c:axId val="558459936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8459544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69908814589673"/>
          <c:y val="1.0471204188481676E-2"/>
          <c:w val="0.73860182370820682"/>
          <c:h val="1.83246073298429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316109422492407"/>
          <c:y val="7.2615985051660489E-2"/>
          <c:w val="0.69300911854103364"/>
          <c:h val="0.88801475695705256"/>
        </c:manualLayout>
      </c:layout>
      <c:barChart>
        <c:barDir val="bar"/>
        <c:grouping val="cluster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'No.4AB（渋滞長）'!$A$25:$A$56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'No.4AB（渋滞長）'!$D$25:$D$56</c:f>
              <c:numCache>
                <c:formatCode>General</c:formatCode>
                <c:ptCount val="32"/>
                <c:pt idx="0">
                  <c:v>90</c:v>
                </c:pt>
                <c:pt idx="1">
                  <c:v>70</c:v>
                </c:pt>
                <c:pt idx="2">
                  <c:v>130</c:v>
                </c:pt>
                <c:pt idx="3">
                  <c:v>80</c:v>
                </c:pt>
                <c:pt idx="4">
                  <c:v>100</c:v>
                </c:pt>
                <c:pt idx="5">
                  <c:v>60</c:v>
                </c:pt>
                <c:pt idx="6">
                  <c:v>30</c:v>
                </c:pt>
                <c:pt idx="7">
                  <c:v>80</c:v>
                </c:pt>
                <c:pt idx="8">
                  <c:v>90</c:v>
                </c:pt>
                <c:pt idx="9">
                  <c:v>80</c:v>
                </c:pt>
                <c:pt idx="10">
                  <c:v>90</c:v>
                </c:pt>
                <c:pt idx="11">
                  <c:v>80</c:v>
                </c:pt>
                <c:pt idx="12">
                  <c:v>110</c:v>
                </c:pt>
                <c:pt idx="13">
                  <c:v>70</c:v>
                </c:pt>
                <c:pt idx="14">
                  <c:v>80</c:v>
                </c:pt>
                <c:pt idx="15">
                  <c:v>110</c:v>
                </c:pt>
                <c:pt idx="16">
                  <c:v>120</c:v>
                </c:pt>
                <c:pt idx="17">
                  <c:v>170</c:v>
                </c:pt>
                <c:pt idx="18">
                  <c:v>120</c:v>
                </c:pt>
                <c:pt idx="19">
                  <c:v>180</c:v>
                </c:pt>
                <c:pt idx="20">
                  <c:v>150</c:v>
                </c:pt>
                <c:pt idx="21">
                  <c:v>100</c:v>
                </c:pt>
                <c:pt idx="22">
                  <c:v>70</c:v>
                </c:pt>
                <c:pt idx="23">
                  <c:v>40</c:v>
                </c:pt>
                <c:pt idx="24">
                  <c:v>130</c:v>
                </c:pt>
                <c:pt idx="25">
                  <c:v>90</c:v>
                </c:pt>
                <c:pt idx="26">
                  <c:v>100</c:v>
                </c:pt>
                <c:pt idx="27">
                  <c:v>80</c:v>
                </c:pt>
                <c:pt idx="28">
                  <c:v>120</c:v>
                </c:pt>
                <c:pt idx="29">
                  <c:v>110</c:v>
                </c:pt>
                <c:pt idx="30">
                  <c:v>100</c:v>
                </c:pt>
                <c:pt idx="31">
                  <c:v>130</c:v>
                </c:pt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'No.4AB（渋滞長）'!$A$25:$A$56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'No.4AB（渋滞長）'!$E$25:$E$56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460720"/>
        <c:axId val="558461112"/>
      </c:barChart>
      <c:scatterChart>
        <c:scatterStyle val="lineMarker"/>
        <c:varyColors val="0"/>
        <c:ser>
          <c:idx val="4"/>
          <c:order val="2"/>
          <c:tx>
            <c:v>通過時間</c:v>
          </c:tx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'No.4AB（渋滞長）'!$F$25:$F$56</c:f>
              <c:numCache>
                <c:formatCode>m"分"ss"秒"</c:formatCode>
                <c:ptCount val="32"/>
                <c:pt idx="0">
                  <c:v>4.1666666666666669E-4</c:v>
                </c:pt>
                <c:pt idx="1">
                  <c:v>2.6620370370370372E-4</c:v>
                </c:pt>
                <c:pt idx="2">
                  <c:v>6.134259259259259E-4</c:v>
                </c:pt>
                <c:pt idx="3">
                  <c:v>3.9351851851851852E-4</c:v>
                </c:pt>
                <c:pt idx="4">
                  <c:v>4.7453703703703704E-4</c:v>
                </c:pt>
                <c:pt idx="5">
                  <c:v>2.3148148148148146E-4</c:v>
                </c:pt>
                <c:pt idx="6">
                  <c:v>1.1574074074074073E-4</c:v>
                </c:pt>
                <c:pt idx="7">
                  <c:v>3.9351851851851852E-4</c:v>
                </c:pt>
                <c:pt idx="8">
                  <c:v>3.9351851851851852E-4</c:v>
                </c:pt>
                <c:pt idx="9">
                  <c:v>3.3564814814814812E-4</c:v>
                </c:pt>
                <c:pt idx="10">
                  <c:v>3.3564814814814812E-4</c:v>
                </c:pt>
                <c:pt idx="11">
                  <c:v>2.8935185185185189E-4</c:v>
                </c:pt>
                <c:pt idx="12">
                  <c:v>4.0509259259259258E-4</c:v>
                </c:pt>
                <c:pt idx="13">
                  <c:v>3.1250000000000001E-4</c:v>
                </c:pt>
                <c:pt idx="14">
                  <c:v>3.4722222222222224E-4</c:v>
                </c:pt>
                <c:pt idx="15">
                  <c:v>4.1666666666666669E-4</c:v>
                </c:pt>
                <c:pt idx="16">
                  <c:v>4.3981481481481481E-4</c:v>
                </c:pt>
                <c:pt idx="17">
                  <c:v>5.4398148148148144E-4</c:v>
                </c:pt>
                <c:pt idx="18">
                  <c:v>4.1666666666666669E-4</c:v>
                </c:pt>
                <c:pt idx="19">
                  <c:v>6.7129629629629625E-4</c:v>
                </c:pt>
                <c:pt idx="20">
                  <c:v>6.9444444444444447E-4</c:v>
                </c:pt>
                <c:pt idx="21">
                  <c:v>3.2407407407407406E-4</c:v>
                </c:pt>
                <c:pt idx="22">
                  <c:v>2.8935185185185189E-4</c:v>
                </c:pt>
                <c:pt idx="23">
                  <c:v>2.0833333333333335E-4</c:v>
                </c:pt>
                <c:pt idx="24">
                  <c:v>5.9027777777777778E-4</c:v>
                </c:pt>
                <c:pt idx="25">
                  <c:v>4.0509259259259258E-4</c:v>
                </c:pt>
                <c:pt idx="26">
                  <c:v>3.8194444444444446E-4</c:v>
                </c:pt>
                <c:pt idx="27">
                  <c:v>3.1250000000000001E-4</c:v>
                </c:pt>
                <c:pt idx="28">
                  <c:v>4.9768518518518521E-4</c:v>
                </c:pt>
                <c:pt idx="29">
                  <c:v>4.1666666666666669E-4</c:v>
                </c:pt>
                <c:pt idx="30">
                  <c:v>3.5879629629629635E-4</c:v>
                </c:pt>
                <c:pt idx="31">
                  <c:v>5.3240740740740744E-4</c:v>
                </c:pt>
              </c:numCache>
            </c:numRef>
          </c:xVal>
          <c:yVal>
            <c:numRef>
              <c:f>'No.4AB（渋滞長）'!$AD$25:$AD$56</c:f>
              <c:numCache>
                <c:formatCode>General</c:formatCode>
                <c:ptCount val="32"/>
                <c:pt idx="0">
                  <c:v>0.95</c:v>
                </c:pt>
                <c:pt idx="1">
                  <c:v>2.0750000000000002</c:v>
                </c:pt>
                <c:pt idx="2">
                  <c:v>3.2</c:v>
                </c:pt>
                <c:pt idx="3">
                  <c:v>4.3250000000000002</c:v>
                </c:pt>
                <c:pt idx="4">
                  <c:v>5.45</c:v>
                </c:pt>
                <c:pt idx="5">
                  <c:v>6.5750000000000002</c:v>
                </c:pt>
                <c:pt idx="6">
                  <c:v>7.7</c:v>
                </c:pt>
                <c:pt idx="7">
                  <c:v>8.8249999999999993</c:v>
                </c:pt>
                <c:pt idx="8">
                  <c:v>9.9499999999999993</c:v>
                </c:pt>
                <c:pt idx="9">
                  <c:v>11.074999999999999</c:v>
                </c:pt>
                <c:pt idx="10">
                  <c:v>12.2</c:v>
                </c:pt>
                <c:pt idx="11">
                  <c:v>13.324999999999999</c:v>
                </c:pt>
                <c:pt idx="12">
                  <c:v>14.45</c:v>
                </c:pt>
                <c:pt idx="13">
                  <c:v>15.574999999999999</c:v>
                </c:pt>
                <c:pt idx="14">
                  <c:v>16.7</c:v>
                </c:pt>
                <c:pt idx="15">
                  <c:v>17.824999999999999</c:v>
                </c:pt>
                <c:pt idx="16">
                  <c:v>18.95</c:v>
                </c:pt>
                <c:pt idx="17">
                  <c:v>20.074999999999999</c:v>
                </c:pt>
                <c:pt idx="18">
                  <c:v>21.2</c:v>
                </c:pt>
                <c:pt idx="19">
                  <c:v>22.324999999999999</c:v>
                </c:pt>
                <c:pt idx="20">
                  <c:v>23.45</c:v>
                </c:pt>
                <c:pt idx="21">
                  <c:v>24.574999999999999</c:v>
                </c:pt>
                <c:pt idx="22">
                  <c:v>25.7</c:v>
                </c:pt>
                <c:pt idx="23">
                  <c:v>26.824999999999999</c:v>
                </c:pt>
                <c:pt idx="24">
                  <c:v>27.95</c:v>
                </c:pt>
                <c:pt idx="25">
                  <c:v>29.074999999999999</c:v>
                </c:pt>
                <c:pt idx="26">
                  <c:v>30.2</c:v>
                </c:pt>
                <c:pt idx="27">
                  <c:v>31.324999999999999</c:v>
                </c:pt>
                <c:pt idx="28">
                  <c:v>32.450000000000003</c:v>
                </c:pt>
                <c:pt idx="29">
                  <c:v>33.575000000000003</c:v>
                </c:pt>
                <c:pt idx="30">
                  <c:v>34.700000000000003</c:v>
                </c:pt>
                <c:pt idx="31">
                  <c:v>35.825000000000003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8461504"/>
        <c:axId val="558461896"/>
      </c:scatterChart>
      <c:catAx>
        <c:axId val="558460720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461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461112"/>
        <c:scaling>
          <c:orientation val="minMax"/>
          <c:max val="25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滞留長(m)渋滞長(m)</a:t>
                </a:r>
              </a:p>
            </c:rich>
          </c:tx>
          <c:layout>
            <c:manualLayout>
              <c:xMode val="edge"/>
              <c:yMode val="edge"/>
              <c:x val="0.4103343465045593"/>
              <c:y val="3.062117235345582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460720"/>
        <c:crosses val="autoZero"/>
        <c:crossBetween val="between"/>
        <c:majorUnit val="50"/>
      </c:valAx>
      <c:valAx>
        <c:axId val="558461504"/>
        <c:scaling>
          <c:orientation val="minMax"/>
          <c:max val="6.9444444444444484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465045592705187"/>
              <c:y val="0.97900345134023603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461896"/>
        <c:crosses val="max"/>
        <c:crossBetween val="midCat"/>
        <c:majorUnit val="1.38888888888889E-3"/>
      </c:valAx>
      <c:valAx>
        <c:axId val="558461896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8461504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981762917933135"/>
          <c:y val="6.1242344706911632E-3"/>
          <c:w val="0.73860182370820693"/>
          <c:h val="1.83727034120734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139817629179335"/>
          <c:y val="7.3298491780591973E-2"/>
          <c:w val="0.67477203647416484"/>
          <c:h val="0.88481750792285985"/>
        </c:manualLayout>
      </c:layout>
      <c:barChart>
        <c:barDir val="bar"/>
        <c:grouping val="cluster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'No.4CD（渋滞長）'!$N$25:$N$56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'No.4CD（渋滞長）'!$Q$25:$Q$56</c:f>
              <c:numCache>
                <c:formatCode>General</c:formatCode>
                <c:ptCount val="32"/>
                <c:pt idx="0">
                  <c:v>5</c:v>
                </c:pt>
                <c:pt idx="1">
                  <c:v>40</c:v>
                </c:pt>
                <c:pt idx="2">
                  <c:v>50</c:v>
                </c:pt>
                <c:pt idx="3">
                  <c:v>40</c:v>
                </c:pt>
                <c:pt idx="4">
                  <c:v>30</c:v>
                </c:pt>
                <c:pt idx="5">
                  <c:v>50</c:v>
                </c:pt>
                <c:pt idx="6">
                  <c:v>40</c:v>
                </c:pt>
                <c:pt idx="7">
                  <c:v>30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30</c:v>
                </c:pt>
                <c:pt idx="14">
                  <c:v>40</c:v>
                </c:pt>
                <c:pt idx="15">
                  <c:v>30</c:v>
                </c:pt>
                <c:pt idx="16">
                  <c:v>10</c:v>
                </c:pt>
                <c:pt idx="17">
                  <c:v>10</c:v>
                </c:pt>
                <c:pt idx="18">
                  <c:v>40</c:v>
                </c:pt>
                <c:pt idx="19">
                  <c:v>50</c:v>
                </c:pt>
                <c:pt idx="20">
                  <c:v>30</c:v>
                </c:pt>
                <c:pt idx="21">
                  <c:v>20</c:v>
                </c:pt>
                <c:pt idx="22">
                  <c:v>30</c:v>
                </c:pt>
                <c:pt idx="23">
                  <c:v>60</c:v>
                </c:pt>
                <c:pt idx="24">
                  <c:v>20</c:v>
                </c:pt>
                <c:pt idx="25">
                  <c:v>10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20</c:v>
                </c:pt>
                <c:pt idx="31">
                  <c:v>20</c:v>
                </c:pt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'No.4CD（渋滞長）'!$N$25:$N$56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'No.4CD（渋滞長）'!$R$25:$R$56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462680"/>
        <c:axId val="558463072"/>
      </c:barChart>
      <c:scatterChart>
        <c:scatterStyle val="lineMarker"/>
        <c:varyColors val="0"/>
        <c:ser>
          <c:idx val="4"/>
          <c:order val="2"/>
          <c:tx>
            <c:v>通過時間</c:v>
          </c:tx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'No.4CD（渋滞長）'!$S$25:$S$56</c:f>
              <c:numCache>
                <c:formatCode>m"分"ss"秒"</c:formatCode>
                <c:ptCount val="32"/>
                <c:pt idx="0">
                  <c:v>5.7870370370370366E-5</c:v>
                </c:pt>
                <c:pt idx="1">
                  <c:v>1.273148148148148E-4</c:v>
                </c:pt>
                <c:pt idx="2">
                  <c:v>2.6620370370370372E-4</c:v>
                </c:pt>
                <c:pt idx="3">
                  <c:v>1.5046296296296297E-4</c:v>
                </c:pt>
                <c:pt idx="4">
                  <c:v>1.3888888888888889E-4</c:v>
                </c:pt>
                <c:pt idx="5">
                  <c:v>2.4305555555555552E-4</c:v>
                </c:pt>
                <c:pt idx="6">
                  <c:v>2.3148148148148146E-4</c:v>
                </c:pt>
                <c:pt idx="7">
                  <c:v>1.3888888888888889E-4</c:v>
                </c:pt>
                <c:pt idx="8">
                  <c:v>9.2592592592592588E-5</c:v>
                </c:pt>
                <c:pt idx="9">
                  <c:v>1.0416666666666667E-4</c:v>
                </c:pt>
                <c:pt idx="10">
                  <c:v>1.1574074074074073E-4</c:v>
                </c:pt>
                <c:pt idx="11">
                  <c:v>9.2592592592592588E-5</c:v>
                </c:pt>
                <c:pt idx="12">
                  <c:v>1.273148148148148E-4</c:v>
                </c:pt>
                <c:pt idx="13">
                  <c:v>1.5046296296296297E-4</c:v>
                </c:pt>
                <c:pt idx="14">
                  <c:v>1.8518518518518518E-4</c:v>
                </c:pt>
                <c:pt idx="15">
                  <c:v>1.273148148148148E-4</c:v>
                </c:pt>
                <c:pt idx="16">
                  <c:v>5.7870370370370366E-5</c:v>
                </c:pt>
                <c:pt idx="17">
                  <c:v>6.9444444444444444E-5</c:v>
                </c:pt>
                <c:pt idx="18">
                  <c:v>2.0833333333333335E-4</c:v>
                </c:pt>
                <c:pt idx="19">
                  <c:v>2.4305555555555552E-4</c:v>
                </c:pt>
                <c:pt idx="20">
                  <c:v>1.273148148148148E-4</c:v>
                </c:pt>
                <c:pt idx="21">
                  <c:v>1.0416666666666667E-4</c:v>
                </c:pt>
                <c:pt idx="22">
                  <c:v>1.5046296296296297E-4</c:v>
                </c:pt>
                <c:pt idx="23">
                  <c:v>2.4305555555555552E-4</c:v>
                </c:pt>
                <c:pt idx="24">
                  <c:v>1.0416666666666667E-4</c:v>
                </c:pt>
                <c:pt idx="25">
                  <c:v>8.1018518518518516E-5</c:v>
                </c:pt>
                <c:pt idx="26">
                  <c:v>1.3888888888888889E-4</c:v>
                </c:pt>
                <c:pt idx="27">
                  <c:v>1.8518518518518518E-4</c:v>
                </c:pt>
                <c:pt idx="28">
                  <c:v>1.7361111111111112E-4</c:v>
                </c:pt>
                <c:pt idx="29">
                  <c:v>1.7361111111111112E-4</c:v>
                </c:pt>
                <c:pt idx="30">
                  <c:v>9.2592592592592588E-5</c:v>
                </c:pt>
                <c:pt idx="31">
                  <c:v>1.3888888888888889E-4</c:v>
                </c:pt>
              </c:numCache>
            </c:numRef>
          </c:xVal>
          <c:yVal>
            <c:numRef>
              <c:f>'No.4CD（渋滞長）'!$AD$25:$AD$56</c:f>
              <c:numCache>
                <c:formatCode>General</c:formatCode>
                <c:ptCount val="32"/>
                <c:pt idx="0">
                  <c:v>0.95</c:v>
                </c:pt>
                <c:pt idx="1">
                  <c:v>2.0750000000000002</c:v>
                </c:pt>
                <c:pt idx="2">
                  <c:v>3.2</c:v>
                </c:pt>
                <c:pt idx="3">
                  <c:v>4.3250000000000002</c:v>
                </c:pt>
                <c:pt idx="4">
                  <c:v>5.45</c:v>
                </c:pt>
                <c:pt idx="5">
                  <c:v>6.5750000000000002</c:v>
                </c:pt>
                <c:pt idx="6">
                  <c:v>7.7</c:v>
                </c:pt>
                <c:pt idx="7">
                  <c:v>8.8249999999999993</c:v>
                </c:pt>
                <c:pt idx="8">
                  <c:v>9.9499999999999993</c:v>
                </c:pt>
                <c:pt idx="9">
                  <c:v>11.074999999999999</c:v>
                </c:pt>
                <c:pt idx="10">
                  <c:v>12.2</c:v>
                </c:pt>
                <c:pt idx="11">
                  <c:v>13.324999999999999</c:v>
                </c:pt>
                <c:pt idx="12">
                  <c:v>14.45</c:v>
                </c:pt>
                <c:pt idx="13">
                  <c:v>15.574999999999999</c:v>
                </c:pt>
                <c:pt idx="14">
                  <c:v>16.7</c:v>
                </c:pt>
                <c:pt idx="15">
                  <c:v>17.824999999999999</c:v>
                </c:pt>
                <c:pt idx="16">
                  <c:v>18.95</c:v>
                </c:pt>
                <c:pt idx="17">
                  <c:v>20.074999999999999</c:v>
                </c:pt>
                <c:pt idx="18">
                  <c:v>21.2</c:v>
                </c:pt>
                <c:pt idx="19">
                  <c:v>22.324999999999999</c:v>
                </c:pt>
                <c:pt idx="20">
                  <c:v>23.45</c:v>
                </c:pt>
                <c:pt idx="21">
                  <c:v>24.574999999999999</c:v>
                </c:pt>
                <c:pt idx="22">
                  <c:v>25.7</c:v>
                </c:pt>
                <c:pt idx="23">
                  <c:v>26.824999999999999</c:v>
                </c:pt>
                <c:pt idx="24">
                  <c:v>27.95</c:v>
                </c:pt>
                <c:pt idx="25">
                  <c:v>29.074999999999999</c:v>
                </c:pt>
                <c:pt idx="26">
                  <c:v>30.2</c:v>
                </c:pt>
                <c:pt idx="27">
                  <c:v>31.324999999999999</c:v>
                </c:pt>
                <c:pt idx="28">
                  <c:v>32.450000000000003</c:v>
                </c:pt>
                <c:pt idx="29">
                  <c:v>33.575000000000003</c:v>
                </c:pt>
                <c:pt idx="30">
                  <c:v>34.700000000000003</c:v>
                </c:pt>
                <c:pt idx="31">
                  <c:v>35.825000000000003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8463464"/>
        <c:axId val="558463856"/>
      </c:scatterChart>
      <c:catAx>
        <c:axId val="558462680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463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463072"/>
        <c:scaling>
          <c:orientation val="minMax"/>
          <c:max val="25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滞留長(m)渋滞長(m)</a:t>
                </a:r>
              </a:p>
            </c:rich>
          </c:tx>
          <c:layout>
            <c:manualLayout>
              <c:xMode val="edge"/>
              <c:yMode val="edge"/>
              <c:x val="0.41945288753799403"/>
              <c:y val="3.14136125654450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462680"/>
        <c:crosses val="autoZero"/>
        <c:crossBetween val="between"/>
        <c:majorUnit val="50"/>
      </c:valAx>
      <c:valAx>
        <c:axId val="558463464"/>
        <c:scaling>
          <c:orientation val="minMax"/>
          <c:max val="6.9444444444444484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4072948328267492"/>
              <c:y val="0.97818581577826358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463856"/>
        <c:crosses val="max"/>
        <c:crossBetween val="midCat"/>
        <c:majorUnit val="1.38888888888889E-3"/>
      </c:valAx>
      <c:valAx>
        <c:axId val="558463856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8463464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69908814589673"/>
          <c:y val="1.0471204188481676E-2"/>
          <c:w val="0.73860182370820682"/>
          <c:h val="1.83246073298429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316109422492407"/>
          <c:y val="7.2615985051660489E-2"/>
          <c:w val="0.69300911854103364"/>
          <c:h val="0.88801475695705256"/>
        </c:manualLayout>
      </c:layout>
      <c:barChart>
        <c:barDir val="bar"/>
        <c:grouping val="cluster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'No.4CD（渋滞長）'!$A$25:$A$56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'No.4CD（渋滞長）'!$D$25:$D$56</c:f>
              <c:numCache>
                <c:formatCode>General</c:formatCode>
                <c:ptCount val="32"/>
                <c:pt idx="0">
                  <c:v>100</c:v>
                </c:pt>
                <c:pt idx="1">
                  <c:v>180</c:v>
                </c:pt>
                <c:pt idx="2">
                  <c:v>250</c:v>
                </c:pt>
                <c:pt idx="3">
                  <c:v>260</c:v>
                </c:pt>
                <c:pt idx="4">
                  <c:v>200</c:v>
                </c:pt>
                <c:pt idx="5">
                  <c:v>70</c:v>
                </c:pt>
                <c:pt idx="6">
                  <c:v>140</c:v>
                </c:pt>
                <c:pt idx="7">
                  <c:v>180</c:v>
                </c:pt>
                <c:pt idx="8">
                  <c:v>100</c:v>
                </c:pt>
                <c:pt idx="9">
                  <c:v>60</c:v>
                </c:pt>
                <c:pt idx="10">
                  <c:v>110</c:v>
                </c:pt>
                <c:pt idx="11">
                  <c:v>50</c:v>
                </c:pt>
                <c:pt idx="12">
                  <c:v>190</c:v>
                </c:pt>
                <c:pt idx="13">
                  <c:v>170</c:v>
                </c:pt>
                <c:pt idx="14">
                  <c:v>100</c:v>
                </c:pt>
                <c:pt idx="15">
                  <c:v>110</c:v>
                </c:pt>
                <c:pt idx="16">
                  <c:v>120</c:v>
                </c:pt>
                <c:pt idx="17">
                  <c:v>50</c:v>
                </c:pt>
                <c:pt idx="18">
                  <c:v>200</c:v>
                </c:pt>
                <c:pt idx="19">
                  <c:v>190</c:v>
                </c:pt>
                <c:pt idx="20">
                  <c:v>110</c:v>
                </c:pt>
                <c:pt idx="21">
                  <c:v>110</c:v>
                </c:pt>
                <c:pt idx="22">
                  <c:v>110</c:v>
                </c:pt>
                <c:pt idx="23">
                  <c:v>150</c:v>
                </c:pt>
                <c:pt idx="24">
                  <c:v>120</c:v>
                </c:pt>
                <c:pt idx="25">
                  <c:v>130</c:v>
                </c:pt>
                <c:pt idx="26">
                  <c:v>90</c:v>
                </c:pt>
                <c:pt idx="27">
                  <c:v>100</c:v>
                </c:pt>
                <c:pt idx="28">
                  <c:v>100</c:v>
                </c:pt>
                <c:pt idx="29">
                  <c:v>110</c:v>
                </c:pt>
                <c:pt idx="30">
                  <c:v>120</c:v>
                </c:pt>
                <c:pt idx="31">
                  <c:v>100</c:v>
                </c:pt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'No.4CD（渋滞長）'!$A$25:$A$56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'No.4CD（渋滞長）'!$E$25:$E$56</c:f>
              <c:numCache>
                <c:formatCode>General</c:formatCode>
                <c:ptCount val="32"/>
                <c:pt idx="0">
                  <c:v>0</c:v>
                </c:pt>
                <c:pt idx="1">
                  <c:v>10</c:v>
                </c:pt>
                <c:pt idx="2">
                  <c:v>50</c:v>
                </c:pt>
                <c:pt idx="3">
                  <c:v>50</c:v>
                </c:pt>
                <c:pt idx="4">
                  <c:v>20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20</c:v>
                </c:pt>
                <c:pt idx="13">
                  <c:v>10</c:v>
                </c:pt>
                <c:pt idx="14">
                  <c:v>0</c:v>
                </c:pt>
                <c:pt idx="15">
                  <c:v>10</c:v>
                </c:pt>
                <c:pt idx="16">
                  <c:v>0</c:v>
                </c:pt>
                <c:pt idx="17">
                  <c:v>0</c:v>
                </c:pt>
                <c:pt idx="18">
                  <c:v>10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464640"/>
        <c:axId val="560123848"/>
      </c:barChart>
      <c:scatterChart>
        <c:scatterStyle val="lineMarker"/>
        <c:varyColors val="0"/>
        <c:ser>
          <c:idx val="4"/>
          <c:order val="2"/>
          <c:tx>
            <c:v>通過時間</c:v>
          </c:tx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'No.4CD（渋滞長）'!$F$25:$F$56</c:f>
              <c:numCache>
                <c:formatCode>m"分"ss"秒"</c:formatCode>
                <c:ptCount val="32"/>
                <c:pt idx="0">
                  <c:v>4.0509259259259258E-4</c:v>
                </c:pt>
                <c:pt idx="1">
                  <c:v>1.6203703703703703E-3</c:v>
                </c:pt>
                <c:pt idx="2">
                  <c:v>1.6782407407407406E-3</c:v>
                </c:pt>
                <c:pt idx="3">
                  <c:v>1.8518518518518517E-3</c:v>
                </c:pt>
                <c:pt idx="4">
                  <c:v>1.5046296296296294E-3</c:v>
                </c:pt>
                <c:pt idx="5">
                  <c:v>3.4722222222222224E-4</c:v>
                </c:pt>
                <c:pt idx="6">
                  <c:v>1.7939814814814815E-3</c:v>
                </c:pt>
                <c:pt idx="7">
                  <c:v>1.5046296296296294E-3</c:v>
                </c:pt>
                <c:pt idx="8">
                  <c:v>3.4722222222222224E-4</c:v>
                </c:pt>
                <c:pt idx="9">
                  <c:v>2.3148148148148146E-4</c:v>
                </c:pt>
                <c:pt idx="10">
                  <c:v>4.6296296296296293E-4</c:v>
                </c:pt>
                <c:pt idx="11">
                  <c:v>3.4722222222222224E-4</c:v>
                </c:pt>
                <c:pt idx="12">
                  <c:v>1.5046296296296294E-3</c:v>
                </c:pt>
                <c:pt idx="13">
                  <c:v>1.4351851851851854E-3</c:v>
                </c:pt>
                <c:pt idx="14">
                  <c:v>3.4722222222222224E-4</c:v>
                </c:pt>
                <c:pt idx="15">
                  <c:v>1.4004629629629629E-3</c:v>
                </c:pt>
                <c:pt idx="16">
                  <c:v>3.4722222222222224E-4</c:v>
                </c:pt>
                <c:pt idx="17">
                  <c:v>1.7361111111111112E-4</c:v>
                </c:pt>
                <c:pt idx="18">
                  <c:v>1.5277777777777779E-3</c:v>
                </c:pt>
                <c:pt idx="19">
                  <c:v>6.018518518518519E-4</c:v>
                </c:pt>
                <c:pt idx="20">
                  <c:v>3.5879629629629635E-4</c:v>
                </c:pt>
                <c:pt idx="21">
                  <c:v>4.8611111111111104E-4</c:v>
                </c:pt>
                <c:pt idx="22">
                  <c:v>7.175925925925927E-4</c:v>
                </c:pt>
                <c:pt idx="23">
                  <c:v>1.7013888888888892E-3</c:v>
                </c:pt>
                <c:pt idx="24">
                  <c:v>7.175925925925927E-4</c:v>
                </c:pt>
                <c:pt idx="25">
                  <c:v>7.291666666666667E-4</c:v>
                </c:pt>
                <c:pt idx="26">
                  <c:v>4.3981481481481481E-4</c:v>
                </c:pt>
                <c:pt idx="27">
                  <c:v>5.4398148148148144E-4</c:v>
                </c:pt>
                <c:pt idx="28">
                  <c:v>5.2083333333333333E-4</c:v>
                </c:pt>
                <c:pt idx="29">
                  <c:v>5.0925925925925921E-4</c:v>
                </c:pt>
                <c:pt idx="30">
                  <c:v>5.5555555555555556E-4</c:v>
                </c:pt>
                <c:pt idx="31">
                  <c:v>4.5138888888888892E-4</c:v>
                </c:pt>
              </c:numCache>
            </c:numRef>
          </c:xVal>
          <c:yVal>
            <c:numRef>
              <c:f>'No.4CD（渋滞長）'!$AD$25:$AD$56</c:f>
              <c:numCache>
                <c:formatCode>General</c:formatCode>
                <c:ptCount val="32"/>
                <c:pt idx="0">
                  <c:v>0.95</c:v>
                </c:pt>
                <c:pt idx="1">
                  <c:v>2.0750000000000002</c:v>
                </c:pt>
                <c:pt idx="2">
                  <c:v>3.2</c:v>
                </c:pt>
                <c:pt idx="3">
                  <c:v>4.3250000000000002</c:v>
                </c:pt>
                <c:pt idx="4">
                  <c:v>5.45</c:v>
                </c:pt>
                <c:pt idx="5">
                  <c:v>6.5750000000000002</c:v>
                </c:pt>
                <c:pt idx="6">
                  <c:v>7.7</c:v>
                </c:pt>
                <c:pt idx="7">
                  <c:v>8.8249999999999993</c:v>
                </c:pt>
                <c:pt idx="8">
                  <c:v>9.9499999999999993</c:v>
                </c:pt>
                <c:pt idx="9">
                  <c:v>11.074999999999999</c:v>
                </c:pt>
                <c:pt idx="10">
                  <c:v>12.2</c:v>
                </c:pt>
                <c:pt idx="11">
                  <c:v>13.324999999999999</c:v>
                </c:pt>
                <c:pt idx="12">
                  <c:v>14.45</c:v>
                </c:pt>
                <c:pt idx="13">
                  <c:v>15.574999999999999</c:v>
                </c:pt>
                <c:pt idx="14">
                  <c:v>16.7</c:v>
                </c:pt>
                <c:pt idx="15">
                  <c:v>17.824999999999999</c:v>
                </c:pt>
                <c:pt idx="16">
                  <c:v>18.95</c:v>
                </c:pt>
                <c:pt idx="17">
                  <c:v>20.074999999999999</c:v>
                </c:pt>
                <c:pt idx="18">
                  <c:v>21.2</c:v>
                </c:pt>
                <c:pt idx="19">
                  <c:v>22.324999999999999</c:v>
                </c:pt>
                <c:pt idx="20">
                  <c:v>23.45</c:v>
                </c:pt>
                <c:pt idx="21">
                  <c:v>24.574999999999999</c:v>
                </c:pt>
                <c:pt idx="22">
                  <c:v>25.7</c:v>
                </c:pt>
                <c:pt idx="23">
                  <c:v>26.824999999999999</c:v>
                </c:pt>
                <c:pt idx="24">
                  <c:v>27.95</c:v>
                </c:pt>
                <c:pt idx="25">
                  <c:v>29.074999999999999</c:v>
                </c:pt>
                <c:pt idx="26">
                  <c:v>30.2</c:v>
                </c:pt>
                <c:pt idx="27">
                  <c:v>31.324999999999999</c:v>
                </c:pt>
                <c:pt idx="28">
                  <c:v>32.450000000000003</c:v>
                </c:pt>
                <c:pt idx="29">
                  <c:v>33.575000000000003</c:v>
                </c:pt>
                <c:pt idx="30">
                  <c:v>34.700000000000003</c:v>
                </c:pt>
                <c:pt idx="31">
                  <c:v>35.825000000000003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124240"/>
        <c:axId val="560124632"/>
      </c:scatterChart>
      <c:catAx>
        <c:axId val="558464640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0123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0123848"/>
        <c:scaling>
          <c:orientation val="minMax"/>
          <c:max val="25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滞留長(m)渋滞長(m)</a:t>
                </a:r>
              </a:p>
            </c:rich>
          </c:tx>
          <c:layout>
            <c:manualLayout>
              <c:xMode val="edge"/>
              <c:yMode val="edge"/>
              <c:x val="0.4103343465045593"/>
              <c:y val="3.062117235345582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464640"/>
        <c:crosses val="autoZero"/>
        <c:crossBetween val="between"/>
        <c:majorUnit val="50"/>
      </c:valAx>
      <c:valAx>
        <c:axId val="560124240"/>
        <c:scaling>
          <c:orientation val="minMax"/>
          <c:max val="6.9444444444444484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465045592705187"/>
              <c:y val="0.97900345134023603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0124632"/>
        <c:crosses val="max"/>
        <c:crossBetween val="midCat"/>
        <c:majorUnit val="1.38888888888889E-3"/>
      </c:valAx>
      <c:valAx>
        <c:axId val="560124632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0124240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981762917933135"/>
          <c:y val="6.1242344706911632E-3"/>
          <c:w val="0.73860182370820693"/>
          <c:h val="1.83727034120734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3E-2"/>
          <c:y val="5.5555743936306232E-2"/>
          <c:w val="0.84141331142152831"/>
          <c:h val="0.892364136976918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'No.4①（歩行者時間変動）'!$A$73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'No.4①（歩行者時間変動）'!$B$73:$M$73</c:f>
              <c:numCache>
                <c:formatCode>General</c:formatCode>
                <c:ptCount val="12"/>
                <c:pt idx="0">
                  <c:v>81</c:v>
                </c:pt>
                <c:pt idx="1">
                  <c:v>26</c:v>
                </c:pt>
                <c:pt idx="2">
                  <c:v>19</c:v>
                </c:pt>
                <c:pt idx="3">
                  <c:v>11</c:v>
                </c:pt>
                <c:pt idx="4">
                  <c:v>9</c:v>
                </c:pt>
                <c:pt idx="5">
                  <c:v>4</c:v>
                </c:pt>
                <c:pt idx="6">
                  <c:v>17</c:v>
                </c:pt>
                <c:pt idx="7">
                  <c:v>9</c:v>
                </c:pt>
                <c:pt idx="8">
                  <c:v>25</c:v>
                </c:pt>
                <c:pt idx="9">
                  <c:v>26</c:v>
                </c:pt>
                <c:pt idx="10">
                  <c:v>21</c:v>
                </c:pt>
                <c:pt idx="11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71-402B-8C9C-B32E0B6CAC69}"/>
            </c:ext>
          </c:extLst>
        </c:ser>
        <c:ser>
          <c:idx val="1"/>
          <c:order val="1"/>
          <c:tx>
            <c:strRef>
              <c:f>'No.4①（歩行者時間変動）'!$A$72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'No.4①（歩行者時間変動）'!$B$72:$M$72</c:f>
              <c:numCache>
                <c:formatCode>General</c:formatCode>
                <c:ptCount val="12"/>
                <c:pt idx="0">
                  <c:v>48</c:v>
                </c:pt>
                <c:pt idx="1">
                  <c:v>45</c:v>
                </c:pt>
                <c:pt idx="2">
                  <c:v>3</c:v>
                </c:pt>
                <c:pt idx="3">
                  <c:v>4</c:v>
                </c:pt>
                <c:pt idx="4">
                  <c:v>10</c:v>
                </c:pt>
                <c:pt idx="5">
                  <c:v>4</c:v>
                </c:pt>
                <c:pt idx="6">
                  <c:v>7</c:v>
                </c:pt>
                <c:pt idx="7">
                  <c:v>132</c:v>
                </c:pt>
                <c:pt idx="8">
                  <c:v>8</c:v>
                </c:pt>
                <c:pt idx="9">
                  <c:v>9</c:v>
                </c:pt>
                <c:pt idx="10">
                  <c:v>12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71-402B-8C9C-B32E0B6CA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0125416"/>
        <c:axId val="560125808"/>
      </c:barChart>
      <c:catAx>
        <c:axId val="56012541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0125808"/>
        <c:crosses val="autoZero"/>
        <c:auto val="0"/>
        <c:lblAlgn val="ctr"/>
        <c:lblOffset val="100"/>
        <c:tickMarkSkip val="1"/>
        <c:noMultiLvlLbl val="0"/>
      </c:catAx>
      <c:valAx>
        <c:axId val="560125808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34E-3"/>
              <c:y val="0.24305637972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125416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3E-2"/>
          <c:y val="5.4794612175279894E-2"/>
          <c:w val="0.84059161873459376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'No.4①（歩行者時間変動）'!$A$72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'No.4①（歩行者時間変動）'!$B$39:$M$39</c:f>
              <c:numCache>
                <c:formatCode>General</c:formatCode>
                <c:ptCount val="12"/>
                <c:pt idx="0">
                  <c:v>65</c:v>
                </c:pt>
                <c:pt idx="1">
                  <c:v>18</c:v>
                </c:pt>
                <c:pt idx="2">
                  <c:v>14</c:v>
                </c:pt>
                <c:pt idx="3">
                  <c:v>7</c:v>
                </c:pt>
                <c:pt idx="4">
                  <c:v>6</c:v>
                </c:pt>
                <c:pt idx="5">
                  <c:v>2</c:v>
                </c:pt>
                <c:pt idx="6">
                  <c:v>12</c:v>
                </c:pt>
                <c:pt idx="7">
                  <c:v>4</c:v>
                </c:pt>
                <c:pt idx="8">
                  <c:v>17</c:v>
                </c:pt>
                <c:pt idx="9">
                  <c:v>13</c:v>
                </c:pt>
                <c:pt idx="10">
                  <c:v>9</c:v>
                </c:pt>
                <c:pt idx="11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F4-4BF4-ADE4-5857EB5F795C}"/>
            </c:ext>
          </c:extLst>
        </c:ser>
        <c:ser>
          <c:idx val="1"/>
          <c:order val="1"/>
          <c:tx>
            <c:strRef>
              <c:f>'No.4①（歩行者時間変動）'!$A$73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'No.4①（歩行者時間変動）'!$B$38:$M$38</c:f>
              <c:numCache>
                <c:formatCode>General</c:formatCode>
                <c:ptCount val="12"/>
                <c:pt idx="0">
                  <c:v>46</c:v>
                </c:pt>
                <c:pt idx="1">
                  <c:v>43</c:v>
                </c:pt>
                <c:pt idx="2">
                  <c:v>3</c:v>
                </c:pt>
                <c:pt idx="3">
                  <c:v>0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6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F4-4BF4-ADE4-5857EB5F7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0126592"/>
        <c:axId val="560126984"/>
      </c:barChart>
      <c:catAx>
        <c:axId val="56012659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0126984"/>
        <c:crosses val="autoZero"/>
        <c:auto val="0"/>
        <c:lblAlgn val="ctr"/>
        <c:lblOffset val="100"/>
        <c:tickMarkSkip val="1"/>
        <c:noMultiLvlLbl val="0"/>
      </c:catAx>
      <c:valAx>
        <c:axId val="560126984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34E-3"/>
              <c:y val="0.2328771017449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126592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3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3E-2"/>
          <c:y val="5.4794612175279894E-2"/>
          <c:w val="0.84141331142152831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'No.4①（歩行者時間変動）'!$A$72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'No.4①（歩行者時間変動）'!$B$56:$M$56</c:f>
              <c:numCache>
                <c:formatCode>General</c:formatCode>
                <c:ptCount val="12"/>
                <c:pt idx="0">
                  <c:v>16</c:v>
                </c:pt>
                <c:pt idx="1">
                  <c:v>8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8</c:v>
                </c:pt>
                <c:pt idx="9">
                  <c:v>13</c:v>
                </c:pt>
                <c:pt idx="10">
                  <c:v>12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74-4E63-8CDA-4700F37060D0}"/>
            </c:ext>
          </c:extLst>
        </c:ser>
        <c:ser>
          <c:idx val="1"/>
          <c:order val="1"/>
          <c:tx>
            <c:strRef>
              <c:f>'No.4①（歩行者時間変動）'!$A$73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'No.4①（歩行者時間変動）'!$B$55:$M$55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5</c:v>
                </c:pt>
                <c:pt idx="7">
                  <c:v>129</c:v>
                </c:pt>
                <c:pt idx="8">
                  <c:v>5</c:v>
                </c:pt>
                <c:pt idx="9">
                  <c:v>8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74-4E63-8CDA-4700F3706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0127768"/>
        <c:axId val="560128160"/>
      </c:barChart>
      <c:catAx>
        <c:axId val="56012776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0128160"/>
        <c:crosses val="autoZero"/>
        <c:auto val="0"/>
        <c:lblAlgn val="ctr"/>
        <c:lblOffset val="100"/>
        <c:tickMarkSkip val="1"/>
        <c:noMultiLvlLbl val="0"/>
      </c:catAx>
      <c:valAx>
        <c:axId val="560128160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34E-3"/>
              <c:y val="0.2397264282668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12776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7"/>
          <c:y val="7.2115553907080812E-2"/>
          <c:w val="0.79050279329608941"/>
          <c:h val="0.84134812891594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'No.4Ａ（時間変動）'!$B$38:$M$38</c:f>
              <c:numCache>
                <c:formatCode>General</c:formatCode>
                <c:ptCount val="12"/>
                <c:pt idx="0">
                  <c:v>48</c:v>
                </c:pt>
                <c:pt idx="1">
                  <c:v>51</c:v>
                </c:pt>
                <c:pt idx="2">
                  <c:v>45</c:v>
                </c:pt>
                <c:pt idx="3">
                  <c:v>35</c:v>
                </c:pt>
                <c:pt idx="4">
                  <c:v>29</c:v>
                </c:pt>
                <c:pt idx="5">
                  <c:v>37</c:v>
                </c:pt>
                <c:pt idx="6">
                  <c:v>31</c:v>
                </c:pt>
                <c:pt idx="7">
                  <c:v>21</c:v>
                </c:pt>
                <c:pt idx="8">
                  <c:v>25</c:v>
                </c:pt>
                <c:pt idx="9">
                  <c:v>25</c:v>
                </c:pt>
                <c:pt idx="10">
                  <c:v>12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12-4739-8009-89B75D778597}"/>
            </c:ext>
          </c:extLst>
        </c:ser>
        <c:ser>
          <c:idx val="1"/>
          <c:order val="1"/>
          <c:tx>
            <c:strRef>
              <c:f>'No.4Ａ（時間変動）'!$A$75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'No.4Ａ（時間変動）'!$B$39:$M$39</c:f>
              <c:numCache>
                <c:formatCode>General</c:formatCode>
                <c:ptCount val="12"/>
                <c:pt idx="0">
                  <c:v>552</c:v>
                </c:pt>
                <c:pt idx="1">
                  <c:v>475</c:v>
                </c:pt>
                <c:pt idx="2">
                  <c:v>437</c:v>
                </c:pt>
                <c:pt idx="3">
                  <c:v>495</c:v>
                </c:pt>
                <c:pt idx="4">
                  <c:v>541</c:v>
                </c:pt>
                <c:pt idx="5">
                  <c:v>457</c:v>
                </c:pt>
                <c:pt idx="6">
                  <c:v>424</c:v>
                </c:pt>
                <c:pt idx="7">
                  <c:v>435</c:v>
                </c:pt>
                <c:pt idx="8">
                  <c:v>465</c:v>
                </c:pt>
                <c:pt idx="9">
                  <c:v>557</c:v>
                </c:pt>
                <c:pt idx="10">
                  <c:v>661</c:v>
                </c:pt>
                <c:pt idx="11">
                  <c:v>676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C12-4739-8009-89B75D778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495592"/>
        <c:axId val="12749598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'No.4Ａ（時間変動）'!$B$41:$M$41</c:f>
              <c:numCache>
                <c:formatCode>0.0\ "%"</c:formatCode>
                <c:ptCount val="12"/>
                <c:pt idx="0">
                  <c:v>8</c:v>
                </c:pt>
                <c:pt idx="1">
                  <c:v>9.6958174904942958</c:v>
                </c:pt>
                <c:pt idx="2">
                  <c:v>9.3360995850622412</c:v>
                </c:pt>
                <c:pt idx="3">
                  <c:v>6.6037735849056602</c:v>
                </c:pt>
                <c:pt idx="4">
                  <c:v>5.0877192982456139</c:v>
                </c:pt>
                <c:pt idx="5">
                  <c:v>7.4898785425101213</c:v>
                </c:pt>
                <c:pt idx="6">
                  <c:v>6.813186813186813</c:v>
                </c:pt>
                <c:pt idx="7">
                  <c:v>4.6052631578947363</c:v>
                </c:pt>
                <c:pt idx="8">
                  <c:v>5.1020408163265305</c:v>
                </c:pt>
                <c:pt idx="9">
                  <c:v>4.2955326460481098</c:v>
                </c:pt>
                <c:pt idx="10">
                  <c:v>1.7830609212481425</c:v>
                </c:pt>
                <c:pt idx="11">
                  <c:v>1.4577259475218658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C12-4739-8009-89B75D778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96376"/>
        <c:axId val="127496768"/>
      </c:lineChart>
      <c:catAx>
        <c:axId val="12749559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7495984"/>
        <c:crosses val="autoZero"/>
        <c:auto val="0"/>
        <c:lblAlgn val="ctr"/>
        <c:lblOffset val="100"/>
        <c:tickMarkSkip val="1"/>
        <c:noMultiLvlLbl val="0"/>
      </c:catAx>
      <c:valAx>
        <c:axId val="127495984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28E-3"/>
              <c:y val="0.240385179690269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495592"/>
        <c:crosses val="autoZero"/>
        <c:crossBetween val="between"/>
        <c:majorUnit val="500"/>
      </c:valAx>
      <c:catAx>
        <c:axId val="127496376"/>
        <c:scaling>
          <c:orientation val="minMax"/>
        </c:scaling>
        <c:delete val="1"/>
        <c:axPos val="b"/>
        <c:majorTickMark val="out"/>
        <c:minorTickMark val="none"/>
        <c:tickLblPos val="none"/>
        <c:crossAx val="127496768"/>
        <c:crosses val="autoZero"/>
        <c:auto val="0"/>
        <c:lblAlgn val="ctr"/>
        <c:lblOffset val="100"/>
        <c:noMultiLvlLbl val="0"/>
      </c:catAx>
      <c:valAx>
        <c:axId val="12749676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53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49637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3E-2"/>
          <c:y val="5.5555743936306232E-2"/>
          <c:w val="0.84141331142152831"/>
          <c:h val="0.892364136976918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'No.4②（歩行者時間変動）'!$A$73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'No.4②（歩行者時間変動）'!$B$73:$M$73</c:f>
              <c:numCache>
                <c:formatCode>General</c:formatCode>
                <c:ptCount val="12"/>
                <c:pt idx="0">
                  <c:v>52</c:v>
                </c:pt>
                <c:pt idx="1">
                  <c:v>82</c:v>
                </c:pt>
                <c:pt idx="2">
                  <c:v>4</c:v>
                </c:pt>
                <c:pt idx="3">
                  <c:v>6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  <c:pt idx="9">
                  <c:v>9</c:v>
                </c:pt>
                <c:pt idx="10">
                  <c:v>9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68-4465-99F5-A8050B0AF365}"/>
            </c:ext>
          </c:extLst>
        </c:ser>
        <c:ser>
          <c:idx val="1"/>
          <c:order val="1"/>
          <c:tx>
            <c:strRef>
              <c:f>'No.4②（歩行者時間変動）'!$A$72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'No.4②（歩行者時間変動）'!$B$72:$M$72</c:f>
              <c:numCache>
                <c:formatCode>General</c:formatCode>
                <c:ptCount val="12"/>
                <c:pt idx="0">
                  <c:v>42</c:v>
                </c:pt>
                <c:pt idx="1">
                  <c:v>22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8</c:v>
                </c:pt>
                <c:pt idx="7">
                  <c:v>160</c:v>
                </c:pt>
                <c:pt idx="8">
                  <c:v>3</c:v>
                </c:pt>
                <c:pt idx="9">
                  <c:v>6</c:v>
                </c:pt>
                <c:pt idx="10">
                  <c:v>3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C68-4465-99F5-A8050B0AF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0129336"/>
        <c:axId val="560129728"/>
      </c:barChart>
      <c:catAx>
        <c:axId val="56012933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0129728"/>
        <c:crosses val="autoZero"/>
        <c:auto val="0"/>
        <c:lblAlgn val="ctr"/>
        <c:lblOffset val="100"/>
        <c:tickMarkSkip val="1"/>
        <c:noMultiLvlLbl val="0"/>
      </c:catAx>
      <c:valAx>
        <c:axId val="560129728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34E-3"/>
              <c:y val="0.24305637972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129336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3E-2"/>
          <c:y val="5.4794612175279894E-2"/>
          <c:w val="0.84059161873459376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'No.4②（歩行者時間変動）'!$A$72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'No.4②（歩行者時間変動）'!$B$39:$M$39</c:f>
              <c:numCache>
                <c:formatCode>General</c:formatCode>
                <c:ptCount val="12"/>
                <c:pt idx="0">
                  <c:v>48</c:v>
                </c:pt>
                <c:pt idx="1">
                  <c:v>82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99-48EA-A4FD-51C24E59C088}"/>
            </c:ext>
          </c:extLst>
        </c:ser>
        <c:ser>
          <c:idx val="1"/>
          <c:order val="1"/>
          <c:tx>
            <c:strRef>
              <c:f>'No.4②（歩行者時間変動）'!$A$73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'No.4②（歩行者時間変動）'!$B$38:$M$38</c:f>
              <c:numCache>
                <c:formatCode>General</c:formatCode>
                <c:ptCount val="12"/>
                <c:pt idx="0">
                  <c:v>41</c:v>
                </c:pt>
                <c:pt idx="1">
                  <c:v>21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8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99-48EA-A4FD-51C24E59C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0130512"/>
        <c:axId val="560130904"/>
      </c:barChart>
      <c:catAx>
        <c:axId val="56013051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0130904"/>
        <c:crosses val="autoZero"/>
        <c:auto val="0"/>
        <c:lblAlgn val="ctr"/>
        <c:lblOffset val="100"/>
        <c:tickMarkSkip val="1"/>
        <c:noMultiLvlLbl val="0"/>
      </c:catAx>
      <c:valAx>
        <c:axId val="560130904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34E-3"/>
              <c:y val="0.2328771017449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130512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30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3E-2"/>
          <c:y val="5.4794612175279894E-2"/>
          <c:w val="0.84141331142152831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'No.4②（歩行者時間変動）'!$A$72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'No.4②（歩行者時間変動）'!$B$56:$M$56</c:f>
              <c:numCache>
                <c:formatCode>General</c:formatCode>
                <c:ptCount val="12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7</c:v>
                </c:pt>
                <c:pt idx="9">
                  <c:v>7</c:v>
                </c:pt>
                <c:pt idx="10">
                  <c:v>6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83-4999-A9C3-C54A9E3467F6}"/>
            </c:ext>
          </c:extLst>
        </c:ser>
        <c:ser>
          <c:idx val="1"/>
          <c:order val="1"/>
          <c:tx>
            <c:strRef>
              <c:f>'No.4②（歩行者時間変動）'!$A$73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'No.4②（歩行者時間変動）'!$B$55:$M$55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154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283-4999-A9C3-C54A9E346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1806328"/>
        <c:axId val="561806720"/>
      </c:barChart>
      <c:catAx>
        <c:axId val="56180632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1806720"/>
        <c:crosses val="autoZero"/>
        <c:auto val="0"/>
        <c:lblAlgn val="ctr"/>
        <c:lblOffset val="100"/>
        <c:tickMarkSkip val="1"/>
        <c:noMultiLvlLbl val="0"/>
      </c:catAx>
      <c:valAx>
        <c:axId val="561806720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34E-3"/>
              <c:y val="0.2397264282668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180632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3E-2"/>
          <c:y val="5.5555743936306232E-2"/>
          <c:w val="0.84141331142152831"/>
          <c:h val="0.892364136976918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'No.4③（歩行者時間変動）'!$A$73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'No.4③（歩行者時間変動）'!$B$73:$M$73</c:f>
              <c:numCache>
                <c:formatCode>General</c:formatCode>
                <c:ptCount val="12"/>
                <c:pt idx="0">
                  <c:v>63</c:v>
                </c:pt>
                <c:pt idx="1">
                  <c:v>22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7</c:v>
                </c:pt>
                <c:pt idx="8">
                  <c:v>25</c:v>
                </c:pt>
                <c:pt idx="9">
                  <c:v>26</c:v>
                </c:pt>
                <c:pt idx="10">
                  <c:v>28</c:v>
                </c:pt>
                <c:pt idx="11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CC-4E09-A2C4-50E2BECD1D64}"/>
            </c:ext>
          </c:extLst>
        </c:ser>
        <c:ser>
          <c:idx val="1"/>
          <c:order val="1"/>
          <c:tx>
            <c:strRef>
              <c:f>'No.4③（歩行者時間変動）'!$A$72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'No.4③（歩行者時間変動）'!$B$72:$M$72</c:f>
              <c:numCache>
                <c:formatCode>General</c:formatCode>
                <c:ptCount val="12"/>
                <c:pt idx="0">
                  <c:v>87</c:v>
                </c:pt>
                <c:pt idx="1">
                  <c:v>33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132</c:v>
                </c:pt>
                <c:pt idx="8">
                  <c:v>12</c:v>
                </c:pt>
                <c:pt idx="9">
                  <c:v>10</c:v>
                </c:pt>
                <c:pt idx="10">
                  <c:v>12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5CC-4E09-A2C4-50E2BECD1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1807504"/>
        <c:axId val="561807896"/>
      </c:barChart>
      <c:catAx>
        <c:axId val="56180750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1807896"/>
        <c:crosses val="autoZero"/>
        <c:auto val="0"/>
        <c:lblAlgn val="ctr"/>
        <c:lblOffset val="100"/>
        <c:tickMarkSkip val="1"/>
        <c:noMultiLvlLbl val="0"/>
      </c:catAx>
      <c:valAx>
        <c:axId val="561807896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34E-3"/>
              <c:y val="0.24305637972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180750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3E-2"/>
          <c:y val="5.4794612175279894E-2"/>
          <c:w val="0.84059161873459376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'No.4③（歩行者時間変動）'!$A$72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'No.4③（歩行者時間変動）'!$B$39:$M$39</c:f>
              <c:numCache>
                <c:formatCode>General</c:formatCode>
                <c:ptCount val="12"/>
                <c:pt idx="0">
                  <c:v>23</c:v>
                </c:pt>
                <c:pt idx="1">
                  <c:v>11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6</c:v>
                </c:pt>
                <c:pt idx="8">
                  <c:v>5</c:v>
                </c:pt>
                <c:pt idx="9">
                  <c:v>20</c:v>
                </c:pt>
                <c:pt idx="10">
                  <c:v>20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85-4776-A522-66EADA99D40C}"/>
            </c:ext>
          </c:extLst>
        </c:ser>
        <c:ser>
          <c:idx val="1"/>
          <c:order val="1"/>
          <c:tx>
            <c:strRef>
              <c:f>'No.4③（歩行者時間変動）'!$A$73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'No.4③（歩行者時間変動）'!$B$38:$M$38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131</c:v>
                </c:pt>
                <c:pt idx="8">
                  <c:v>2</c:v>
                </c:pt>
                <c:pt idx="9">
                  <c:v>7</c:v>
                </c:pt>
                <c:pt idx="10">
                  <c:v>8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85-4776-A522-66EADA9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1808680"/>
        <c:axId val="561809072"/>
      </c:barChart>
      <c:catAx>
        <c:axId val="56180868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1809072"/>
        <c:crosses val="autoZero"/>
        <c:auto val="0"/>
        <c:lblAlgn val="ctr"/>
        <c:lblOffset val="100"/>
        <c:tickMarkSkip val="1"/>
        <c:noMultiLvlLbl val="0"/>
      </c:catAx>
      <c:valAx>
        <c:axId val="561809072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34E-3"/>
              <c:y val="0.2328771017449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1808680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3E-2"/>
          <c:y val="5.4794612175279894E-2"/>
          <c:w val="0.84141331142152831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'No.4③（歩行者時間変動）'!$A$72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'No.4③（歩行者時間変動）'!$B$56:$M$56</c:f>
              <c:numCache>
                <c:formatCode>General</c:formatCode>
                <c:ptCount val="12"/>
                <c:pt idx="0">
                  <c:v>40</c:v>
                </c:pt>
                <c:pt idx="1">
                  <c:v>11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20</c:v>
                </c:pt>
                <c:pt idx="9">
                  <c:v>6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31-4F7E-A924-A36A8DC6B52A}"/>
            </c:ext>
          </c:extLst>
        </c:ser>
        <c:ser>
          <c:idx val="1"/>
          <c:order val="1"/>
          <c:tx>
            <c:strRef>
              <c:f>'No.4③（歩行者時間変動）'!$A$73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'No.4③（歩行者時間変動）'!$B$55:$M$55</c:f>
              <c:numCache>
                <c:formatCode>General</c:formatCode>
                <c:ptCount val="12"/>
                <c:pt idx="0">
                  <c:v>84</c:v>
                </c:pt>
                <c:pt idx="1">
                  <c:v>28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10</c:v>
                </c:pt>
                <c:pt idx="9">
                  <c:v>3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31-4F7E-A924-A36A8DC6B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1809856"/>
        <c:axId val="561810248"/>
      </c:barChart>
      <c:catAx>
        <c:axId val="56180985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1810248"/>
        <c:crosses val="autoZero"/>
        <c:auto val="0"/>
        <c:lblAlgn val="ctr"/>
        <c:lblOffset val="100"/>
        <c:tickMarkSkip val="1"/>
        <c:noMultiLvlLbl val="0"/>
      </c:catAx>
      <c:valAx>
        <c:axId val="561810248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34E-3"/>
              <c:y val="0.2397264282668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1809856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3E-2"/>
          <c:y val="5.5555743936306232E-2"/>
          <c:w val="0.84141331142152831"/>
          <c:h val="0.892364136976918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'No.4④（歩行者時間変動）'!$A$73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'No.4④（歩行者時間変動）'!$B$73:$M$73</c:f>
              <c:numCache>
                <c:formatCode>General</c:formatCode>
                <c:ptCount val="12"/>
                <c:pt idx="0">
                  <c:v>68</c:v>
                </c:pt>
                <c:pt idx="1">
                  <c:v>21</c:v>
                </c:pt>
                <c:pt idx="2">
                  <c:v>11</c:v>
                </c:pt>
                <c:pt idx="3">
                  <c:v>5</c:v>
                </c:pt>
                <c:pt idx="4">
                  <c:v>9</c:v>
                </c:pt>
                <c:pt idx="5">
                  <c:v>15</c:v>
                </c:pt>
                <c:pt idx="6">
                  <c:v>12</c:v>
                </c:pt>
                <c:pt idx="7">
                  <c:v>13</c:v>
                </c:pt>
                <c:pt idx="8">
                  <c:v>32</c:v>
                </c:pt>
                <c:pt idx="9">
                  <c:v>65</c:v>
                </c:pt>
                <c:pt idx="10">
                  <c:v>33</c:v>
                </c:pt>
                <c:pt idx="11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5A-4A5C-A50A-A8F52D8BDFFB}"/>
            </c:ext>
          </c:extLst>
        </c:ser>
        <c:ser>
          <c:idx val="1"/>
          <c:order val="1"/>
          <c:tx>
            <c:strRef>
              <c:f>'No.4④（歩行者時間変動）'!$A$72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'No.4④（歩行者時間変動）'!$B$72:$M$72</c:f>
              <c:numCache>
                <c:formatCode>General</c:formatCode>
                <c:ptCount val="12"/>
                <c:pt idx="0">
                  <c:v>108</c:v>
                </c:pt>
                <c:pt idx="1">
                  <c:v>32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1</c:v>
                </c:pt>
                <c:pt idx="7">
                  <c:v>118</c:v>
                </c:pt>
                <c:pt idx="8">
                  <c:v>15</c:v>
                </c:pt>
                <c:pt idx="9">
                  <c:v>8</c:v>
                </c:pt>
                <c:pt idx="10">
                  <c:v>11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C5A-4A5C-A50A-A8F52D8BD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1811032"/>
        <c:axId val="561811424"/>
      </c:barChart>
      <c:catAx>
        <c:axId val="56181103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1811424"/>
        <c:crosses val="autoZero"/>
        <c:auto val="0"/>
        <c:lblAlgn val="ctr"/>
        <c:lblOffset val="100"/>
        <c:tickMarkSkip val="1"/>
        <c:noMultiLvlLbl val="0"/>
      </c:catAx>
      <c:valAx>
        <c:axId val="561811424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34E-3"/>
              <c:y val="0.24305637972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1811032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3E-2"/>
          <c:y val="5.4794612175279894E-2"/>
          <c:w val="0.84059161873459376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'No.4④（歩行者時間変動）'!$A$72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'No.4④（歩行者時間変動）'!$B$39:$M$39</c:f>
              <c:numCache>
                <c:formatCode>General</c:formatCode>
                <c:ptCount val="12"/>
                <c:pt idx="0">
                  <c:v>23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8</c:v>
                </c:pt>
                <c:pt idx="9">
                  <c:v>59</c:v>
                </c:pt>
                <c:pt idx="10">
                  <c:v>24</c:v>
                </c:pt>
                <c:pt idx="11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22-473B-8FD3-EA3EBB9B1DE0}"/>
            </c:ext>
          </c:extLst>
        </c:ser>
        <c:ser>
          <c:idx val="1"/>
          <c:order val="1"/>
          <c:tx>
            <c:strRef>
              <c:f>'No.4④（歩行者時間変動）'!$A$73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'No.4④（歩行者時間変動）'!$B$38:$M$38</c:f>
              <c:numCache>
                <c:formatCode>General</c:formatCode>
                <c:ptCount val="12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116</c:v>
                </c:pt>
                <c:pt idx="8">
                  <c:v>4</c:v>
                </c:pt>
                <c:pt idx="9">
                  <c:v>5</c:v>
                </c:pt>
                <c:pt idx="10">
                  <c:v>9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22-473B-8FD3-EA3EBB9B1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1812208"/>
        <c:axId val="561812600"/>
      </c:barChart>
      <c:catAx>
        <c:axId val="56181220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1812600"/>
        <c:crosses val="autoZero"/>
        <c:auto val="0"/>
        <c:lblAlgn val="ctr"/>
        <c:lblOffset val="100"/>
        <c:tickMarkSkip val="1"/>
        <c:noMultiLvlLbl val="0"/>
      </c:catAx>
      <c:valAx>
        <c:axId val="561812600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34E-3"/>
              <c:y val="0.2328771017449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181220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3E-2"/>
          <c:y val="5.4794612175279894E-2"/>
          <c:w val="0.84141331142152831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'No.4④（歩行者時間変動）'!$A$72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'No.4④（歩行者時間変動）'!$B$56:$M$56</c:f>
              <c:numCache>
                <c:formatCode>General</c:formatCode>
                <c:ptCount val="12"/>
                <c:pt idx="0">
                  <c:v>45</c:v>
                </c:pt>
                <c:pt idx="1">
                  <c:v>18</c:v>
                </c:pt>
                <c:pt idx="2">
                  <c:v>8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  <c:pt idx="6">
                  <c:v>2</c:v>
                </c:pt>
                <c:pt idx="7">
                  <c:v>2</c:v>
                </c:pt>
                <c:pt idx="8">
                  <c:v>24</c:v>
                </c:pt>
                <c:pt idx="9">
                  <c:v>6</c:v>
                </c:pt>
                <c:pt idx="10">
                  <c:v>9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28-4E4B-8E1F-FA854CE67AFB}"/>
            </c:ext>
          </c:extLst>
        </c:ser>
        <c:ser>
          <c:idx val="1"/>
          <c:order val="1"/>
          <c:tx>
            <c:strRef>
              <c:f>'No.4④（歩行者時間変動）'!$A$73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'No.4④（歩行者時間変動）'!$B$55:$M$55</c:f>
              <c:numCache>
                <c:formatCode>General</c:formatCode>
                <c:ptCount val="12"/>
                <c:pt idx="0">
                  <c:v>104</c:v>
                </c:pt>
                <c:pt idx="1">
                  <c:v>32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11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A28-4E4B-8E1F-FA854CE67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1813384"/>
        <c:axId val="561813776"/>
      </c:barChart>
      <c:catAx>
        <c:axId val="56181338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1813776"/>
        <c:crosses val="autoZero"/>
        <c:auto val="0"/>
        <c:lblAlgn val="ctr"/>
        <c:lblOffset val="100"/>
        <c:tickMarkSkip val="1"/>
        <c:noMultiLvlLbl val="0"/>
      </c:catAx>
      <c:valAx>
        <c:axId val="561813776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34E-3"/>
              <c:y val="0.2397264282668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181338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7"/>
          <c:y val="7.2115553907080812E-2"/>
          <c:w val="0.78910614525139644"/>
          <c:h val="0.84134812891594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'No.4Ａ（時間変動）'!$B$56:$M$56</c:f>
              <c:numCache>
                <c:formatCode>General</c:formatCode>
                <c:ptCount val="12"/>
                <c:pt idx="0">
                  <c:v>18</c:v>
                </c:pt>
                <c:pt idx="1">
                  <c:v>39</c:v>
                </c:pt>
                <c:pt idx="2">
                  <c:v>20</c:v>
                </c:pt>
                <c:pt idx="3">
                  <c:v>31</c:v>
                </c:pt>
                <c:pt idx="4">
                  <c:v>33</c:v>
                </c:pt>
                <c:pt idx="5">
                  <c:v>28</c:v>
                </c:pt>
                <c:pt idx="6">
                  <c:v>23</c:v>
                </c:pt>
                <c:pt idx="7">
                  <c:v>26</c:v>
                </c:pt>
                <c:pt idx="8">
                  <c:v>28</c:v>
                </c:pt>
                <c:pt idx="9">
                  <c:v>41</c:v>
                </c:pt>
                <c:pt idx="10">
                  <c:v>16</c:v>
                </c:pt>
                <c:pt idx="11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9D-49A9-870C-76C1315FDC35}"/>
            </c:ext>
          </c:extLst>
        </c:ser>
        <c:ser>
          <c:idx val="1"/>
          <c:order val="1"/>
          <c:tx>
            <c:strRef>
              <c:f>'No.4Ａ（時間変動）'!$A$75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'No.4Ａ（時間変動）'!$B$57:$M$57</c:f>
              <c:numCache>
                <c:formatCode>General</c:formatCode>
                <c:ptCount val="12"/>
                <c:pt idx="0">
                  <c:v>912</c:v>
                </c:pt>
                <c:pt idx="1">
                  <c:v>627</c:v>
                </c:pt>
                <c:pt idx="2">
                  <c:v>440</c:v>
                </c:pt>
                <c:pt idx="3">
                  <c:v>350</c:v>
                </c:pt>
                <c:pt idx="4">
                  <c:v>406</c:v>
                </c:pt>
                <c:pt idx="5">
                  <c:v>411</c:v>
                </c:pt>
                <c:pt idx="6">
                  <c:v>416</c:v>
                </c:pt>
                <c:pt idx="7">
                  <c:v>417</c:v>
                </c:pt>
                <c:pt idx="8">
                  <c:v>547</c:v>
                </c:pt>
                <c:pt idx="9">
                  <c:v>546</c:v>
                </c:pt>
                <c:pt idx="10">
                  <c:v>614</c:v>
                </c:pt>
                <c:pt idx="11">
                  <c:v>520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79D-49A9-870C-76C1315F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497552"/>
        <c:axId val="12749794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'No.4Ａ（時間変動）'!$B$59:$M$59</c:f>
              <c:numCache>
                <c:formatCode>0.0\ "%"</c:formatCode>
                <c:ptCount val="12"/>
                <c:pt idx="0">
                  <c:v>1.935483870967742</c:v>
                </c:pt>
                <c:pt idx="1">
                  <c:v>5.8558558558558556</c:v>
                </c:pt>
                <c:pt idx="2">
                  <c:v>4.3478260869565215</c:v>
                </c:pt>
                <c:pt idx="3">
                  <c:v>8.1364829396325451</c:v>
                </c:pt>
                <c:pt idx="4">
                  <c:v>7.5170842824601358</c:v>
                </c:pt>
                <c:pt idx="5">
                  <c:v>6.3781321184510258</c:v>
                </c:pt>
                <c:pt idx="6">
                  <c:v>5.239179954441914</c:v>
                </c:pt>
                <c:pt idx="7">
                  <c:v>5.8690744920993225</c:v>
                </c:pt>
                <c:pt idx="8">
                  <c:v>4.8695652173913047</c:v>
                </c:pt>
                <c:pt idx="9">
                  <c:v>6.9846678023850082</c:v>
                </c:pt>
                <c:pt idx="10">
                  <c:v>2.5396825396825395</c:v>
                </c:pt>
                <c:pt idx="11">
                  <c:v>2.6217228464419478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79D-49A9-870C-76C1315F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98336"/>
        <c:axId val="127498728"/>
      </c:lineChart>
      <c:catAx>
        <c:axId val="12749755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7497944"/>
        <c:crosses val="autoZero"/>
        <c:auto val="0"/>
        <c:lblAlgn val="ctr"/>
        <c:lblOffset val="100"/>
        <c:tickMarkSkip val="1"/>
        <c:noMultiLvlLbl val="0"/>
      </c:catAx>
      <c:valAx>
        <c:axId val="127497944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28E-3"/>
              <c:y val="0.240385179690269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497552"/>
        <c:crosses val="autoZero"/>
        <c:crossBetween val="between"/>
        <c:majorUnit val="500"/>
      </c:valAx>
      <c:catAx>
        <c:axId val="127498336"/>
        <c:scaling>
          <c:orientation val="minMax"/>
        </c:scaling>
        <c:delete val="1"/>
        <c:axPos val="b"/>
        <c:majorTickMark val="out"/>
        <c:minorTickMark val="none"/>
        <c:tickLblPos val="none"/>
        <c:crossAx val="127498728"/>
        <c:crosses val="autoZero"/>
        <c:auto val="0"/>
        <c:lblAlgn val="ctr"/>
        <c:lblOffset val="100"/>
        <c:noMultiLvlLbl val="0"/>
      </c:catAx>
      <c:valAx>
        <c:axId val="12749872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78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49833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6"/>
          <c:y val="7.3529763756911379E-2"/>
          <c:w val="0.79189944134078261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'No.4Ｂ（時間変動）'!$B$74:$M$74</c:f>
              <c:numCache>
                <c:formatCode>General</c:formatCode>
                <c:ptCount val="12"/>
                <c:pt idx="0">
                  <c:v>17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  <c:pt idx="4">
                  <c:v>14</c:v>
                </c:pt>
                <c:pt idx="5">
                  <c:v>9</c:v>
                </c:pt>
                <c:pt idx="6">
                  <c:v>7</c:v>
                </c:pt>
                <c:pt idx="7">
                  <c:v>13</c:v>
                </c:pt>
                <c:pt idx="8">
                  <c:v>16</c:v>
                </c:pt>
                <c:pt idx="9">
                  <c:v>20</c:v>
                </c:pt>
                <c:pt idx="10">
                  <c:v>9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2F-45DD-BEA9-7798C5170F8A}"/>
            </c:ext>
          </c:extLst>
        </c:ser>
        <c:ser>
          <c:idx val="1"/>
          <c:order val="1"/>
          <c:tx>
            <c:strRef>
              <c:f>'No.4Ｂ（時間変動）'!$A$75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'No.4Ｂ（時間変動）'!$B$75:$M$75</c:f>
              <c:numCache>
                <c:formatCode>General</c:formatCode>
                <c:ptCount val="12"/>
                <c:pt idx="0">
                  <c:v>394</c:v>
                </c:pt>
                <c:pt idx="1">
                  <c:v>296</c:v>
                </c:pt>
                <c:pt idx="2">
                  <c:v>289</c:v>
                </c:pt>
                <c:pt idx="3">
                  <c:v>284</c:v>
                </c:pt>
                <c:pt idx="4">
                  <c:v>277</c:v>
                </c:pt>
                <c:pt idx="5">
                  <c:v>267</c:v>
                </c:pt>
                <c:pt idx="6">
                  <c:v>307</c:v>
                </c:pt>
                <c:pt idx="7">
                  <c:v>268</c:v>
                </c:pt>
                <c:pt idx="8">
                  <c:v>323</c:v>
                </c:pt>
                <c:pt idx="9">
                  <c:v>362</c:v>
                </c:pt>
                <c:pt idx="10">
                  <c:v>378</c:v>
                </c:pt>
                <c:pt idx="11">
                  <c:v>368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2F-45DD-BEA9-7798C5170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499512"/>
        <c:axId val="55874524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'No.4Ｂ（時間変動）'!$B$77:$M$77</c:f>
              <c:numCache>
                <c:formatCode>0.0\ "%"</c:formatCode>
                <c:ptCount val="12"/>
                <c:pt idx="0">
                  <c:v>4.1362530413625302</c:v>
                </c:pt>
                <c:pt idx="1">
                  <c:v>7.5</c:v>
                </c:pt>
                <c:pt idx="2">
                  <c:v>7.07395498392283</c:v>
                </c:pt>
                <c:pt idx="3">
                  <c:v>6.5789473684210522</c:v>
                </c:pt>
                <c:pt idx="4">
                  <c:v>4.8109965635738838</c:v>
                </c:pt>
                <c:pt idx="5">
                  <c:v>3.2608695652173911</c:v>
                </c:pt>
                <c:pt idx="6">
                  <c:v>2.2292993630573248</c:v>
                </c:pt>
                <c:pt idx="7">
                  <c:v>4.6263345195729535</c:v>
                </c:pt>
                <c:pt idx="8">
                  <c:v>4.71976401179941</c:v>
                </c:pt>
                <c:pt idx="9">
                  <c:v>5.2356020942408374</c:v>
                </c:pt>
                <c:pt idx="10">
                  <c:v>2.3255813953488373</c:v>
                </c:pt>
                <c:pt idx="11">
                  <c:v>2.1276595744680851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72F-45DD-BEA9-7798C5170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745632"/>
        <c:axId val="558746024"/>
      </c:lineChart>
      <c:catAx>
        <c:axId val="12749951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8745240"/>
        <c:crosses val="autoZero"/>
        <c:auto val="0"/>
        <c:lblAlgn val="ctr"/>
        <c:lblOffset val="100"/>
        <c:tickMarkSkip val="1"/>
        <c:noMultiLvlLbl val="0"/>
      </c:catAx>
      <c:valAx>
        <c:axId val="558745240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28E-3"/>
              <c:y val="0.245099212523037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499512"/>
        <c:crosses val="autoZero"/>
        <c:crossBetween val="between"/>
        <c:majorUnit val="500"/>
      </c:valAx>
      <c:catAx>
        <c:axId val="558745632"/>
        <c:scaling>
          <c:orientation val="minMax"/>
        </c:scaling>
        <c:delete val="1"/>
        <c:axPos val="b"/>
        <c:majorTickMark val="out"/>
        <c:minorTickMark val="none"/>
        <c:tickLblPos val="none"/>
        <c:crossAx val="558746024"/>
        <c:crosses val="autoZero"/>
        <c:auto val="0"/>
        <c:lblAlgn val="ctr"/>
        <c:lblOffset val="100"/>
        <c:noMultiLvlLbl val="0"/>
      </c:catAx>
      <c:valAx>
        <c:axId val="55874602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53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74563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7"/>
          <c:y val="7.2115553907080812E-2"/>
          <c:w val="0.79050279329608941"/>
          <c:h val="0.84134812891594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'No.4Ｂ（時間変動）'!$B$38:$M$38</c:f>
              <c:numCache>
                <c:formatCode>General</c:formatCode>
                <c:ptCount val="12"/>
                <c:pt idx="0">
                  <c:v>14</c:v>
                </c:pt>
                <c:pt idx="1">
                  <c:v>21</c:v>
                </c:pt>
                <c:pt idx="2">
                  <c:v>15</c:v>
                </c:pt>
                <c:pt idx="3">
                  <c:v>10</c:v>
                </c:pt>
                <c:pt idx="4">
                  <c:v>11</c:v>
                </c:pt>
                <c:pt idx="5">
                  <c:v>5</c:v>
                </c:pt>
                <c:pt idx="6">
                  <c:v>5</c:v>
                </c:pt>
                <c:pt idx="7">
                  <c:v>8</c:v>
                </c:pt>
                <c:pt idx="8">
                  <c:v>7</c:v>
                </c:pt>
                <c:pt idx="9">
                  <c:v>13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F7-4236-A2C5-20748C72800E}"/>
            </c:ext>
          </c:extLst>
        </c:ser>
        <c:ser>
          <c:idx val="1"/>
          <c:order val="1"/>
          <c:tx>
            <c:strRef>
              <c:f>'No.4Ｂ（時間変動）'!$A$75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'No.4Ｂ（時間変動）'!$B$39:$M$39</c:f>
              <c:numCache>
                <c:formatCode>General</c:formatCode>
                <c:ptCount val="12"/>
                <c:pt idx="0">
                  <c:v>269</c:v>
                </c:pt>
                <c:pt idx="1">
                  <c:v>160</c:v>
                </c:pt>
                <c:pt idx="2">
                  <c:v>146</c:v>
                </c:pt>
                <c:pt idx="3">
                  <c:v>161</c:v>
                </c:pt>
                <c:pt idx="4">
                  <c:v>142</c:v>
                </c:pt>
                <c:pt idx="5">
                  <c:v>136</c:v>
                </c:pt>
                <c:pt idx="6">
                  <c:v>146</c:v>
                </c:pt>
                <c:pt idx="7">
                  <c:v>137</c:v>
                </c:pt>
                <c:pt idx="8">
                  <c:v>161</c:v>
                </c:pt>
                <c:pt idx="9">
                  <c:v>195</c:v>
                </c:pt>
                <c:pt idx="10">
                  <c:v>216</c:v>
                </c:pt>
                <c:pt idx="11">
                  <c:v>206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1F7-4236-A2C5-20748C728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8748376"/>
        <c:axId val="55874876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'No.4Ｂ（時間変動）'!$B$41:$M$41</c:f>
              <c:numCache>
                <c:formatCode>0.0\ "%"</c:formatCode>
                <c:ptCount val="12"/>
                <c:pt idx="0">
                  <c:v>4.946996466431095</c:v>
                </c:pt>
                <c:pt idx="1">
                  <c:v>11.602209944751381</c:v>
                </c:pt>
                <c:pt idx="2">
                  <c:v>9.316770186335404</c:v>
                </c:pt>
                <c:pt idx="3">
                  <c:v>5.8479532163742682</c:v>
                </c:pt>
                <c:pt idx="4">
                  <c:v>7.18954248366013</c:v>
                </c:pt>
                <c:pt idx="5">
                  <c:v>3.5460992907801421</c:v>
                </c:pt>
                <c:pt idx="6">
                  <c:v>3.3112582781456954</c:v>
                </c:pt>
                <c:pt idx="7">
                  <c:v>5.5172413793103452</c:v>
                </c:pt>
                <c:pt idx="8">
                  <c:v>4.1666666666666661</c:v>
                </c:pt>
                <c:pt idx="9">
                  <c:v>6.25</c:v>
                </c:pt>
                <c:pt idx="10">
                  <c:v>1.8181818181818181</c:v>
                </c:pt>
                <c:pt idx="11">
                  <c:v>0.96153846153846156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1F7-4236-A2C5-20748C728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749160"/>
        <c:axId val="558749552"/>
      </c:lineChart>
      <c:catAx>
        <c:axId val="55874837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8748768"/>
        <c:crosses val="autoZero"/>
        <c:auto val="0"/>
        <c:lblAlgn val="ctr"/>
        <c:lblOffset val="100"/>
        <c:tickMarkSkip val="1"/>
        <c:noMultiLvlLbl val="0"/>
      </c:catAx>
      <c:valAx>
        <c:axId val="558748768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28E-3"/>
              <c:y val="0.240385179690269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748376"/>
        <c:crosses val="autoZero"/>
        <c:crossBetween val="between"/>
        <c:majorUnit val="500"/>
      </c:valAx>
      <c:catAx>
        <c:axId val="558749160"/>
        <c:scaling>
          <c:orientation val="minMax"/>
        </c:scaling>
        <c:delete val="1"/>
        <c:axPos val="b"/>
        <c:majorTickMark val="out"/>
        <c:minorTickMark val="none"/>
        <c:tickLblPos val="none"/>
        <c:crossAx val="558749552"/>
        <c:crosses val="autoZero"/>
        <c:auto val="0"/>
        <c:lblAlgn val="ctr"/>
        <c:lblOffset val="100"/>
        <c:noMultiLvlLbl val="0"/>
      </c:catAx>
      <c:valAx>
        <c:axId val="55874955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53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74916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7"/>
          <c:y val="7.2115553907080812E-2"/>
          <c:w val="0.78910614525139644"/>
          <c:h val="0.84134812891594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'No.4Ｂ（時間変動）'!$B$56:$M$56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7</c:v>
                </c:pt>
                <c:pt idx="3">
                  <c:v>10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5</c:v>
                </c:pt>
                <c:pt idx="8">
                  <c:v>9</c:v>
                </c:pt>
                <c:pt idx="9">
                  <c:v>7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80-466F-BDBF-4AF9AD2C816E}"/>
            </c:ext>
          </c:extLst>
        </c:ser>
        <c:ser>
          <c:idx val="1"/>
          <c:order val="1"/>
          <c:tx>
            <c:strRef>
              <c:f>'No.4Ｂ（時間変動）'!$A$75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'No.4Ｂ（時間変動）'!$B$57:$M$57</c:f>
              <c:numCache>
                <c:formatCode>General</c:formatCode>
                <c:ptCount val="12"/>
                <c:pt idx="0">
                  <c:v>125</c:v>
                </c:pt>
                <c:pt idx="1">
                  <c:v>136</c:v>
                </c:pt>
                <c:pt idx="2">
                  <c:v>143</c:v>
                </c:pt>
                <c:pt idx="3">
                  <c:v>123</c:v>
                </c:pt>
                <c:pt idx="4">
                  <c:v>135</c:v>
                </c:pt>
                <c:pt idx="5">
                  <c:v>131</c:v>
                </c:pt>
                <c:pt idx="6">
                  <c:v>161</c:v>
                </c:pt>
                <c:pt idx="7">
                  <c:v>131</c:v>
                </c:pt>
                <c:pt idx="8">
                  <c:v>162</c:v>
                </c:pt>
                <c:pt idx="9">
                  <c:v>167</c:v>
                </c:pt>
                <c:pt idx="10">
                  <c:v>162</c:v>
                </c:pt>
                <c:pt idx="11">
                  <c:v>162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80-466F-BDBF-4AF9AD2C8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8750728"/>
        <c:axId val="55875112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'No.4Ｂ（時間変動）'!$B$59:$M$59</c:f>
              <c:numCache>
                <c:formatCode>0.0\ "%"</c:formatCode>
                <c:ptCount val="12"/>
                <c:pt idx="0">
                  <c:v>2.34375</c:v>
                </c:pt>
                <c:pt idx="1">
                  <c:v>2.1582733812949639</c:v>
                </c:pt>
                <c:pt idx="2">
                  <c:v>4.666666666666667</c:v>
                </c:pt>
                <c:pt idx="3">
                  <c:v>7.518796992481203</c:v>
                </c:pt>
                <c:pt idx="4">
                  <c:v>2.1739130434782608</c:v>
                </c:pt>
                <c:pt idx="5">
                  <c:v>2.9629629629629632</c:v>
                </c:pt>
                <c:pt idx="6">
                  <c:v>1.2269938650306749</c:v>
                </c:pt>
                <c:pt idx="7">
                  <c:v>3.6764705882352944</c:v>
                </c:pt>
                <c:pt idx="8">
                  <c:v>5.2631578947368416</c:v>
                </c:pt>
                <c:pt idx="9">
                  <c:v>4.0229885057471266</c:v>
                </c:pt>
                <c:pt idx="10">
                  <c:v>2.9940119760479043</c:v>
                </c:pt>
                <c:pt idx="11">
                  <c:v>3.5714285714285712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E80-466F-BDBF-4AF9AD2C8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751512"/>
        <c:axId val="558751904"/>
      </c:lineChart>
      <c:catAx>
        <c:axId val="55875072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8751120"/>
        <c:crosses val="autoZero"/>
        <c:auto val="0"/>
        <c:lblAlgn val="ctr"/>
        <c:lblOffset val="100"/>
        <c:tickMarkSkip val="1"/>
        <c:noMultiLvlLbl val="0"/>
      </c:catAx>
      <c:valAx>
        <c:axId val="558751120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28E-3"/>
              <c:y val="0.240385179690269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750728"/>
        <c:crosses val="autoZero"/>
        <c:crossBetween val="between"/>
        <c:majorUnit val="500"/>
      </c:valAx>
      <c:catAx>
        <c:axId val="558751512"/>
        <c:scaling>
          <c:orientation val="minMax"/>
        </c:scaling>
        <c:delete val="1"/>
        <c:axPos val="b"/>
        <c:majorTickMark val="out"/>
        <c:minorTickMark val="none"/>
        <c:tickLblPos val="none"/>
        <c:crossAx val="558751904"/>
        <c:crosses val="autoZero"/>
        <c:auto val="0"/>
        <c:lblAlgn val="ctr"/>
        <c:lblOffset val="100"/>
        <c:noMultiLvlLbl val="0"/>
      </c:catAx>
      <c:valAx>
        <c:axId val="55875190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78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75151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6"/>
          <c:y val="7.3529763756911379E-2"/>
          <c:w val="0.79189944134078261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'No.4Ｃ（時間変動）'!$B$74:$M$74</c:f>
              <c:numCache>
                <c:formatCode>General</c:formatCode>
                <c:ptCount val="12"/>
                <c:pt idx="0">
                  <c:v>84</c:v>
                </c:pt>
                <c:pt idx="1">
                  <c:v>111</c:v>
                </c:pt>
                <c:pt idx="2">
                  <c:v>84</c:v>
                </c:pt>
                <c:pt idx="3">
                  <c:v>77</c:v>
                </c:pt>
                <c:pt idx="4">
                  <c:v>67</c:v>
                </c:pt>
                <c:pt idx="5">
                  <c:v>69</c:v>
                </c:pt>
                <c:pt idx="6">
                  <c:v>60</c:v>
                </c:pt>
                <c:pt idx="7">
                  <c:v>62</c:v>
                </c:pt>
                <c:pt idx="8">
                  <c:v>60</c:v>
                </c:pt>
                <c:pt idx="9">
                  <c:v>82</c:v>
                </c:pt>
                <c:pt idx="10">
                  <c:v>41</c:v>
                </c:pt>
                <c:pt idx="11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44-412A-8C86-F95F3577EF56}"/>
            </c:ext>
          </c:extLst>
        </c:ser>
        <c:ser>
          <c:idx val="1"/>
          <c:order val="1"/>
          <c:tx>
            <c:strRef>
              <c:f>'No.4Ｃ（時間変動）'!$A$75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'No.4Ｃ（時間変動）'!$B$75:$M$75</c:f>
              <c:numCache>
                <c:formatCode>General</c:formatCode>
                <c:ptCount val="12"/>
                <c:pt idx="0">
                  <c:v>1589</c:v>
                </c:pt>
                <c:pt idx="1">
                  <c:v>1256</c:v>
                </c:pt>
                <c:pt idx="2">
                  <c:v>1073</c:v>
                </c:pt>
                <c:pt idx="3">
                  <c:v>1013</c:v>
                </c:pt>
                <c:pt idx="4">
                  <c:v>1116</c:v>
                </c:pt>
                <c:pt idx="5">
                  <c:v>1050</c:v>
                </c:pt>
                <c:pt idx="6">
                  <c:v>1069</c:v>
                </c:pt>
                <c:pt idx="7">
                  <c:v>1067</c:v>
                </c:pt>
                <c:pt idx="8">
                  <c:v>1260</c:v>
                </c:pt>
                <c:pt idx="9">
                  <c:v>1334</c:v>
                </c:pt>
                <c:pt idx="10">
                  <c:v>1628</c:v>
                </c:pt>
                <c:pt idx="11">
                  <c:v>1502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744-412A-8C86-F95F3577E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8752688"/>
        <c:axId val="56005417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'No.4Ｃ（時間変動）'!$B$77:$M$77</c:f>
              <c:numCache>
                <c:formatCode>0.0\ "%"</c:formatCode>
                <c:ptCount val="12"/>
                <c:pt idx="0">
                  <c:v>5.02092050209205</c:v>
                </c:pt>
                <c:pt idx="1">
                  <c:v>8.1199707388441844</c:v>
                </c:pt>
                <c:pt idx="2">
                  <c:v>7.260155574762317</c:v>
                </c:pt>
                <c:pt idx="3">
                  <c:v>7.0642201834862393</c:v>
                </c:pt>
                <c:pt idx="4">
                  <c:v>5.66356720202874</c:v>
                </c:pt>
                <c:pt idx="5">
                  <c:v>6.1662198391420908</c:v>
                </c:pt>
                <c:pt idx="6">
                  <c:v>5.3144375553587242</c:v>
                </c:pt>
                <c:pt idx="7">
                  <c:v>5.491585473870682</c:v>
                </c:pt>
                <c:pt idx="8">
                  <c:v>4.5454545454545459</c:v>
                </c:pt>
                <c:pt idx="9">
                  <c:v>5.7909604519774014</c:v>
                </c:pt>
                <c:pt idx="10">
                  <c:v>2.4565608148591971</c:v>
                </c:pt>
                <c:pt idx="11">
                  <c:v>2.0221787345075013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744-412A-8C86-F95F3577E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054568"/>
        <c:axId val="560054960"/>
      </c:lineChart>
      <c:catAx>
        <c:axId val="55875268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0054176"/>
        <c:crosses val="autoZero"/>
        <c:auto val="0"/>
        <c:lblAlgn val="ctr"/>
        <c:lblOffset val="100"/>
        <c:tickMarkSkip val="1"/>
        <c:noMultiLvlLbl val="0"/>
      </c:catAx>
      <c:valAx>
        <c:axId val="560054176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28E-3"/>
              <c:y val="0.245099212523037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752688"/>
        <c:crosses val="autoZero"/>
        <c:crossBetween val="between"/>
        <c:majorUnit val="500"/>
      </c:valAx>
      <c:catAx>
        <c:axId val="560054568"/>
        <c:scaling>
          <c:orientation val="minMax"/>
        </c:scaling>
        <c:delete val="1"/>
        <c:axPos val="b"/>
        <c:majorTickMark val="out"/>
        <c:minorTickMark val="none"/>
        <c:tickLblPos val="none"/>
        <c:crossAx val="560054960"/>
        <c:crosses val="autoZero"/>
        <c:auto val="0"/>
        <c:lblAlgn val="ctr"/>
        <c:lblOffset val="100"/>
        <c:noMultiLvlLbl val="0"/>
      </c:catAx>
      <c:valAx>
        <c:axId val="56005496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53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005456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7"/>
          <c:y val="7.2115553907080812E-2"/>
          <c:w val="0.79050279329608941"/>
          <c:h val="0.84134812891594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'No.4Ｃ（時間変動）'!$B$38:$M$38</c:f>
              <c:numCache>
                <c:formatCode>General</c:formatCode>
                <c:ptCount val="12"/>
                <c:pt idx="0">
                  <c:v>25</c:v>
                </c:pt>
                <c:pt idx="1">
                  <c:v>41</c:v>
                </c:pt>
                <c:pt idx="2">
                  <c:v>26</c:v>
                </c:pt>
                <c:pt idx="3">
                  <c:v>39</c:v>
                </c:pt>
                <c:pt idx="4">
                  <c:v>31</c:v>
                </c:pt>
                <c:pt idx="5">
                  <c:v>32</c:v>
                </c:pt>
                <c:pt idx="6">
                  <c:v>24</c:v>
                </c:pt>
                <c:pt idx="7">
                  <c:v>31</c:v>
                </c:pt>
                <c:pt idx="8">
                  <c:v>32</c:v>
                </c:pt>
                <c:pt idx="9">
                  <c:v>48</c:v>
                </c:pt>
                <c:pt idx="10">
                  <c:v>21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F3-4FF7-AECC-B4C9580884ED}"/>
            </c:ext>
          </c:extLst>
        </c:ser>
        <c:ser>
          <c:idx val="1"/>
          <c:order val="1"/>
          <c:tx>
            <c:strRef>
              <c:f>'No.4Ｃ（時間変動）'!$A$75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'No.4Ｃ（時間変動）'!$B$39:$M$39</c:f>
              <c:numCache>
                <c:formatCode>General</c:formatCode>
                <c:ptCount val="12"/>
                <c:pt idx="0">
                  <c:v>802</c:v>
                </c:pt>
                <c:pt idx="1">
                  <c:v>669</c:v>
                </c:pt>
                <c:pt idx="2">
                  <c:v>541</c:v>
                </c:pt>
                <c:pt idx="3">
                  <c:v>412</c:v>
                </c:pt>
                <c:pt idx="4">
                  <c:v>487</c:v>
                </c:pt>
                <c:pt idx="5">
                  <c:v>494</c:v>
                </c:pt>
                <c:pt idx="6">
                  <c:v>561</c:v>
                </c:pt>
                <c:pt idx="7">
                  <c:v>526</c:v>
                </c:pt>
                <c:pt idx="8">
                  <c:v>662</c:v>
                </c:pt>
                <c:pt idx="9">
                  <c:v>663</c:v>
                </c:pt>
                <c:pt idx="10">
                  <c:v>773</c:v>
                </c:pt>
                <c:pt idx="11">
                  <c:v>649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0F3-4FF7-AECC-B4C958088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60055744"/>
        <c:axId val="56005613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'No.4Ｃ（時間変動）'!$B$41:$M$41</c:f>
              <c:numCache>
                <c:formatCode>0.0\ "%"</c:formatCode>
                <c:ptCount val="12"/>
                <c:pt idx="0">
                  <c:v>3.0229746070133015</c:v>
                </c:pt>
                <c:pt idx="1">
                  <c:v>5.774647887323944</c:v>
                </c:pt>
                <c:pt idx="2">
                  <c:v>4.5855379188712515</c:v>
                </c:pt>
                <c:pt idx="3">
                  <c:v>8.6474501108647441</c:v>
                </c:pt>
                <c:pt idx="4">
                  <c:v>5.9845559845559846</c:v>
                </c:pt>
                <c:pt idx="5">
                  <c:v>6.083650190114068</c:v>
                </c:pt>
                <c:pt idx="6">
                  <c:v>4.1025641025641022</c:v>
                </c:pt>
                <c:pt idx="7">
                  <c:v>5.5655296229802511</c:v>
                </c:pt>
                <c:pt idx="8">
                  <c:v>4.6109510086455332</c:v>
                </c:pt>
                <c:pt idx="9">
                  <c:v>6.7510548523206744</c:v>
                </c:pt>
                <c:pt idx="10">
                  <c:v>2.644836272040302</c:v>
                </c:pt>
                <c:pt idx="11">
                  <c:v>3.1343283582089549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0F3-4FF7-AECC-B4C958088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056528"/>
        <c:axId val="560056920"/>
      </c:lineChart>
      <c:catAx>
        <c:axId val="56005574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60056136"/>
        <c:crosses val="autoZero"/>
        <c:auto val="0"/>
        <c:lblAlgn val="ctr"/>
        <c:lblOffset val="100"/>
        <c:tickMarkSkip val="1"/>
        <c:noMultiLvlLbl val="0"/>
      </c:catAx>
      <c:valAx>
        <c:axId val="560056136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28E-3"/>
              <c:y val="0.240385179690269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0055744"/>
        <c:crosses val="autoZero"/>
        <c:crossBetween val="between"/>
        <c:majorUnit val="500"/>
      </c:valAx>
      <c:catAx>
        <c:axId val="560056528"/>
        <c:scaling>
          <c:orientation val="minMax"/>
        </c:scaling>
        <c:delete val="1"/>
        <c:axPos val="b"/>
        <c:majorTickMark val="out"/>
        <c:minorTickMark val="none"/>
        <c:tickLblPos val="none"/>
        <c:crossAx val="560056920"/>
        <c:crosses val="autoZero"/>
        <c:auto val="0"/>
        <c:lblAlgn val="ctr"/>
        <c:lblOffset val="100"/>
        <c:noMultiLvlLbl val="0"/>
      </c:catAx>
      <c:valAx>
        <c:axId val="56005692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53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005652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7"/>
          <c:y val="7.2115553907080812E-2"/>
          <c:w val="0.78910614525139644"/>
          <c:h val="0.84134812891594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'No.4Ｃ（時間変動）'!$A$74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'No.4Ｃ（時間変動）'!$B$56:$M$56</c:f>
              <c:numCache>
                <c:formatCode>General</c:formatCode>
                <c:ptCount val="12"/>
                <c:pt idx="0">
                  <c:v>59</c:v>
                </c:pt>
                <c:pt idx="1">
                  <c:v>70</c:v>
                </c:pt>
                <c:pt idx="2">
                  <c:v>58</c:v>
                </c:pt>
                <c:pt idx="3">
                  <c:v>38</c:v>
                </c:pt>
                <c:pt idx="4">
                  <c:v>36</c:v>
                </c:pt>
                <c:pt idx="5">
                  <c:v>37</c:v>
                </c:pt>
                <c:pt idx="6">
                  <c:v>36</c:v>
                </c:pt>
                <c:pt idx="7">
                  <c:v>31</c:v>
                </c:pt>
                <c:pt idx="8">
                  <c:v>28</c:v>
                </c:pt>
                <c:pt idx="9">
                  <c:v>34</c:v>
                </c:pt>
                <c:pt idx="10">
                  <c:v>20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BA-4A2C-919F-17C09379B38E}"/>
            </c:ext>
          </c:extLst>
        </c:ser>
        <c:ser>
          <c:idx val="1"/>
          <c:order val="1"/>
          <c:tx>
            <c:strRef>
              <c:f>'No.4Ｃ（時間変動）'!$A$75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'No.4Ｃ（時間変動）'!$B$57:$M$57</c:f>
              <c:numCache>
                <c:formatCode>General</c:formatCode>
                <c:ptCount val="12"/>
                <c:pt idx="0">
                  <c:v>787</c:v>
                </c:pt>
                <c:pt idx="1">
                  <c:v>587</c:v>
                </c:pt>
                <c:pt idx="2">
                  <c:v>532</c:v>
                </c:pt>
                <c:pt idx="3">
                  <c:v>601</c:v>
                </c:pt>
                <c:pt idx="4">
                  <c:v>629</c:v>
                </c:pt>
                <c:pt idx="5">
                  <c:v>556</c:v>
                </c:pt>
                <c:pt idx="6">
                  <c:v>508</c:v>
                </c:pt>
                <c:pt idx="7">
                  <c:v>541</c:v>
                </c:pt>
                <c:pt idx="8">
                  <c:v>598</c:v>
                </c:pt>
                <c:pt idx="9">
                  <c:v>671</c:v>
                </c:pt>
                <c:pt idx="10">
                  <c:v>855</c:v>
                </c:pt>
                <c:pt idx="11">
                  <c:v>853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BA-4A2C-919F-17C09379B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8750336"/>
        <c:axId val="55874798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'No.4Ｃ（時間変動）'!$B$59:$M$59</c:f>
              <c:numCache>
                <c:formatCode>0.0\ "%"</c:formatCode>
                <c:ptCount val="12"/>
                <c:pt idx="0">
                  <c:v>6.9739952718676124</c:v>
                </c:pt>
                <c:pt idx="1">
                  <c:v>10.6544901065449</c:v>
                </c:pt>
                <c:pt idx="2">
                  <c:v>9.8305084745762716</c:v>
                </c:pt>
                <c:pt idx="3">
                  <c:v>5.9467918622848197</c:v>
                </c:pt>
                <c:pt idx="4">
                  <c:v>5.4135338345864659</c:v>
                </c:pt>
                <c:pt idx="5">
                  <c:v>6.2394603709949408</c:v>
                </c:pt>
                <c:pt idx="6">
                  <c:v>6.6176470588235299</c:v>
                </c:pt>
                <c:pt idx="7">
                  <c:v>5.4195804195804191</c:v>
                </c:pt>
                <c:pt idx="8">
                  <c:v>4.4728434504792327</c:v>
                </c:pt>
                <c:pt idx="9">
                  <c:v>4.8226950354609928</c:v>
                </c:pt>
                <c:pt idx="10">
                  <c:v>2.2857142857142856</c:v>
                </c:pt>
                <c:pt idx="11">
                  <c:v>1.1587485515643106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8BA-4A2C-919F-17C09379B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747592"/>
        <c:axId val="558747200"/>
      </c:lineChart>
      <c:catAx>
        <c:axId val="55875033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8747984"/>
        <c:crosses val="autoZero"/>
        <c:auto val="0"/>
        <c:lblAlgn val="ctr"/>
        <c:lblOffset val="100"/>
        <c:tickMarkSkip val="1"/>
        <c:noMultiLvlLbl val="0"/>
      </c:catAx>
      <c:valAx>
        <c:axId val="558747984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28E-3"/>
              <c:y val="0.240385179690269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750336"/>
        <c:crosses val="autoZero"/>
        <c:crossBetween val="between"/>
        <c:majorUnit val="500"/>
      </c:valAx>
      <c:catAx>
        <c:axId val="558747592"/>
        <c:scaling>
          <c:orientation val="minMax"/>
        </c:scaling>
        <c:delete val="1"/>
        <c:axPos val="b"/>
        <c:majorTickMark val="out"/>
        <c:minorTickMark val="none"/>
        <c:tickLblPos val="none"/>
        <c:crossAx val="558747200"/>
        <c:crosses val="autoZero"/>
        <c:auto val="0"/>
        <c:lblAlgn val="ctr"/>
        <c:lblOffset val="100"/>
        <c:noMultiLvlLbl val="0"/>
      </c:catAx>
      <c:valAx>
        <c:axId val="55874720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78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74759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22" r="0.75000000000000022" t="1" header="0.5" footer="0.5"/>
    <c:pageSetup paperSize="9"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4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6</xdr:col>
      <xdr:colOff>669916</xdr:colOff>
      <xdr:row>24</xdr:row>
      <xdr:rowOff>28534</xdr:rowOff>
    </xdr:to>
    <xdr:grpSp>
      <xdr:nvGrpSpPr>
        <xdr:cNvPr id="4" name="グループ化 3"/>
        <xdr:cNvGrpSpPr/>
      </xdr:nvGrpSpPr>
      <xdr:grpSpPr>
        <a:xfrm>
          <a:off x="857250" y="1270000"/>
          <a:ext cx="3590916" cy="3171784"/>
          <a:chOff x="4286250" y="371475"/>
          <a:chExt cx="3509596" cy="3166514"/>
        </a:xfrm>
      </xdr:grpSpPr>
      <xdr:pic>
        <xdr:nvPicPr>
          <xdr:cNvPr id="5" name="図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0" y="371475"/>
            <a:ext cx="3494942" cy="31665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6" name="直線コネクタ 5"/>
          <xdr:cNvCxnSpPr/>
        </xdr:nvCxnSpPr>
        <xdr:spPr>
          <a:xfrm flipV="1">
            <a:off x="5377962" y="674077"/>
            <a:ext cx="1172307" cy="12455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テキスト ボックス 6"/>
          <xdr:cNvSpPr txBox="1"/>
        </xdr:nvSpPr>
        <xdr:spPr>
          <a:xfrm>
            <a:off x="6447693" y="46159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A</a:t>
            </a:r>
            <a:endParaRPr kumimoji="1" lang="ja-JP" altLang="en-US" sz="1100"/>
          </a:p>
        </xdr:txBody>
      </xdr:sp>
      <xdr:sp macro="" textlink="">
        <xdr:nvSpPr>
          <xdr:cNvPr id="8" name="テキスト ボックス 7"/>
          <xdr:cNvSpPr txBox="1"/>
        </xdr:nvSpPr>
        <xdr:spPr>
          <a:xfrm>
            <a:off x="5001356" y="934183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  <xdr:cxnSp macro="">
        <xdr:nvCxnSpPr>
          <xdr:cNvPr id="9" name="直線コネクタ 8"/>
          <xdr:cNvCxnSpPr/>
        </xdr:nvCxnSpPr>
        <xdr:spPr>
          <a:xfrm flipV="1">
            <a:off x="5561134" y="3113942"/>
            <a:ext cx="1399443" cy="19050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/>
          <xdr:cNvSpPr txBox="1"/>
        </xdr:nvSpPr>
        <xdr:spPr>
          <a:xfrm>
            <a:off x="5287106" y="308097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C</a:t>
            </a:r>
            <a:endParaRPr kumimoji="1" lang="ja-JP" altLang="en-US" sz="1100"/>
          </a:p>
        </xdr:txBody>
      </xdr:sp>
      <xdr:cxnSp macro="">
        <xdr:nvCxnSpPr>
          <xdr:cNvPr id="11" name="直線コネクタ 10"/>
          <xdr:cNvCxnSpPr/>
        </xdr:nvCxnSpPr>
        <xdr:spPr>
          <a:xfrm flipH="1">
            <a:off x="7282962" y="2630364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テキスト ボックス 11"/>
          <xdr:cNvSpPr txBox="1"/>
        </xdr:nvSpPr>
        <xdr:spPr>
          <a:xfrm>
            <a:off x="7246325" y="3040673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  <xdr:cxnSp macro="">
        <xdr:nvCxnSpPr>
          <xdr:cNvPr id="13" name="直線コネクタ 12"/>
          <xdr:cNvCxnSpPr/>
        </xdr:nvCxnSpPr>
        <xdr:spPr>
          <a:xfrm flipH="1">
            <a:off x="7187714" y="2110154"/>
            <a:ext cx="58613" cy="52021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/>
          <xdr:cNvCxnSpPr/>
        </xdr:nvCxnSpPr>
        <xdr:spPr>
          <a:xfrm flipH="1">
            <a:off x="5260732" y="1699846"/>
            <a:ext cx="95248" cy="54219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テキスト ボックス 14"/>
          <xdr:cNvSpPr txBox="1"/>
        </xdr:nvSpPr>
        <xdr:spPr>
          <a:xfrm>
            <a:off x="5194789" y="2034687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E</a:t>
            </a:r>
            <a:endParaRPr kumimoji="1" lang="ja-JP" altLang="en-US" sz="1100"/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7114443" y="1990725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E</a:t>
            </a:r>
            <a:endParaRPr kumimoji="1" lang="ja-JP" altLang="en-US" sz="1100"/>
          </a:p>
        </xdr:txBody>
      </xdr:sp>
      <xdr:cxnSp macro="">
        <xdr:nvCxnSpPr>
          <xdr:cNvPr id="17" name="直線コネクタ 16"/>
          <xdr:cNvCxnSpPr/>
        </xdr:nvCxnSpPr>
        <xdr:spPr>
          <a:xfrm flipH="1">
            <a:off x="7414846" y="1685193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テキスト ボックス 17"/>
          <xdr:cNvSpPr txBox="1"/>
        </xdr:nvSpPr>
        <xdr:spPr>
          <a:xfrm>
            <a:off x="7429500" y="1494692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  <xdr:cxnSp macro="">
        <xdr:nvCxnSpPr>
          <xdr:cNvPr id="19" name="直線コネクタ 18"/>
          <xdr:cNvCxnSpPr/>
        </xdr:nvCxnSpPr>
        <xdr:spPr>
          <a:xfrm flipH="1">
            <a:off x="4989635" y="2146787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直線コネクタ 19"/>
          <xdr:cNvCxnSpPr/>
        </xdr:nvCxnSpPr>
        <xdr:spPr>
          <a:xfrm flipH="1">
            <a:off x="5121519" y="1201616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" name="テキスト ボックス 20"/>
          <xdr:cNvSpPr txBox="1"/>
        </xdr:nvSpPr>
        <xdr:spPr>
          <a:xfrm>
            <a:off x="4843097" y="2606186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>
    <xdr:from>
      <xdr:col>10</xdr:col>
      <xdr:colOff>327499</xdr:colOff>
      <xdr:row>2</xdr:row>
      <xdr:rowOff>29239</xdr:rowOff>
    </xdr:from>
    <xdr:to>
      <xdr:col>18</xdr:col>
      <xdr:colOff>21268</xdr:colOff>
      <xdr:row>15</xdr:row>
      <xdr:rowOff>84439</xdr:rowOff>
    </xdr:to>
    <xdr:grpSp>
      <xdr:nvGrpSpPr>
        <xdr:cNvPr id="3" name="グループ化 2"/>
        <xdr:cNvGrpSpPr/>
      </xdr:nvGrpSpPr>
      <xdr:grpSpPr>
        <a:xfrm>
          <a:off x="4652970" y="410239"/>
          <a:ext cx="2831416" cy="2643759"/>
          <a:chOff x="4613029" y="410306"/>
          <a:chExt cx="2801816" cy="2648686"/>
        </a:xfrm>
      </xdr:grpSpPr>
      <xdr:cxnSp macro="">
        <xdr:nvCxnSpPr>
          <xdr:cNvPr id="5" name="直線コネクタ 4"/>
          <xdr:cNvCxnSpPr/>
        </xdr:nvCxnSpPr>
        <xdr:spPr>
          <a:xfrm flipV="1">
            <a:off x="4909039" y="586154"/>
            <a:ext cx="849923" cy="66675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テキスト ボックス 5"/>
          <xdr:cNvSpPr txBox="1"/>
        </xdr:nvSpPr>
        <xdr:spPr>
          <a:xfrm>
            <a:off x="5656385" y="410306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A</a:t>
            </a:r>
            <a:endParaRPr kumimoji="1" lang="ja-JP" altLang="en-US" sz="1100"/>
          </a:p>
        </xdr:txBody>
      </xdr:sp>
      <xdr:cxnSp macro="">
        <xdr:nvCxnSpPr>
          <xdr:cNvPr id="8" name="直線コネクタ 7"/>
          <xdr:cNvCxnSpPr/>
        </xdr:nvCxnSpPr>
        <xdr:spPr>
          <a:xfrm>
            <a:off x="4850423" y="1685192"/>
            <a:ext cx="1025769" cy="126023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/>
          <xdr:cNvSpPr txBox="1"/>
        </xdr:nvSpPr>
        <xdr:spPr>
          <a:xfrm>
            <a:off x="4613029" y="1439741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  <xdr:cxnSp macro="">
        <xdr:nvCxnSpPr>
          <xdr:cNvPr id="11" name="直線コネクタ 10"/>
          <xdr:cNvCxnSpPr/>
        </xdr:nvCxnSpPr>
        <xdr:spPr>
          <a:xfrm flipV="1">
            <a:off x="5993423" y="2146788"/>
            <a:ext cx="1091712" cy="88655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テキスト ボックス 13"/>
          <xdr:cNvSpPr txBox="1"/>
        </xdr:nvSpPr>
        <xdr:spPr>
          <a:xfrm>
            <a:off x="5887914" y="272195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C</a:t>
            </a:r>
            <a:endParaRPr kumimoji="1" lang="ja-JP" altLang="en-US" sz="1100"/>
          </a:p>
        </xdr:txBody>
      </xdr:sp>
      <xdr:cxnSp macro="">
        <xdr:nvCxnSpPr>
          <xdr:cNvPr id="15" name="直線コネクタ 14"/>
          <xdr:cNvCxnSpPr/>
        </xdr:nvCxnSpPr>
        <xdr:spPr>
          <a:xfrm>
            <a:off x="6198577" y="674077"/>
            <a:ext cx="1018443" cy="128953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テキスト ボックス 16"/>
          <xdr:cNvSpPr txBox="1"/>
        </xdr:nvSpPr>
        <xdr:spPr>
          <a:xfrm>
            <a:off x="7048499" y="1670539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</xdr:grpSp>
    <xdr:clientData/>
  </xdr:twoCellAnchor>
  <xdr:twoCellAnchor>
    <xdr:from>
      <xdr:col>10</xdr:col>
      <xdr:colOff>0</xdr:colOff>
      <xdr:row>1</xdr:row>
      <xdr:rowOff>0</xdr:rowOff>
    </xdr:from>
    <xdr:to>
      <xdr:col>19</xdr:col>
      <xdr:colOff>6052</xdr:colOff>
      <xdr:row>17</xdr:row>
      <xdr:rowOff>2557</xdr:rowOff>
    </xdr:to>
    <xdr:grpSp>
      <xdr:nvGrpSpPr>
        <xdr:cNvPr id="26" name="グループ化 25"/>
        <xdr:cNvGrpSpPr/>
      </xdr:nvGrpSpPr>
      <xdr:grpSpPr>
        <a:xfrm>
          <a:off x="4325471" y="190500"/>
          <a:ext cx="3535905" cy="3162616"/>
          <a:chOff x="4286250" y="371475"/>
          <a:chExt cx="3509596" cy="3166514"/>
        </a:xfrm>
      </xdr:grpSpPr>
      <xdr:pic>
        <xdr:nvPicPr>
          <xdr:cNvPr id="27" name="図 2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0" y="371475"/>
            <a:ext cx="3494942" cy="31665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28" name="直線コネクタ 27"/>
          <xdr:cNvCxnSpPr/>
        </xdr:nvCxnSpPr>
        <xdr:spPr>
          <a:xfrm flipV="1">
            <a:off x="5377962" y="674077"/>
            <a:ext cx="1172307" cy="12455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9" name="テキスト ボックス 28"/>
          <xdr:cNvSpPr txBox="1"/>
        </xdr:nvSpPr>
        <xdr:spPr>
          <a:xfrm>
            <a:off x="6447693" y="46159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A</a:t>
            </a:r>
            <a:endParaRPr kumimoji="1" lang="ja-JP" altLang="en-US" sz="1100"/>
          </a:p>
        </xdr:txBody>
      </xdr:sp>
      <xdr:sp macro="" textlink="">
        <xdr:nvSpPr>
          <xdr:cNvPr id="30" name="テキスト ボックス 29"/>
          <xdr:cNvSpPr txBox="1"/>
        </xdr:nvSpPr>
        <xdr:spPr>
          <a:xfrm>
            <a:off x="5001356" y="934183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  <xdr:cxnSp macro="">
        <xdr:nvCxnSpPr>
          <xdr:cNvPr id="31" name="直線コネクタ 30"/>
          <xdr:cNvCxnSpPr/>
        </xdr:nvCxnSpPr>
        <xdr:spPr>
          <a:xfrm flipV="1">
            <a:off x="5561134" y="3113942"/>
            <a:ext cx="1399443" cy="19050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" name="テキスト ボックス 31"/>
          <xdr:cNvSpPr txBox="1"/>
        </xdr:nvSpPr>
        <xdr:spPr>
          <a:xfrm>
            <a:off x="5287106" y="308097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C</a:t>
            </a:r>
            <a:endParaRPr kumimoji="1" lang="ja-JP" altLang="en-US" sz="1100"/>
          </a:p>
        </xdr:txBody>
      </xdr:sp>
      <xdr:cxnSp macro="">
        <xdr:nvCxnSpPr>
          <xdr:cNvPr id="33" name="直線コネクタ 32"/>
          <xdr:cNvCxnSpPr/>
        </xdr:nvCxnSpPr>
        <xdr:spPr>
          <a:xfrm flipH="1">
            <a:off x="7282962" y="2630364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4" name="テキスト ボックス 33"/>
          <xdr:cNvSpPr txBox="1"/>
        </xdr:nvSpPr>
        <xdr:spPr>
          <a:xfrm>
            <a:off x="7246325" y="3040673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  <xdr:cxnSp macro="">
        <xdr:nvCxnSpPr>
          <xdr:cNvPr id="35" name="直線コネクタ 34"/>
          <xdr:cNvCxnSpPr/>
        </xdr:nvCxnSpPr>
        <xdr:spPr>
          <a:xfrm flipH="1">
            <a:off x="7187714" y="2110154"/>
            <a:ext cx="58613" cy="52021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" name="直線コネクタ 35"/>
          <xdr:cNvCxnSpPr/>
        </xdr:nvCxnSpPr>
        <xdr:spPr>
          <a:xfrm flipH="1">
            <a:off x="5260732" y="1699846"/>
            <a:ext cx="95248" cy="54219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7" name="テキスト ボックス 36"/>
          <xdr:cNvSpPr txBox="1"/>
        </xdr:nvSpPr>
        <xdr:spPr>
          <a:xfrm>
            <a:off x="5194789" y="2034687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E</a:t>
            </a:r>
            <a:endParaRPr kumimoji="1" lang="ja-JP" altLang="en-US" sz="1100"/>
          </a:p>
        </xdr:txBody>
      </xdr:sp>
      <xdr:sp macro="" textlink="">
        <xdr:nvSpPr>
          <xdr:cNvPr id="38" name="テキスト ボックス 37"/>
          <xdr:cNvSpPr txBox="1"/>
        </xdr:nvSpPr>
        <xdr:spPr>
          <a:xfrm>
            <a:off x="7114443" y="1990725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E</a:t>
            </a:r>
            <a:endParaRPr kumimoji="1" lang="ja-JP" altLang="en-US" sz="1100"/>
          </a:p>
        </xdr:txBody>
      </xdr:sp>
      <xdr:cxnSp macro="">
        <xdr:nvCxnSpPr>
          <xdr:cNvPr id="39" name="直線コネクタ 38"/>
          <xdr:cNvCxnSpPr/>
        </xdr:nvCxnSpPr>
        <xdr:spPr>
          <a:xfrm flipH="1">
            <a:off x="7414846" y="1685193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テキスト ボックス 39"/>
          <xdr:cNvSpPr txBox="1"/>
        </xdr:nvSpPr>
        <xdr:spPr>
          <a:xfrm>
            <a:off x="7429500" y="1494692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  <xdr:cxnSp macro="">
        <xdr:nvCxnSpPr>
          <xdr:cNvPr id="41" name="直線コネクタ 40"/>
          <xdr:cNvCxnSpPr/>
        </xdr:nvCxnSpPr>
        <xdr:spPr>
          <a:xfrm flipH="1">
            <a:off x="4989635" y="2146787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" name="直線コネクタ 41"/>
          <xdr:cNvCxnSpPr/>
        </xdr:nvCxnSpPr>
        <xdr:spPr>
          <a:xfrm flipH="1">
            <a:off x="5121519" y="1201616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3" name="テキスト ボックス 42"/>
          <xdr:cNvSpPr txBox="1"/>
        </xdr:nvSpPr>
        <xdr:spPr>
          <a:xfrm>
            <a:off x="4843097" y="2606186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>
    <xdr:from>
      <xdr:col>11</xdr:col>
      <xdr:colOff>234462</xdr:colOff>
      <xdr:row>3</xdr:row>
      <xdr:rowOff>14654</xdr:rowOff>
    </xdr:from>
    <xdr:to>
      <xdr:col>13</xdr:col>
      <xdr:colOff>307731</xdr:colOff>
      <xdr:row>5</xdr:row>
      <xdr:rowOff>300404</xdr:rowOff>
    </xdr:to>
    <xdr:cxnSp macro="">
      <xdr:nvCxnSpPr>
        <xdr:cNvPr id="14" name="直線コネクタ 13"/>
        <xdr:cNvCxnSpPr/>
      </xdr:nvCxnSpPr>
      <xdr:spPr>
        <a:xfrm flipV="1">
          <a:off x="4930287" y="586154"/>
          <a:ext cx="854319" cy="6667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205154</xdr:colOff>
      <xdr:row>2</xdr:row>
      <xdr:rowOff>29306</xdr:rowOff>
    </xdr:from>
    <xdr:to>
      <xdr:col>14</xdr:col>
      <xdr:colOff>183173</xdr:colOff>
      <xdr:row>3</xdr:row>
      <xdr:rowOff>175844</xdr:rowOff>
    </xdr:to>
    <xdr:sp macro="" textlink="">
      <xdr:nvSpPr>
        <xdr:cNvPr id="15" name="テキスト ボックス 14"/>
        <xdr:cNvSpPr txBox="1"/>
      </xdr:nvSpPr>
      <xdr:spPr>
        <a:xfrm>
          <a:off x="5682029" y="410306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175846</xdr:colOff>
      <xdr:row>8</xdr:row>
      <xdr:rowOff>43961</xdr:rowOff>
    </xdr:from>
    <xdr:to>
      <xdr:col>14</xdr:col>
      <xdr:colOff>36634</xdr:colOff>
      <xdr:row>14</xdr:row>
      <xdr:rowOff>161192</xdr:rowOff>
    </xdr:to>
    <xdr:cxnSp macro="">
      <xdr:nvCxnSpPr>
        <xdr:cNvPr id="16" name="直線コネクタ 15"/>
        <xdr:cNvCxnSpPr/>
      </xdr:nvCxnSpPr>
      <xdr:spPr>
        <a:xfrm>
          <a:off x="4871671" y="1682261"/>
          <a:ext cx="1032363" cy="126023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326779</xdr:colOff>
      <xdr:row>6</xdr:row>
      <xdr:rowOff>179510</xdr:rowOff>
    </xdr:from>
    <xdr:to>
      <xdr:col>11</xdr:col>
      <xdr:colOff>304798</xdr:colOff>
      <xdr:row>8</xdr:row>
      <xdr:rowOff>135548</xdr:rowOff>
    </xdr:to>
    <xdr:sp macro="" textlink="">
      <xdr:nvSpPr>
        <xdr:cNvPr id="17" name="テキスト ボックス 16"/>
        <xdr:cNvSpPr txBox="1"/>
      </xdr:nvSpPr>
      <xdr:spPr>
        <a:xfrm>
          <a:off x="4632079" y="1436810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14</xdr:col>
      <xdr:colOff>153865</xdr:colOff>
      <xdr:row>10</xdr:row>
      <xdr:rowOff>124557</xdr:rowOff>
    </xdr:from>
    <xdr:to>
      <xdr:col>17</xdr:col>
      <xdr:colOff>80597</xdr:colOff>
      <xdr:row>15</xdr:row>
      <xdr:rowOff>58615</xdr:rowOff>
    </xdr:to>
    <xdr:cxnSp macro="">
      <xdr:nvCxnSpPr>
        <xdr:cNvPr id="18" name="直線コネクタ 17"/>
        <xdr:cNvCxnSpPr/>
      </xdr:nvCxnSpPr>
      <xdr:spPr>
        <a:xfrm flipV="1">
          <a:off x="6021265" y="2143857"/>
          <a:ext cx="1098307" cy="88655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48356</xdr:colOff>
      <xdr:row>13</xdr:row>
      <xdr:rowOff>128223</xdr:rowOff>
    </xdr:from>
    <xdr:to>
      <xdr:col>15</xdr:col>
      <xdr:colOff>26375</xdr:colOff>
      <xdr:row>15</xdr:row>
      <xdr:rowOff>84261</xdr:rowOff>
    </xdr:to>
    <xdr:sp macro="" textlink="">
      <xdr:nvSpPr>
        <xdr:cNvPr id="19" name="テキスト ボックス 18"/>
        <xdr:cNvSpPr txBox="1"/>
      </xdr:nvSpPr>
      <xdr:spPr>
        <a:xfrm>
          <a:off x="5915756" y="2719023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  <xdr:twoCellAnchor>
    <xdr:from>
      <xdr:col>14</xdr:col>
      <xdr:colOff>359019</xdr:colOff>
      <xdr:row>3</xdr:row>
      <xdr:rowOff>102577</xdr:rowOff>
    </xdr:from>
    <xdr:to>
      <xdr:col>17</xdr:col>
      <xdr:colOff>212482</xdr:colOff>
      <xdr:row>9</xdr:row>
      <xdr:rowOff>131884</xdr:rowOff>
    </xdr:to>
    <xdr:cxnSp macro="">
      <xdr:nvCxnSpPr>
        <xdr:cNvPr id="20" name="直線コネクタ 19"/>
        <xdr:cNvCxnSpPr/>
      </xdr:nvCxnSpPr>
      <xdr:spPr>
        <a:xfrm>
          <a:off x="6226419" y="674077"/>
          <a:ext cx="1025038" cy="12866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43961</xdr:colOff>
      <xdr:row>8</xdr:row>
      <xdr:rowOff>29308</xdr:rowOff>
    </xdr:from>
    <xdr:to>
      <xdr:col>18</xdr:col>
      <xdr:colOff>21980</xdr:colOff>
      <xdr:row>9</xdr:row>
      <xdr:rowOff>175846</xdr:rowOff>
    </xdr:to>
    <xdr:sp macro="" textlink="">
      <xdr:nvSpPr>
        <xdr:cNvPr id="21" name="テキスト ボックス 20"/>
        <xdr:cNvSpPr txBox="1"/>
      </xdr:nvSpPr>
      <xdr:spPr>
        <a:xfrm>
          <a:off x="7082936" y="1667608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D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1</xdr:row>
      <xdr:rowOff>0</xdr:rowOff>
    </xdr:from>
    <xdr:to>
      <xdr:col>18</xdr:col>
      <xdr:colOff>385396</xdr:colOff>
      <xdr:row>17</xdr:row>
      <xdr:rowOff>4214</xdr:rowOff>
    </xdr:to>
    <xdr:grpSp>
      <xdr:nvGrpSpPr>
        <xdr:cNvPr id="31" name="グループ化 30"/>
        <xdr:cNvGrpSpPr/>
      </xdr:nvGrpSpPr>
      <xdr:grpSpPr>
        <a:xfrm>
          <a:off x="4325471" y="190500"/>
          <a:ext cx="3523043" cy="3164273"/>
          <a:chOff x="4286250" y="371475"/>
          <a:chExt cx="3509596" cy="3166514"/>
        </a:xfrm>
      </xdr:grpSpPr>
      <xdr:pic>
        <xdr:nvPicPr>
          <xdr:cNvPr id="32" name="図 3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0" y="371475"/>
            <a:ext cx="3494942" cy="31665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33" name="直線コネクタ 32"/>
          <xdr:cNvCxnSpPr/>
        </xdr:nvCxnSpPr>
        <xdr:spPr>
          <a:xfrm flipV="1">
            <a:off x="5377962" y="674077"/>
            <a:ext cx="1172307" cy="12455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4" name="テキスト ボックス 33"/>
          <xdr:cNvSpPr txBox="1"/>
        </xdr:nvSpPr>
        <xdr:spPr>
          <a:xfrm>
            <a:off x="6447693" y="46159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A</a:t>
            </a:r>
            <a:endParaRPr kumimoji="1" lang="ja-JP" altLang="en-US" sz="1100"/>
          </a:p>
        </xdr:txBody>
      </xdr:sp>
      <xdr:sp macro="" textlink="">
        <xdr:nvSpPr>
          <xdr:cNvPr id="35" name="テキスト ボックス 34"/>
          <xdr:cNvSpPr txBox="1"/>
        </xdr:nvSpPr>
        <xdr:spPr>
          <a:xfrm>
            <a:off x="5001356" y="934183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  <xdr:cxnSp macro="">
        <xdr:nvCxnSpPr>
          <xdr:cNvPr id="36" name="直線コネクタ 35"/>
          <xdr:cNvCxnSpPr/>
        </xdr:nvCxnSpPr>
        <xdr:spPr>
          <a:xfrm flipV="1">
            <a:off x="5561134" y="3113942"/>
            <a:ext cx="1399443" cy="19050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7" name="テキスト ボックス 36"/>
          <xdr:cNvSpPr txBox="1"/>
        </xdr:nvSpPr>
        <xdr:spPr>
          <a:xfrm>
            <a:off x="5287106" y="308097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C</a:t>
            </a:r>
            <a:endParaRPr kumimoji="1" lang="ja-JP" altLang="en-US" sz="1100"/>
          </a:p>
        </xdr:txBody>
      </xdr:sp>
      <xdr:cxnSp macro="">
        <xdr:nvCxnSpPr>
          <xdr:cNvPr id="38" name="直線コネクタ 37"/>
          <xdr:cNvCxnSpPr/>
        </xdr:nvCxnSpPr>
        <xdr:spPr>
          <a:xfrm flipH="1">
            <a:off x="7282962" y="2630364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9" name="テキスト ボックス 38"/>
          <xdr:cNvSpPr txBox="1"/>
        </xdr:nvSpPr>
        <xdr:spPr>
          <a:xfrm>
            <a:off x="7246325" y="3040673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  <xdr:cxnSp macro="">
        <xdr:nvCxnSpPr>
          <xdr:cNvPr id="40" name="直線コネクタ 39"/>
          <xdr:cNvCxnSpPr/>
        </xdr:nvCxnSpPr>
        <xdr:spPr>
          <a:xfrm flipH="1">
            <a:off x="7187714" y="2110154"/>
            <a:ext cx="58613" cy="52021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直線コネクタ 40"/>
          <xdr:cNvCxnSpPr/>
        </xdr:nvCxnSpPr>
        <xdr:spPr>
          <a:xfrm flipH="1">
            <a:off x="5260732" y="1699846"/>
            <a:ext cx="95248" cy="54219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2" name="テキスト ボックス 41"/>
          <xdr:cNvSpPr txBox="1"/>
        </xdr:nvSpPr>
        <xdr:spPr>
          <a:xfrm>
            <a:off x="5194789" y="2034687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E</a:t>
            </a:r>
            <a:endParaRPr kumimoji="1" lang="ja-JP" altLang="en-US" sz="1100"/>
          </a:p>
        </xdr:txBody>
      </xdr:sp>
      <xdr:sp macro="" textlink="">
        <xdr:nvSpPr>
          <xdr:cNvPr id="43" name="テキスト ボックス 42"/>
          <xdr:cNvSpPr txBox="1"/>
        </xdr:nvSpPr>
        <xdr:spPr>
          <a:xfrm>
            <a:off x="7114443" y="1990725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E</a:t>
            </a:r>
            <a:endParaRPr kumimoji="1" lang="ja-JP" altLang="en-US" sz="1100"/>
          </a:p>
        </xdr:txBody>
      </xdr:sp>
      <xdr:cxnSp macro="">
        <xdr:nvCxnSpPr>
          <xdr:cNvPr id="44" name="直線コネクタ 43"/>
          <xdr:cNvCxnSpPr/>
        </xdr:nvCxnSpPr>
        <xdr:spPr>
          <a:xfrm flipH="1">
            <a:off x="7414846" y="1685193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テキスト ボックス 44"/>
          <xdr:cNvSpPr txBox="1"/>
        </xdr:nvSpPr>
        <xdr:spPr>
          <a:xfrm>
            <a:off x="7429500" y="1494692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  <xdr:cxnSp macro="">
        <xdr:nvCxnSpPr>
          <xdr:cNvPr id="46" name="直線コネクタ 45"/>
          <xdr:cNvCxnSpPr/>
        </xdr:nvCxnSpPr>
        <xdr:spPr>
          <a:xfrm flipH="1">
            <a:off x="4989635" y="2146787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" name="直線コネクタ 46"/>
          <xdr:cNvCxnSpPr/>
        </xdr:nvCxnSpPr>
        <xdr:spPr>
          <a:xfrm flipH="1">
            <a:off x="5121519" y="1201616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8" name="テキスト ボックス 47"/>
          <xdr:cNvSpPr txBox="1"/>
        </xdr:nvSpPr>
        <xdr:spPr>
          <a:xfrm>
            <a:off x="4843097" y="2606186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>
    <xdr:from>
      <xdr:col>11</xdr:col>
      <xdr:colOff>234462</xdr:colOff>
      <xdr:row>3</xdr:row>
      <xdr:rowOff>14654</xdr:rowOff>
    </xdr:from>
    <xdr:to>
      <xdr:col>13</xdr:col>
      <xdr:colOff>307731</xdr:colOff>
      <xdr:row>5</xdr:row>
      <xdr:rowOff>300404</xdr:rowOff>
    </xdr:to>
    <xdr:cxnSp macro="">
      <xdr:nvCxnSpPr>
        <xdr:cNvPr id="5" name="直線コネクタ 4"/>
        <xdr:cNvCxnSpPr/>
      </xdr:nvCxnSpPr>
      <xdr:spPr>
        <a:xfrm flipV="1">
          <a:off x="4930287" y="586154"/>
          <a:ext cx="854319" cy="6667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205154</xdr:colOff>
      <xdr:row>2</xdr:row>
      <xdr:rowOff>29306</xdr:rowOff>
    </xdr:from>
    <xdr:to>
      <xdr:col>14</xdr:col>
      <xdr:colOff>183173</xdr:colOff>
      <xdr:row>3</xdr:row>
      <xdr:rowOff>175844</xdr:rowOff>
    </xdr:to>
    <xdr:sp macro="" textlink="">
      <xdr:nvSpPr>
        <xdr:cNvPr id="6" name="テキスト ボックス 5"/>
        <xdr:cNvSpPr txBox="1"/>
      </xdr:nvSpPr>
      <xdr:spPr>
        <a:xfrm>
          <a:off x="5682029" y="410306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175846</xdr:colOff>
      <xdr:row>8</xdr:row>
      <xdr:rowOff>43961</xdr:rowOff>
    </xdr:from>
    <xdr:to>
      <xdr:col>14</xdr:col>
      <xdr:colOff>36634</xdr:colOff>
      <xdr:row>14</xdr:row>
      <xdr:rowOff>161192</xdr:rowOff>
    </xdr:to>
    <xdr:cxnSp macro="">
      <xdr:nvCxnSpPr>
        <xdr:cNvPr id="7" name="直線コネクタ 6"/>
        <xdr:cNvCxnSpPr/>
      </xdr:nvCxnSpPr>
      <xdr:spPr>
        <a:xfrm>
          <a:off x="4871671" y="1682261"/>
          <a:ext cx="1032363" cy="126023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326779</xdr:colOff>
      <xdr:row>6</xdr:row>
      <xdr:rowOff>179510</xdr:rowOff>
    </xdr:from>
    <xdr:to>
      <xdr:col>11</xdr:col>
      <xdr:colOff>304798</xdr:colOff>
      <xdr:row>8</xdr:row>
      <xdr:rowOff>135548</xdr:rowOff>
    </xdr:to>
    <xdr:sp macro="" textlink="">
      <xdr:nvSpPr>
        <xdr:cNvPr id="8" name="テキスト ボックス 7"/>
        <xdr:cNvSpPr txBox="1"/>
      </xdr:nvSpPr>
      <xdr:spPr>
        <a:xfrm>
          <a:off x="4632079" y="1436810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14</xdr:col>
      <xdr:colOff>153865</xdr:colOff>
      <xdr:row>10</xdr:row>
      <xdr:rowOff>124557</xdr:rowOff>
    </xdr:from>
    <xdr:to>
      <xdr:col>17</xdr:col>
      <xdr:colOff>80597</xdr:colOff>
      <xdr:row>15</xdr:row>
      <xdr:rowOff>58615</xdr:rowOff>
    </xdr:to>
    <xdr:cxnSp macro="">
      <xdr:nvCxnSpPr>
        <xdr:cNvPr id="9" name="直線コネクタ 8"/>
        <xdr:cNvCxnSpPr/>
      </xdr:nvCxnSpPr>
      <xdr:spPr>
        <a:xfrm flipV="1">
          <a:off x="6021265" y="2143857"/>
          <a:ext cx="1098307" cy="88655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48356</xdr:colOff>
      <xdr:row>13</xdr:row>
      <xdr:rowOff>128223</xdr:rowOff>
    </xdr:from>
    <xdr:to>
      <xdr:col>15</xdr:col>
      <xdr:colOff>26375</xdr:colOff>
      <xdr:row>15</xdr:row>
      <xdr:rowOff>84261</xdr:rowOff>
    </xdr:to>
    <xdr:sp macro="" textlink="">
      <xdr:nvSpPr>
        <xdr:cNvPr id="10" name="テキスト ボックス 9"/>
        <xdr:cNvSpPr txBox="1"/>
      </xdr:nvSpPr>
      <xdr:spPr>
        <a:xfrm>
          <a:off x="5915756" y="2719023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  <xdr:twoCellAnchor>
    <xdr:from>
      <xdr:col>14</xdr:col>
      <xdr:colOff>359019</xdr:colOff>
      <xdr:row>3</xdr:row>
      <xdr:rowOff>102577</xdr:rowOff>
    </xdr:from>
    <xdr:to>
      <xdr:col>17</xdr:col>
      <xdr:colOff>212482</xdr:colOff>
      <xdr:row>9</xdr:row>
      <xdr:rowOff>131884</xdr:rowOff>
    </xdr:to>
    <xdr:cxnSp macro="">
      <xdr:nvCxnSpPr>
        <xdr:cNvPr id="11" name="直線コネクタ 10"/>
        <xdr:cNvCxnSpPr/>
      </xdr:nvCxnSpPr>
      <xdr:spPr>
        <a:xfrm>
          <a:off x="6226419" y="674077"/>
          <a:ext cx="1025038" cy="12866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43961</xdr:colOff>
      <xdr:row>8</xdr:row>
      <xdr:rowOff>29308</xdr:rowOff>
    </xdr:from>
    <xdr:to>
      <xdr:col>18</xdr:col>
      <xdr:colOff>21980</xdr:colOff>
      <xdr:row>9</xdr:row>
      <xdr:rowOff>175846</xdr:rowOff>
    </xdr:to>
    <xdr:sp macro="" textlink="">
      <xdr:nvSpPr>
        <xdr:cNvPr id="12" name="テキスト ボックス 11"/>
        <xdr:cNvSpPr txBox="1"/>
      </xdr:nvSpPr>
      <xdr:spPr>
        <a:xfrm>
          <a:off x="7082936" y="1667608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D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1</xdr:row>
      <xdr:rowOff>0</xdr:rowOff>
    </xdr:from>
    <xdr:to>
      <xdr:col>18</xdr:col>
      <xdr:colOff>385396</xdr:colOff>
      <xdr:row>17</xdr:row>
      <xdr:rowOff>4214</xdr:rowOff>
    </xdr:to>
    <xdr:grpSp>
      <xdr:nvGrpSpPr>
        <xdr:cNvPr id="23" name="グループ化 22"/>
        <xdr:cNvGrpSpPr/>
      </xdr:nvGrpSpPr>
      <xdr:grpSpPr>
        <a:xfrm>
          <a:off x="4305300" y="190500"/>
          <a:ext cx="3509596" cy="3166514"/>
          <a:chOff x="4286250" y="371475"/>
          <a:chExt cx="3509596" cy="3166514"/>
        </a:xfrm>
      </xdr:grpSpPr>
      <xdr:pic>
        <xdr:nvPicPr>
          <xdr:cNvPr id="24" name="図 2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0" y="371475"/>
            <a:ext cx="3494942" cy="31665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25" name="直線コネクタ 24"/>
          <xdr:cNvCxnSpPr/>
        </xdr:nvCxnSpPr>
        <xdr:spPr>
          <a:xfrm flipV="1">
            <a:off x="5377962" y="674077"/>
            <a:ext cx="1172307" cy="12455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テキスト ボックス 25"/>
          <xdr:cNvSpPr txBox="1"/>
        </xdr:nvSpPr>
        <xdr:spPr>
          <a:xfrm>
            <a:off x="6447693" y="46159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A</a:t>
            </a:r>
            <a:endParaRPr kumimoji="1" lang="ja-JP" altLang="en-US" sz="1100"/>
          </a:p>
        </xdr:txBody>
      </xdr:sp>
      <xdr:sp macro="" textlink="">
        <xdr:nvSpPr>
          <xdr:cNvPr id="27" name="テキスト ボックス 26"/>
          <xdr:cNvSpPr txBox="1"/>
        </xdr:nvSpPr>
        <xdr:spPr>
          <a:xfrm>
            <a:off x="5001356" y="934183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  <xdr:cxnSp macro="">
        <xdr:nvCxnSpPr>
          <xdr:cNvPr id="28" name="直線コネクタ 27"/>
          <xdr:cNvCxnSpPr/>
        </xdr:nvCxnSpPr>
        <xdr:spPr>
          <a:xfrm flipV="1">
            <a:off x="5561134" y="3113942"/>
            <a:ext cx="1399443" cy="19050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9" name="テキスト ボックス 28"/>
          <xdr:cNvSpPr txBox="1"/>
        </xdr:nvSpPr>
        <xdr:spPr>
          <a:xfrm>
            <a:off x="5287106" y="308097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C</a:t>
            </a:r>
            <a:endParaRPr kumimoji="1" lang="ja-JP" altLang="en-US" sz="1100"/>
          </a:p>
        </xdr:txBody>
      </xdr:sp>
      <xdr:cxnSp macro="">
        <xdr:nvCxnSpPr>
          <xdr:cNvPr id="30" name="直線コネクタ 29"/>
          <xdr:cNvCxnSpPr/>
        </xdr:nvCxnSpPr>
        <xdr:spPr>
          <a:xfrm flipH="1">
            <a:off x="7282962" y="2630364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" name="テキスト ボックス 30"/>
          <xdr:cNvSpPr txBox="1"/>
        </xdr:nvSpPr>
        <xdr:spPr>
          <a:xfrm>
            <a:off x="7246325" y="3040673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  <xdr:cxnSp macro="">
        <xdr:nvCxnSpPr>
          <xdr:cNvPr id="32" name="直線コネクタ 31"/>
          <xdr:cNvCxnSpPr/>
        </xdr:nvCxnSpPr>
        <xdr:spPr>
          <a:xfrm flipH="1">
            <a:off x="7187714" y="2110154"/>
            <a:ext cx="58613" cy="52021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直線コネクタ 32"/>
          <xdr:cNvCxnSpPr/>
        </xdr:nvCxnSpPr>
        <xdr:spPr>
          <a:xfrm flipH="1">
            <a:off x="5260732" y="1699846"/>
            <a:ext cx="95248" cy="54219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4" name="テキスト ボックス 33"/>
          <xdr:cNvSpPr txBox="1"/>
        </xdr:nvSpPr>
        <xdr:spPr>
          <a:xfrm>
            <a:off x="5194789" y="2034687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E</a:t>
            </a:r>
            <a:endParaRPr kumimoji="1" lang="ja-JP" altLang="en-US" sz="1100"/>
          </a:p>
        </xdr:txBody>
      </xdr:sp>
      <xdr:sp macro="" textlink="">
        <xdr:nvSpPr>
          <xdr:cNvPr id="35" name="テキスト ボックス 34"/>
          <xdr:cNvSpPr txBox="1"/>
        </xdr:nvSpPr>
        <xdr:spPr>
          <a:xfrm>
            <a:off x="7114443" y="1990725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E</a:t>
            </a:r>
            <a:endParaRPr kumimoji="1" lang="ja-JP" altLang="en-US" sz="1100"/>
          </a:p>
        </xdr:txBody>
      </xdr:sp>
      <xdr:cxnSp macro="">
        <xdr:nvCxnSpPr>
          <xdr:cNvPr id="36" name="直線コネクタ 35"/>
          <xdr:cNvCxnSpPr/>
        </xdr:nvCxnSpPr>
        <xdr:spPr>
          <a:xfrm flipH="1">
            <a:off x="7414846" y="1685193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7" name="テキスト ボックス 36"/>
          <xdr:cNvSpPr txBox="1"/>
        </xdr:nvSpPr>
        <xdr:spPr>
          <a:xfrm>
            <a:off x="7429500" y="1494692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  <xdr:cxnSp macro="">
        <xdr:nvCxnSpPr>
          <xdr:cNvPr id="38" name="直線コネクタ 37"/>
          <xdr:cNvCxnSpPr/>
        </xdr:nvCxnSpPr>
        <xdr:spPr>
          <a:xfrm flipH="1">
            <a:off x="4989635" y="2146787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直線コネクタ 38"/>
          <xdr:cNvCxnSpPr/>
        </xdr:nvCxnSpPr>
        <xdr:spPr>
          <a:xfrm flipH="1">
            <a:off x="5121519" y="1201616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テキスト ボックス 39"/>
          <xdr:cNvSpPr txBox="1"/>
        </xdr:nvSpPr>
        <xdr:spPr>
          <a:xfrm>
            <a:off x="4843097" y="2606186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>
    <xdr:from>
      <xdr:col>11</xdr:col>
      <xdr:colOff>234462</xdr:colOff>
      <xdr:row>3</xdr:row>
      <xdr:rowOff>14654</xdr:rowOff>
    </xdr:from>
    <xdr:to>
      <xdr:col>13</xdr:col>
      <xdr:colOff>307731</xdr:colOff>
      <xdr:row>5</xdr:row>
      <xdr:rowOff>300404</xdr:rowOff>
    </xdr:to>
    <xdr:cxnSp macro="">
      <xdr:nvCxnSpPr>
        <xdr:cNvPr id="14" name="直線コネクタ 13"/>
        <xdr:cNvCxnSpPr/>
      </xdr:nvCxnSpPr>
      <xdr:spPr>
        <a:xfrm flipV="1">
          <a:off x="4930287" y="586154"/>
          <a:ext cx="854319" cy="6667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205154</xdr:colOff>
      <xdr:row>2</xdr:row>
      <xdr:rowOff>29306</xdr:rowOff>
    </xdr:from>
    <xdr:to>
      <xdr:col>14</xdr:col>
      <xdr:colOff>183173</xdr:colOff>
      <xdr:row>3</xdr:row>
      <xdr:rowOff>175844</xdr:rowOff>
    </xdr:to>
    <xdr:sp macro="" textlink="">
      <xdr:nvSpPr>
        <xdr:cNvPr id="15" name="テキスト ボックス 14"/>
        <xdr:cNvSpPr txBox="1"/>
      </xdr:nvSpPr>
      <xdr:spPr>
        <a:xfrm>
          <a:off x="5682029" y="410306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175846</xdr:colOff>
      <xdr:row>8</xdr:row>
      <xdr:rowOff>43961</xdr:rowOff>
    </xdr:from>
    <xdr:to>
      <xdr:col>14</xdr:col>
      <xdr:colOff>36634</xdr:colOff>
      <xdr:row>14</xdr:row>
      <xdr:rowOff>161192</xdr:rowOff>
    </xdr:to>
    <xdr:cxnSp macro="">
      <xdr:nvCxnSpPr>
        <xdr:cNvPr id="16" name="直線コネクタ 15"/>
        <xdr:cNvCxnSpPr/>
      </xdr:nvCxnSpPr>
      <xdr:spPr>
        <a:xfrm>
          <a:off x="4871671" y="1682261"/>
          <a:ext cx="1032363" cy="126023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326779</xdr:colOff>
      <xdr:row>6</xdr:row>
      <xdr:rowOff>179510</xdr:rowOff>
    </xdr:from>
    <xdr:to>
      <xdr:col>11</xdr:col>
      <xdr:colOff>304798</xdr:colOff>
      <xdr:row>8</xdr:row>
      <xdr:rowOff>135548</xdr:rowOff>
    </xdr:to>
    <xdr:sp macro="" textlink="">
      <xdr:nvSpPr>
        <xdr:cNvPr id="17" name="テキスト ボックス 16"/>
        <xdr:cNvSpPr txBox="1"/>
      </xdr:nvSpPr>
      <xdr:spPr>
        <a:xfrm>
          <a:off x="4632079" y="1436810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14</xdr:col>
      <xdr:colOff>153865</xdr:colOff>
      <xdr:row>10</xdr:row>
      <xdr:rowOff>124557</xdr:rowOff>
    </xdr:from>
    <xdr:to>
      <xdr:col>17</xdr:col>
      <xdr:colOff>80597</xdr:colOff>
      <xdr:row>15</xdr:row>
      <xdr:rowOff>58615</xdr:rowOff>
    </xdr:to>
    <xdr:cxnSp macro="">
      <xdr:nvCxnSpPr>
        <xdr:cNvPr id="18" name="直線コネクタ 17"/>
        <xdr:cNvCxnSpPr/>
      </xdr:nvCxnSpPr>
      <xdr:spPr>
        <a:xfrm flipV="1">
          <a:off x="6021265" y="2143857"/>
          <a:ext cx="1098307" cy="88655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48356</xdr:colOff>
      <xdr:row>13</xdr:row>
      <xdr:rowOff>128223</xdr:rowOff>
    </xdr:from>
    <xdr:to>
      <xdr:col>15</xdr:col>
      <xdr:colOff>26375</xdr:colOff>
      <xdr:row>15</xdr:row>
      <xdr:rowOff>84261</xdr:rowOff>
    </xdr:to>
    <xdr:sp macro="" textlink="">
      <xdr:nvSpPr>
        <xdr:cNvPr id="19" name="テキスト ボックス 18"/>
        <xdr:cNvSpPr txBox="1"/>
      </xdr:nvSpPr>
      <xdr:spPr>
        <a:xfrm>
          <a:off x="5915756" y="2719023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  <xdr:twoCellAnchor>
    <xdr:from>
      <xdr:col>14</xdr:col>
      <xdr:colOff>359019</xdr:colOff>
      <xdr:row>3</xdr:row>
      <xdr:rowOff>102577</xdr:rowOff>
    </xdr:from>
    <xdr:to>
      <xdr:col>17</xdr:col>
      <xdr:colOff>212482</xdr:colOff>
      <xdr:row>9</xdr:row>
      <xdr:rowOff>131884</xdr:rowOff>
    </xdr:to>
    <xdr:cxnSp macro="">
      <xdr:nvCxnSpPr>
        <xdr:cNvPr id="20" name="直線コネクタ 19"/>
        <xdr:cNvCxnSpPr/>
      </xdr:nvCxnSpPr>
      <xdr:spPr>
        <a:xfrm>
          <a:off x="6226419" y="674077"/>
          <a:ext cx="1025038" cy="12866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43961</xdr:colOff>
      <xdr:row>8</xdr:row>
      <xdr:rowOff>29308</xdr:rowOff>
    </xdr:from>
    <xdr:to>
      <xdr:col>18</xdr:col>
      <xdr:colOff>21980</xdr:colOff>
      <xdr:row>9</xdr:row>
      <xdr:rowOff>175846</xdr:rowOff>
    </xdr:to>
    <xdr:sp macro="" textlink="">
      <xdr:nvSpPr>
        <xdr:cNvPr id="21" name="テキスト ボックス 20"/>
        <xdr:cNvSpPr txBox="1"/>
      </xdr:nvSpPr>
      <xdr:spPr>
        <a:xfrm>
          <a:off x="7082936" y="1667608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D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1</xdr:row>
      <xdr:rowOff>0</xdr:rowOff>
    </xdr:from>
    <xdr:to>
      <xdr:col>18</xdr:col>
      <xdr:colOff>385396</xdr:colOff>
      <xdr:row>17</xdr:row>
      <xdr:rowOff>4214</xdr:rowOff>
    </xdr:to>
    <xdr:grpSp>
      <xdr:nvGrpSpPr>
        <xdr:cNvPr id="31" name="グループ化 30"/>
        <xdr:cNvGrpSpPr/>
      </xdr:nvGrpSpPr>
      <xdr:grpSpPr>
        <a:xfrm>
          <a:off x="4325471" y="190500"/>
          <a:ext cx="3523043" cy="3164273"/>
          <a:chOff x="4286250" y="371475"/>
          <a:chExt cx="3509596" cy="3166514"/>
        </a:xfrm>
      </xdr:grpSpPr>
      <xdr:pic>
        <xdr:nvPicPr>
          <xdr:cNvPr id="32" name="図 3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0" y="371475"/>
            <a:ext cx="3494942" cy="31665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33" name="直線コネクタ 32"/>
          <xdr:cNvCxnSpPr/>
        </xdr:nvCxnSpPr>
        <xdr:spPr>
          <a:xfrm flipV="1">
            <a:off x="5377962" y="674077"/>
            <a:ext cx="1172307" cy="12455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4" name="テキスト ボックス 33"/>
          <xdr:cNvSpPr txBox="1"/>
        </xdr:nvSpPr>
        <xdr:spPr>
          <a:xfrm>
            <a:off x="6447693" y="46159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A</a:t>
            </a:r>
            <a:endParaRPr kumimoji="1" lang="ja-JP" altLang="en-US" sz="1100"/>
          </a:p>
        </xdr:txBody>
      </xdr:sp>
      <xdr:sp macro="" textlink="">
        <xdr:nvSpPr>
          <xdr:cNvPr id="35" name="テキスト ボックス 34"/>
          <xdr:cNvSpPr txBox="1"/>
        </xdr:nvSpPr>
        <xdr:spPr>
          <a:xfrm>
            <a:off x="5001356" y="934183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  <xdr:cxnSp macro="">
        <xdr:nvCxnSpPr>
          <xdr:cNvPr id="36" name="直線コネクタ 35"/>
          <xdr:cNvCxnSpPr/>
        </xdr:nvCxnSpPr>
        <xdr:spPr>
          <a:xfrm flipV="1">
            <a:off x="5561134" y="3113942"/>
            <a:ext cx="1399443" cy="19050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7" name="テキスト ボックス 36"/>
          <xdr:cNvSpPr txBox="1"/>
        </xdr:nvSpPr>
        <xdr:spPr>
          <a:xfrm>
            <a:off x="5287106" y="308097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C</a:t>
            </a:r>
            <a:endParaRPr kumimoji="1" lang="ja-JP" altLang="en-US" sz="1100"/>
          </a:p>
        </xdr:txBody>
      </xdr:sp>
      <xdr:cxnSp macro="">
        <xdr:nvCxnSpPr>
          <xdr:cNvPr id="38" name="直線コネクタ 37"/>
          <xdr:cNvCxnSpPr/>
        </xdr:nvCxnSpPr>
        <xdr:spPr>
          <a:xfrm flipH="1">
            <a:off x="7282962" y="2630364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9" name="テキスト ボックス 38"/>
          <xdr:cNvSpPr txBox="1"/>
        </xdr:nvSpPr>
        <xdr:spPr>
          <a:xfrm>
            <a:off x="7246325" y="3040673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  <xdr:cxnSp macro="">
        <xdr:nvCxnSpPr>
          <xdr:cNvPr id="40" name="直線コネクタ 39"/>
          <xdr:cNvCxnSpPr/>
        </xdr:nvCxnSpPr>
        <xdr:spPr>
          <a:xfrm flipH="1">
            <a:off x="7187714" y="2110154"/>
            <a:ext cx="58613" cy="52021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直線コネクタ 40"/>
          <xdr:cNvCxnSpPr/>
        </xdr:nvCxnSpPr>
        <xdr:spPr>
          <a:xfrm flipH="1">
            <a:off x="5260732" y="1699846"/>
            <a:ext cx="95248" cy="54219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2" name="テキスト ボックス 41"/>
          <xdr:cNvSpPr txBox="1"/>
        </xdr:nvSpPr>
        <xdr:spPr>
          <a:xfrm>
            <a:off x="5194789" y="2034687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E</a:t>
            </a:r>
            <a:endParaRPr kumimoji="1" lang="ja-JP" altLang="en-US" sz="1100"/>
          </a:p>
        </xdr:txBody>
      </xdr:sp>
      <xdr:sp macro="" textlink="">
        <xdr:nvSpPr>
          <xdr:cNvPr id="43" name="テキスト ボックス 42"/>
          <xdr:cNvSpPr txBox="1"/>
        </xdr:nvSpPr>
        <xdr:spPr>
          <a:xfrm>
            <a:off x="7114443" y="1990725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E</a:t>
            </a:r>
            <a:endParaRPr kumimoji="1" lang="ja-JP" altLang="en-US" sz="1100"/>
          </a:p>
        </xdr:txBody>
      </xdr:sp>
      <xdr:cxnSp macro="">
        <xdr:nvCxnSpPr>
          <xdr:cNvPr id="44" name="直線コネクタ 43"/>
          <xdr:cNvCxnSpPr/>
        </xdr:nvCxnSpPr>
        <xdr:spPr>
          <a:xfrm flipH="1">
            <a:off x="7414846" y="1685193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テキスト ボックス 44"/>
          <xdr:cNvSpPr txBox="1"/>
        </xdr:nvSpPr>
        <xdr:spPr>
          <a:xfrm>
            <a:off x="7429500" y="1494692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  <xdr:cxnSp macro="">
        <xdr:nvCxnSpPr>
          <xdr:cNvPr id="46" name="直線コネクタ 45"/>
          <xdr:cNvCxnSpPr/>
        </xdr:nvCxnSpPr>
        <xdr:spPr>
          <a:xfrm flipH="1">
            <a:off x="4989635" y="2146787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" name="直線コネクタ 46"/>
          <xdr:cNvCxnSpPr/>
        </xdr:nvCxnSpPr>
        <xdr:spPr>
          <a:xfrm flipH="1">
            <a:off x="5121519" y="1201616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8" name="テキスト ボックス 47"/>
          <xdr:cNvSpPr txBox="1"/>
        </xdr:nvSpPr>
        <xdr:spPr>
          <a:xfrm>
            <a:off x="4843097" y="2606186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>
    <xdr:from>
      <xdr:col>11</xdr:col>
      <xdr:colOff>234462</xdr:colOff>
      <xdr:row>3</xdr:row>
      <xdr:rowOff>14654</xdr:rowOff>
    </xdr:from>
    <xdr:to>
      <xdr:col>13</xdr:col>
      <xdr:colOff>307731</xdr:colOff>
      <xdr:row>5</xdr:row>
      <xdr:rowOff>300404</xdr:rowOff>
    </xdr:to>
    <xdr:cxnSp macro="">
      <xdr:nvCxnSpPr>
        <xdr:cNvPr id="3" name="直線コネクタ 2"/>
        <xdr:cNvCxnSpPr/>
      </xdr:nvCxnSpPr>
      <xdr:spPr>
        <a:xfrm flipV="1">
          <a:off x="4930287" y="586154"/>
          <a:ext cx="854319" cy="6667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205154</xdr:colOff>
      <xdr:row>2</xdr:row>
      <xdr:rowOff>29306</xdr:rowOff>
    </xdr:from>
    <xdr:to>
      <xdr:col>14</xdr:col>
      <xdr:colOff>183173</xdr:colOff>
      <xdr:row>3</xdr:row>
      <xdr:rowOff>175844</xdr:rowOff>
    </xdr:to>
    <xdr:sp macro="" textlink="">
      <xdr:nvSpPr>
        <xdr:cNvPr id="4" name="テキスト ボックス 3"/>
        <xdr:cNvSpPr txBox="1"/>
      </xdr:nvSpPr>
      <xdr:spPr>
        <a:xfrm>
          <a:off x="5682029" y="410306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175846</xdr:colOff>
      <xdr:row>8</xdr:row>
      <xdr:rowOff>43961</xdr:rowOff>
    </xdr:from>
    <xdr:to>
      <xdr:col>14</xdr:col>
      <xdr:colOff>36634</xdr:colOff>
      <xdr:row>14</xdr:row>
      <xdr:rowOff>161192</xdr:rowOff>
    </xdr:to>
    <xdr:cxnSp macro="">
      <xdr:nvCxnSpPr>
        <xdr:cNvPr id="5" name="直線コネクタ 4"/>
        <xdr:cNvCxnSpPr/>
      </xdr:nvCxnSpPr>
      <xdr:spPr>
        <a:xfrm>
          <a:off x="4871671" y="1682261"/>
          <a:ext cx="1032363" cy="126023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326779</xdr:colOff>
      <xdr:row>6</xdr:row>
      <xdr:rowOff>179510</xdr:rowOff>
    </xdr:from>
    <xdr:to>
      <xdr:col>11</xdr:col>
      <xdr:colOff>304798</xdr:colOff>
      <xdr:row>8</xdr:row>
      <xdr:rowOff>135548</xdr:rowOff>
    </xdr:to>
    <xdr:sp macro="" textlink="">
      <xdr:nvSpPr>
        <xdr:cNvPr id="6" name="テキスト ボックス 5"/>
        <xdr:cNvSpPr txBox="1"/>
      </xdr:nvSpPr>
      <xdr:spPr>
        <a:xfrm>
          <a:off x="4632079" y="1436810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14</xdr:col>
      <xdr:colOff>153865</xdr:colOff>
      <xdr:row>10</xdr:row>
      <xdr:rowOff>124557</xdr:rowOff>
    </xdr:from>
    <xdr:to>
      <xdr:col>17</xdr:col>
      <xdr:colOff>80597</xdr:colOff>
      <xdr:row>15</xdr:row>
      <xdr:rowOff>58615</xdr:rowOff>
    </xdr:to>
    <xdr:cxnSp macro="">
      <xdr:nvCxnSpPr>
        <xdr:cNvPr id="7" name="直線コネクタ 6"/>
        <xdr:cNvCxnSpPr/>
      </xdr:nvCxnSpPr>
      <xdr:spPr>
        <a:xfrm flipV="1">
          <a:off x="6021265" y="2143857"/>
          <a:ext cx="1098307" cy="88655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48356</xdr:colOff>
      <xdr:row>13</xdr:row>
      <xdr:rowOff>128223</xdr:rowOff>
    </xdr:from>
    <xdr:to>
      <xdr:col>15</xdr:col>
      <xdr:colOff>26375</xdr:colOff>
      <xdr:row>15</xdr:row>
      <xdr:rowOff>84261</xdr:rowOff>
    </xdr:to>
    <xdr:sp macro="" textlink="">
      <xdr:nvSpPr>
        <xdr:cNvPr id="8" name="テキスト ボックス 7"/>
        <xdr:cNvSpPr txBox="1"/>
      </xdr:nvSpPr>
      <xdr:spPr>
        <a:xfrm>
          <a:off x="5915756" y="2719023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  <xdr:twoCellAnchor>
    <xdr:from>
      <xdr:col>14</xdr:col>
      <xdr:colOff>359019</xdr:colOff>
      <xdr:row>3</xdr:row>
      <xdr:rowOff>102577</xdr:rowOff>
    </xdr:from>
    <xdr:to>
      <xdr:col>17</xdr:col>
      <xdr:colOff>212482</xdr:colOff>
      <xdr:row>9</xdr:row>
      <xdr:rowOff>131884</xdr:rowOff>
    </xdr:to>
    <xdr:cxnSp macro="">
      <xdr:nvCxnSpPr>
        <xdr:cNvPr id="9" name="直線コネクタ 8"/>
        <xdr:cNvCxnSpPr/>
      </xdr:nvCxnSpPr>
      <xdr:spPr>
        <a:xfrm>
          <a:off x="6226419" y="674077"/>
          <a:ext cx="1025038" cy="12866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43961</xdr:colOff>
      <xdr:row>8</xdr:row>
      <xdr:rowOff>29308</xdr:rowOff>
    </xdr:from>
    <xdr:to>
      <xdr:col>18</xdr:col>
      <xdr:colOff>21980</xdr:colOff>
      <xdr:row>9</xdr:row>
      <xdr:rowOff>175846</xdr:rowOff>
    </xdr:to>
    <xdr:sp macro="" textlink="">
      <xdr:nvSpPr>
        <xdr:cNvPr id="10" name="テキスト ボックス 9"/>
        <xdr:cNvSpPr txBox="1"/>
      </xdr:nvSpPr>
      <xdr:spPr>
        <a:xfrm>
          <a:off x="7082936" y="1667608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D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1</xdr:row>
      <xdr:rowOff>0</xdr:rowOff>
    </xdr:from>
    <xdr:to>
      <xdr:col>18</xdr:col>
      <xdr:colOff>385396</xdr:colOff>
      <xdr:row>17</xdr:row>
      <xdr:rowOff>4214</xdr:rowOff>
    </xdr:to>
    <xdr:grpSp>
      <xdr:nvGrpSpPr>
        <xdr:cNvPr id="11" name="グループ化 10"/>
        <xdr:cNvGrpSpPr/>
      </xdr:nvGrpSpPr>
      <xdr:grpSpPr>
        <a:xfrm>
          <a:off x="4305300" y="190500"/>
          <a:ext cx="3509596" cy="3166514"/>
          <a:chOff x="4286250" y="371475"/>
          <a:chExt cx="3509596" cy="3166514"/>
        </a:xfrm>
      </xdr:grpSpPr>
      <xdr:pic>
        <xdr:nvPicPr>
          <xdr:cNvPr id="12" name="図 1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0" y="371475"/>
            <a:ext cx="3494942" cy="31665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3" name="直線コネクタ 12"/>
          <xdr:cNvCxnSpPr/>
        </xdr:nvCxnSpPr>
        <xdr:spPr>
          <a:xfrm flipV="1">
            <a:off x="5377962" y="674077"/>
            <a:ext cx="1172307" cy="12455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テキスト ボックス 13"/>
          <xdr:cNvSpPr txBox="1"/>
        </xdr:nvSpPr>
        <xdr:spPr>
          <a:xfrm>
            <a:off x="6447693" y="46159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A</a:t>
            </a:r>
            <a:endParaRPr kumimoji="1" lang="ja-JP" altLang="en-US" sz="1100"/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5001356" y="934183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  <xdr:cxnSp macro="">
        <xdr:nvCxnSpPr>
          <xdr:cNvPr id="16" name="直線コネクタ 15"/>
          <xdr:cNvCxnSpPr/>
        </xdr:nvCxnSpPr>
        <xdr:spPr>
          <a:xfrm flipV="1">
            <a:off x="5561134" y="3113942"/>
            <a:ext cx="1399443" cy="19050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テキスト ボックス 16"/>
          <xdr:cNvSpPr txBox="1"/>
        </xdr:nvSpPr>
        <xdr:spPr>
          <a:xfrm>
            <a:off x="5287106" y="308097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C</a:t>
            </a:r>
            <a:endParaRPr kumimoji="1" lang="ja-JP" altLang="en-US" sz="1100"/>
          </a:p>
        </xdr:txBody>
      </xdr:sp>
      <xdr:cxnSp macro="">
        <xdr:nvCxnSpPr>
          <xdr:cNvPr id="18" name="直線コネクタ 17"/>
          <xdr:cNvCxnSpPr/>
        </xdr:nvCxnSpPr>
        <xdr:spPr>
          <a:xfrm flipH="1">
            <a:off x="7282962" y="2630364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テキスト ボックス 18"/>
          <xdr:cNvSpPr txBox="1"/>
        </xdr:nvSpPr>
        <xdr:spPr>
          <a:xfrm>
            <a:off x="7246325" y="3040673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  <xdr:cxnSp macro="">
        <xdr:nvCxnSpPr>
          <xdr:cNvPr id="20" name="直線コネクタ 19"/>
          <xdr:cNvCxnSpPr/>
        </xdr:nvCxnSpPr>
        <xdr:spPr>
          <a:xfrm flipH="1">
            <a:off x="7187714" y="2110154"/>
            <a:ext cx="58613" cy="52021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直線コネクタ 20"/>
          <xdr:cNvCxnSpPr/>
        </xdr:nvCxnSpPr>
        <xdr:spPr>
          <a:xfrm flipH="1">
            <a:off x="5260732" y="1699846"/>
            <a:ext cx="95248" cy="54219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" name="テキスト ボックス 21"/>
          <xdr:cNvSpPr txBox="1"/>
        </xdr:nvSpPr>
        <xdr:spPr>
          <a:xfrm>
            <a:off x="5194789" y="2034687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E</a:t>
            </a:r>
            <a:endParaRPr kumimoji="1" lang="ja-JP" altLang="en-US" sz="1100"/>
          </a:p>
        </xdr:txBody>
      </xdr:sp>
      <xdr:sp macro="" textlink="">
        <xdr:nvSpPr>
          <xdr:cNvPr id="23" name="テキスト ボックス 22"/>
          <xdr:cNvSpPr txBox="1"/>
        </xdr:nvSpPr>
        <xdr:spPr>
          <a:xfrm>
            <a:off x="7114443" y="1990725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E</a:t>
            </a:r>
            <a:endParaRPr kumimoji="1" lang="ja-JP" altLang="en-US" sz="1100"/>
          </a:p>
        </xdr:txBody>
      </xdr:sp>
      <xdr:cxnSp macro="">
        <xdr:nvCxnSpPr>
          <xdr:cNvPr id="24" name="直線コネクタ 23"/>
          <xdr:cNvCxnSpPr/>
        </xdr:nvCxnSpPr>
        <xdr:spPr>
          <a:xfrm flipH="1">
            <a:off x="7414846" y="1685193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" name="テキスト ボックス 24"/>
          <xdr:cNvSpPr txBox="1"/>
        </xdr:nvSpPr>
        <xdr:spPr>
          <a:xfrm>
            <a:off x="7429500" y="1494692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  <xdr:cxnSp macro="">
        <xdr:nvCxnSpPr>
          <xdr:cNvPr id="26" name="直線コネクタ 25"/>
          <xdr:cNvCxnSpPr/>
        </xdr:nvCxnSpPr>
        <xdr:spPr>
          <a:xfrm flipH="1">
            <a:off x="4989635" y="2146787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コネクタ 26"/>
          <xdr:cNvCxnSpPr/>
        </xdr:nvCxnSpPr>
        <xdr:spPr>
          <a:xfrm flipH="1">
            <a:off x="5121519" y="1201616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8" name="テキスト ボックス 27"/>
          <xdr:cNvSpPr txBox="1"/>
        </xdr:nvSpPr>
        <xdr:spPr>
          <a:xfrm>
            <a:off x="4843097" y="2606186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val="808080"/>
          </a:fgClr>
          <a:bgClr>
            <a:srgbClr val="000000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289872</xdr:colOff>
      <xdr:row>5</xdr:row>
      <xdr:rowOff>142522</xdr:rowOff>
    </xdr:from>
    <xdr:to>
      <xdr:col>13</xdr:col>
      <xdr:colOff>389244</xdr:colOff>
      <xdr:row>19</xdr:row>
      <xdr:rowOff>106116</xdr:rowOff>
    </xdr:to>
    <xdr:grpSp>
      <xdr:nvGrpSpPr>
        <xdr:cNvPr id="27" name="グループ化 26"/>
        <xdr:cNvGrpSpPr/>
      </xdr:nvGrpSpPr>
      <xdr:grpSpPr>
        <a:xfrm>
          <a:off x="4157022" y="618772"/>
          <a:ext cx="2337747" cy="2192444"/>
          <a:chOff x="4613029" y="410306"/>
          <a:chExt cx="2801816" cy="2648686"/>
        </a:xfrm>
      </xdr:grpSpPr>
      <xdr:cxnSp macro="">
        <xdr:nvCxnSpPr>
          <xdr:cNvPr id="29" name="直線コネクタ 28"/>
          <xdr:cNvCxnSpPr/>
        </xdr:nvCxnSpPr>
        <xdr:spPr>
          <a:xfrm flipV="1">
            <a:off x="4909039" y="586154"/>
            <a:ext cx="849923" cy="66675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0" name="テキスト ボックス 29"/>
          <xdr:cNvSpPr txBox="1"/>
        </xdr:nvSpPr>
        <xdr:spPr>
          <a:xfrm>
            <a:off x="5656385" y="410306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A</a:t>
            </a:r>
            <a:endParaRPr kumimoji="1" lang="ja-JP" altLang="en-US" sz="1100"/>
          </a:p>
        </xdr:txBody>
      </xdr:sp>
      <xdr:cxnSp macro="">
        <xdr:nvCxnSpPr>
          <xdr:cNvPr id="31" name="直線コネクタ 30"/>
          <xdr:cNvCxnSpPr/>
        </xdr:nvCxnSpPr>
        <xdr:spPr>
          <a:xfrm>
            <a:off x="4850423" y="1685192"/>
            <a:ext cx="1025769" cy="126023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" name="テキスト ボックス 31"/>
          <xdr:cNvSpPr txBox="1"/>
        </xdr:nvSpPr>
        <xdr:spPr>
          <a:xfrm>
            <a:off x="4613029" y="1439741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  <xdr:cxnSp macro="">
        <xdr:nvCxnSpPr>
          <xdr:cNvPr id="33" name="直線コネクタ 32"/>
          <xdr:cNvCxnSpPr/>
        </xdr:nvCxnSpPr>
        <xdr:spPr>
          <a:xfrm flipV="1">
            <a:off x="5993423" y="2146788"/>
            <a:ext cx="1091712" cy="88655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4" name="テキスト ボックス 33"/>
          <xdr:cNvSpPr txBox="1"/>
        </xdr:nvSpPr>
        <xdr:spPr>
          <a:xfrm>
            <a:off x="5887914" y="272195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C</a:t>
            </a:r>
            <a:endParaRPr kumimoji="1" lang="ja-JP" altLang="en-US" sz="1100"/>
          </a:p>
        </xdr:txBody>
      </xdr:sp>
      <xdr:cxnSp macro="">
        <xdr:nvCxnSpPr>
          <xdr:cNvPr id="35" name="直線コネクタ 34"/>
          <xdr:cNvCxnSpPr/>
        </xdr:nvCxnSpPr>
        <xdr:spPr>
          <a:xfrm>
            <a:off x="6198577" y="674077"/>
            <a:ext cx="1018443" cy="128953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6" name="テキスト ボックス 35"/>
          <xdr:cNvSpPr txBox="1"/>
        </xdr:nvSpPr>
        <xdr:spPr>
          <a:xfrm>
            <a:off x="7048499" y="1670539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0</xdr:colOff>
      <xdr:row>6</xdr:row>
      <xdr:rowOff>0</xdr:rowOff>
    </xdr:from>
    <xdr:to>
      <xdr:col>14</xdr:col>
      <xdr:colOff>28575</xdr:colOff>
      <xdr:row>20</xdr:row>
      <xdr:rowOff>152400</xdr:rowOff>
    </xdr:to>
    <xdr:grpSp>
      <xdr:nvGrpSpPr>
        <xdr:cNvPr id="42" name="グループ化 41"/>
        <xdr:cNvGrpSpPr/>
      </xdr:nvGrpSpPr>
      <xdr:grpSpPr>
        <a:xfrm>
          <a:off x="3867150" y="638175"/>
          <a:ext cx="2981325" cy="2381250"/>
          <a:chOff x="4286250" y="371475"/>
          <a:chExt cx="3509596" cy="3166514"/>
        </a:xfrm>
      </xdr:grpSpPr>
      <xdr:pic>
        <xdr:nvPicPr>
          <xdr:cNvPr id="43" name="図 42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0" y="371475"/>
            <a:ext cx="3494942" cy="31665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44" name="直線コネクタ 43"/>
          <xdr:cNvCxnSpPr/>
        </xdr:nvCxnSpPr>
        <xdr:spPr>
          <a:xfrm flipV="1">
            <a:off x="5377962" y="674077"/>
            <a:ext cx="1172307" cy="12455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テキスト ボックス 44"/>
          <xdr:cNvSpPr txBox="1"/>
        </xdr:nvSpPr>
        <xdr:spPr>
          <a:xfrm>
            <a:off x="6447693" y="46159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A</a:t>
            </a:r>
            <a:endParaRPr kumimoji="1" lang="ja-JP" altLang="en-US" sz="1100"/>
          </a:p>
        </xdr:txBody>
      </xdr:sp>
      <xdr:sp macro="" textlink="">
        <xdr:nvSpPr>
          <xdr:cNvPr id="46" name="テキスト ボックス 45"/>
          <xdr:cNvSpPr txBox="1"/>
        </xdr:nvSpPr>
        <xdr:spPr>
          <a:xfrm>
            <a:off x="5001356" y="934183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  <xdr:cxnSp macro="">
        <xdr:nvCxnSpPr>
          <xdr:cNvPr id="47" name="直線コネクタ 46"/>
          <xdr:cNvCxnSpPr/>
        </xdr:nvCxnSpPr>
        <xdr:spPr>
          <a:xfrm flipV="1">
            <a:off x="5561134" y="3113942"/>
            <a:ext cx="1399443" cy="19050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8" name="テキスト ボックス 47"/>
          <xdr:cNvSpPr txBox="1"/>
        </xdr:nvSpPr>
        <xdr:spPr>
          <a:xfrm>
            <a:off x="5287106" y="308097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C</a:t>
            </a:r>
            <a:endParaRPr kumimoji="1" lang="ja-JP" altLang="en-US" sz="1100"/>
          </a:p>
        </xdr:txBody>
      </xdr:sp>
      <xdr:cxnSp macro="">
        <xdr:nvCxnSpPr>
          <xdr:cNvPr id="49" name="直線コネクタ 48"/>
          <xdr:cNvCxnSpPr/>
        </xdr:nvCxnSpPr>
        <xdr:spPr>
          <a:xfrm flipH="1">
            <a:off x="7282962" y="2630364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テキスト ボックス 49"/>
          <xdr:cNvSpPr txBox="1"/>
        </xdr:nvSpPr>
        <xdr:spPr>
          <a:xfrm>
            <a:off x="7246325" y="3040673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  <xdr:cxnSp macro="">
        <xdr:nvCxnSpPr>
          <xdr:cNvPr id="51" name="直線コネクタ 50"/>
          <xdr:cNvCxnSpPr/>
        </xdr:nvCxnSpPr>
        <xdr:spPr>
          <a:xfrm flipH="1">
            <a:off x="7187714" y="2110154"/>
            <a:ext cx="58613" cy="52021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2" name="直線コネクタ 51"/>
          <xdr:cNvCxnSpPr/>
        </xdr:nvCxnSpPr>
        <xdr:spPr>
          <a:xfrm flipH="1">
            <a:off x="5260732" y="1699846"/>
            <a:ext cx="95248" cy="54219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3" name="テキスト ボックス 52"/>
          <xdr:cNvSpPr txBox="1"/>
        </xdr:nvSpPr>
        <xdr:spPr>
          <a:xfrm>
            <a:off x="5194789" y="2034687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E</a:t>
            </a:r>
            <a:endParaRPr kumimoji="1" lang="ja-JP" altLang="en-US" sz="1100"/>
          </a:p>
        </xdr:txBody>
      </xdr:sp>
      <xdr:sp macro="" textlink="">
        <xdr:nvSpPr>
          <xdr:cNvPr id="54" name="テキスト ボックス 53"/>
          <xdr:cNvSpPr txBox="1"/>
        </xdr:nvSpPr>
        <xdr:spPr>
          <a:xfrm>
            <a:off x="7114443" y="1990725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E</a:t>
            </a:r>
            <a:endParaRPr kumimoji="1" lang="ja-JP" altLang="en-US" sz="1100"/>
          </a:p>
        </xdr:txBody>
      </xdr:sp>
      <xdr:cxnSp macro="">
        <xdr:nvCxnSpPr>
          <xdr:cNvPr id="55" name="直線コネクタ 54"/>
          <xdr:cNvCxnSpPr/>
        </xdr:nvCxnSpPr>
        <xdr:spPr>
          <a:xfrm flipH="1">
            <a:off x="7414846" y="1685193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6" name="テキスト ボックス 55"/>
          <xdr:cNvSpPr txBox="1"/>
        </xdr:nvSpPr>
        <xdr:spPr>
          <a:xfrm>
            <a:off x="7429500" y="1494692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  <xdr:cxnSp macro="">
        <xdr:nvCxnSpPr>
          <xdr:cNvPr id="57" name="直線コネクタ 56"/>
          <xdr:cNvCxnSpPr/>
        </xdr:nvCxnSpPr>
        <xdr:spPr>
          <a:xfrm flipH="1">
            <a:off x="4989635" y="2146787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直線コネクタ 57"/>
          <xdr:cNvCxnSpPr/>
        </xdr:nvCxnSpPr>
        <xdr:spPr>
          <a:xfrm flipH="1">
            <a:off x="5121519" y="1201616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9" name="テキスト ボックス 58"/>
          <xdr:cNvSpPr txBox="1"/>
        </xdr:nvSpPr>
        <xdr:spPr>
          <a:xfrm>
            <a:off x="4843097" y="2606186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val="808080"/>
          </a:fgClr>
          <a:bgClr>
            <a:srgbClr val="000000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14</xdr:col>
      <xdr:colOff>28575</xdr:colOff>
      <xdr:row>20</xdr:row>
      <xdr:rowOff>152400</xdr:rowOff>
    </xdr:to>
    <xdr:grpSp>
      <xdr:nvGrpSpPr>
        <xdr:cNvPr id="22" name="グループ化 21"/>
        <xdr:cNvGrpSpPr/>
      </xdr:nvGrpSpPr>
      <xdr:grpSpPr>
        <a:xfrm>
          <a:off x="3867150" y="638175"/>
          <a:ext cx="2981325" cy="2381250"/>
          <a:chOff x="4286250" y="371475"/>
          <a:chExt cx="3509596" cy="3166514"/>
        </a:xfrm>
      </xdr:grpSpPr>
      <xdr:pic>
        <xdr:nvPicPr>
          <xdr:cNvPr id="33" name="図 32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0" y="371475"/>
            <a:ext cx="3494942" cy="31665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34" name="直線コネクタ 33"/>
          <xdr:cNvCxnSpPr/>
        </xdr:nvCxnSpPr>
        <xdr:spPr>
          <a:xfrm flipV="1">
            <a:off x="5377962" y="674077"/>
            <a:ext cx="1172307" cy="12455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5" name="テキスト ボックス 34"/>
          <xdr:cNvSpPr txBox="1"/>
        </xdr:nvSpPr>
        <xdr:spPr>
          <a:xfrm>
            <a:off x="6447693" y="46159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A</a:t>
            </a:r>
            <a:endParaRPr kumimoji="1" lang="ja-JP" altLang="en-US" sz="1100"/>
          </a:p>
        </xdr:txBody>
      </xdr:sp>
      <xdr:sp macro="" textlink="">
        <xdr:nvSpPr>
          <xdr:cNvPr id="36" name="テキスト ボックス 35"/>
          <xdr:cNvSpPr txBox="1"/>
        </xdr:nvSpPr>
        <xdr:spPr>
          <a:xfrm>
            <a:off x="5001356" y="934183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  <xdr:cxnSp macro="">
        <xdr:nvCxnSpPr>
          <xdr:cNvPr id="37" name="直線コネクタ 36"/>
          <xdr:cNvCxnSpPr/>
        </xdr:nvCxnSpPr>
        <xdr:spPr>
          <a:xfrm flipV="1">
            <a:off x="5561134" y="3113942"/>
            <a:ext cx="1399443" cy="19050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8" name="テキスト ボックス 37"/>
          <xdr:cNvSpPr txBox="1"/>
        </xdr:nvSpPr>
        <xdr:spPr>
          <a:xfrm>
            <a:off x="5287106" y="308097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C</a:t>
            </a:r>
            <a:endParaRPr kumimoji="1" lang="ja-JP" altLang="en-US" sz="1100"/>
          </a:p>
        </xdr:txBody>
      </xdr:sp>
      <xdr:cxnSp macro="">
        <xdr:nvCxnSpPr>
          <xdr:cNvPr id="39" name="直線コネクタ 38"/>
          <xdr:cNvCxnSpPr/>
        </xdr:nvCxnSpPr>
        <xdr:spPr>
          <a:xfrm flipH="1">
            <a:off x="7282962" y="2630364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テキスト ボックス 39"/>
          <xdr:cNvSpPr txBox="1"/>
        </xdr:nvSpPr>
        <xdr:spPr>
          <a:xfrm>
            <a:off x="7246325" y="3040673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  <xdr:cxnSp macro="">
        <xdr:nvCxnSpPr>
          <xdr:cNvPr id="41" name="直線コネクタ 40"/>
          <xdr:cNvCxnSpPr/>
        </xdr:nvCxnSpPr>
        <xdr:spPr>
          <a:xfrm flipH="1">
            <a:off x="7187714" y="2110154"/>
            <a:ext cx="58613" cy="52021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" name="直線コネクタ 41"/>
          <xdr:cNvCxnSpPr/>
        </xdr:nvCxnSpPr>
        <xdr:spPr>
          <a:xfrm flipH="1">
            <a:off x="5260732" y="1699846"/>
            <a:ext cx="95248" cy="54219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3" name="テキスト ボックス 42"/>
          <xdr:cNvSpPr txBox="1"/>
        </xdr:nvSpPr>
        <xdr:spPr>
          <a:xfrm>
            <a:off x="5194789" y="2034687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E</a:t>
            </a:r>
            <a:endParaRPr kumimoji="1" lang="ja-JP" altLang="en-US" sz="1100"/>
          </a:p>
        </xdr:txBody>
      </xdr:sp>
      <xdr:sp macro="" textlink="">
        <xdr:nvSpPr>
          <xdr:cNvPr id="44" name="テキスト ボックス 43"/>
          <xdr:cNvSpPr txBox="1"/>
        </xdr:nvSpPr>
        <xdr:spPr>
          <a:xfrm>
            <a:off x="7114443" y="1990725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E</a:t>
            </a:r>
            <a:endParaRPr kumimoji="1" lang="ja-JP" altLang="en-US" sz="1100"/>
          </a:p>
        </xdr:txBody>
      </xdr:sp>
      <xdr:cxnSp macro="">
        <xdr:nvCxnSpPr>
          <xdr:cNvPr id="45" name="直線コネクタ 44"/>
          <xdr:cNvCxnSpPr/>
        </xdr:nvCxnSpPr>
        <xdr:spPr>
          <a:xfrm flipH="1">
            <a:off x="7414846" y="1685193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6" name="テキスト ボックス 45"/>
          <xdr:cNvSpPr txBox="1"/>
        </xdr:nvSpPr>
        <xdr:spPr>
          <a:xfrm>
            <a:off x="7429500" y="1494692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  <xdr:cxnSp macro="">
        <xdr:nvCxnSpPr>
          <xdr:cNvPr id="47" name="直線コネクタ 46"/>
          <xdr:cNvCxnSpPr/>
        </xdr:nvCxnSpPr>
        <xdr:spPr>
          <a:xfrm flipH="1">
            <a:off x="4989635" y="2146787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8" name="直線コネクタ 47"/>
          <xdr:cNvCxnSpPr/>
        </xdr:nvCxnSpPr>
        <xdr:spPr>
          <a:xfrm flipH="1">
            <a:off x="5121519" y="1201616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9" name="テキスト ボックス 48"/>
          <xdr:cNvSpPr txBox="1"/>
        </xdr:nvSpPr>
        <xdr:spPr>
          <a:xfrm>
            <a:off x="4843097" y="2606186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val="808080"/>
          </a:fgClr>
          <a:bgClr>
            <a:srgbClr val="000000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14</xdr:col>
      <xdr:colOff>28575</xdr:colOff>
      <xdr:row>20</xdr:row>
      <xdr:rowOff>152400</xdr:rowOff>
    </xdr:to>
    <xdr:grpSp>
      <xdr:nvGrpSpPr>
        <xdr:cNvPr id="22" name="グループ化 21"/>
        <xdr:cNvGrpSpPr/>
      </xdr:nvGrpSpPr>
      <xdr:grpSpPr>
        <a:xfrm>
          <a:off x="3862552" y="643759"/>
          <a:ext cx="2978040" cy="2405555"/>
          <a:chOff x="4286250" y="371475"/>
          <a:chExt cx="3509596" cy="3166514"/>
        </a:xfrm>
      </xdr:grpSpPr>
      <xdr:pic>
        <xdr:nvPicPr>
          <xdr:cNvPr id="33" name="図 32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0" y="371475"/>
            <a:ext cx="3494942" cy="31665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34" name="直線コネクタ 33"/>
          <xdr:cNvCxnSpPr/>
        </xdr:nvCxnSpPr>
        <xdr:spPr>
          <a:xfrm flipV="1">
            <a:off x="5377962" y="674077"/>
            <a:ext cx="1172307" cy="12455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5" name="テキスト ボックス 34"/>
          <xdr:cNvSpPr txBox="1"/>
        </xdr:nvSpPr>
        <xdr:spPr>
          <a:xfrm>
            <a:off x="6447693" y="46159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A</a:t>
            </a:r>
            <a:endParaRPr kumimoji="1" lang="ja-JP" altLang="en-US" sz="1100"/>
          </a:p>
        </xdr:txBody>
      </xdr:sp>
      <xdr:sp macro="" textlink="">
        <xdr:nvSpPr>
          <xdr:cNvPr id="36" name="テキスト ボックス 35"/>
          <xdr:cNvSpPr txBox="1"/>
        </xdr:nvSpPr>
        <xdr:spPr>
          <a:xfrm>
            <a:off x="5001356" y="934183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  <xdr:cxnSp macro="">
        <xdr:nvCxnSpPr>
          <xdr:cNvPr id="37" name="直線コネクタ 36"/>
          <xdr:cNvCxnSpPr/>
        </xdr:nvCxnSpPr>
        <xdr:spPr>
          <a:xfrm flipV="1">
            <a:off x="5561134" y="3113942"/>
            <a:ext cx="1399443" cy="19050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8" name="テキスト ボックス 37"/>
          <xdr:cNvSpPr txBox="1"/>
        </xdr:nvSpPr>
        <xdr:spPr>
          <a:xfrm>
            <a:off x="5287106" y="308097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C</a:t>
            </a:r>
            <a:endParaRPr kumimoji="1" lang="ja-JP" altLang="en-US" sz="1100"/>
          </a:p>
        </xdr:txBody>
      </xdr:sp>
      <xdr:cxnSp macro="">
        <xdr:nvCxnSpPr>
          <xdr:cNvPr id="39" name="直線コネクタ 38"/>
          <xdr:cNvCxnSpPr/>
        </xdr:nvCxnSpPr>
        <xdr:spPr>
          <a:xfrm flipH="1">
            <a:off x="7282962" y="2630364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テキスト ボックス 39"/>
          <xdr:cNvSpPr txBox="1"/>
        </xdr:nvSpPr>
        <xdr:spPr>
          <a:xfrm>
            <a:off x="7246325" y="3040673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  <xdr:cxnSp macro="">
        <xdr:nvCxnSpPr>
          <xdr:cNvPr id="41" name="直線コネクタ 40"/>
          <xdr:cNvCxnSpPr/>
        </xdr:nvCxnSpPr>
        <xdr:spPr>
          <a:xfrm flipH="1">
            <a:off x="7187714" y="2110154"/>
            <a:ext cx="58613" cy="52021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" name="直線コネクタ 41"/>
          <xdr:cNvCxnSpPr/>
        </xdr:nvCxnSpPr>
        <xdr:spPr>
          <a:xfrm flipH="1">
            <a:off x="5260732" y="1699846"/>
            <a:ext cx="95248" cy="54219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3" name="テキスト ボックス 42"/>
          <xdr:cNvSpPr txBox="1"/>
        </xdr:nvSpPr>
        <xdr:spPr>
          <a:xfrm>
            <a:off x="5194789" y="2034687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E</a:t>
            </a:r>
            <a:endParaRPr kumimoji="1" lang="ja-JP" altLang="en-US" sz="1100"/>
          </a:p>
        </xdr:txBody>
      </xdr:sp>
      <xdr:sp macro="" textlink="">
        <xdr:nvSpPr>
          <xdr:cNvPr id="44" name="テキスト ボックス 43"/>
          <xdr:cNvSpPr txBox="1"/>
        </xdr:nvSpPr>
        <xdr:spPr>
          <a:xfrm>
            <a:off x="7114443" y="1990725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E</a:t>
            </a:r>
            <a:endParaRPr kumimoji="1" lang="ja-JP" altLang="en-US" sz="1100"/>
          </a:p>
        </xdr:txBody>
      </xdr:sp>
      <xdr:cxnSp macro="">
        <xdr:nvCxnSpPr>
          <xdr:cNvPr id="45" name="直線コネクタ 44"/>
          <xdr:cNvCxnSpPr/>
        </xdr:nvCxnSpPr>
        <xdr:spPr>
          <a:xfrm flipH="1">
            <a:off x="7414846" y="1685193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6" name="テキスト ボックス 45"/>
          <xdr:cNvSpPr txBox="1"/>
        </xdr:nvSpPr>
        <xdr:spPr>
          <a:xfrm>
            <a:off x="7429500" y="1494692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  <xdr:cxnSp macro="">
        <xdr:nvCxnSpPr>
          <xdr:cNvPr id="47" name="直線コネクタ 46"/>
          <xdr:cNvCxnSpPr/>
        </xdr:nvCxnSpPr>
        <xdr:spPr>
          <a:xfrm flipH="1">
            <a:off x="4989635" y="2146787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8" name="直線コネクタ 47"/>
          <xdr:cNvCxnSpPr/>
        </xdr:nvCxnSpPr>
        <xdr:spPr>
          <a:xfrm flipH="1">
            <a:off x="5121519" y="1201616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9" name="テキスト ボックス 48"/>
          <xdr:cNvSpPr txBox="1"/>
        </xdr:nvSpPr>
        <xdr:spPr>
          <a:xfrm>
            <a:off x="4843097" y="2606186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val="808080"/>
          </a:fgClr>
          <a:bgClr>
            <a:srgbClr val="000000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14</xdr:col>
      <xdr:colOff>28575</xdr:colOff>
      <xdr:row>20</xdr:row>
      <xdr:rowOff>152400</xdr:rowOff>
    </xdr:to>
    <xdr:grpSp>
      <xdr:nvGrpSpPr>
        <xdr:cNvPr id="22" name="グループ化 21"/>
        <xdr:cNvGrpSpPr/>
      </xdr:nvGrpSpPr>
      <xdr:grpSpPr>
        <a:xfrm>
          <a:off x="3879273" y="623455"/>
          <a:ext cx="2989984" cy="2317172"/>
          <a:chOff x="4286250" y="371475"/>
          <a:chExt cx="3509596" cy="3166514"/>
        </a:xfrm>
      </xdr:grpSpPr>
      <xdr:pic>
        <xdr:nvPicPr>
          <xdr:cNvPr id="33" name="図 32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0" y="371475"/>
            <a:ext cx="3494942" cy="31665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34" name="直線コネクタ 33"/>
          <xdr:cNvCxnSpPr/>
        </xdr:nvCxnSpPr>
        <xdr:spPr>
          <a:xfrm flipV="1">
            <a:off x="5377962" y="674077"/>
            <a:ext cx="1172307" cy="12455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5" name="テキスト ボックス 34"/>
          <xdr:cNvSpPr txBox="1"/>
        </xdr:nvSpPr>
        <xdr:spPr>
          <a:xfrm>
            <a:off x="6447693" y="46159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A</a:t>
            </a:r>
            <a:endParaRPr kumimoji="1" lang="ja-JP" altLang="en-US" sz="1100"/>
          </a:p>
        </xdr:txBody>
      </xdr:sp>
      <xdr:sp macro="" textlink="">
        <xdr:nvSpPr>
          <xdr:cNvPr id="36" name="テキスト ボックス 35"/>
          <xdr:cNvSpPr txBox="1"/>
        </xdr:nvSpPr>
        <xdr:spPr>
          <a:xfrm>
            <a:off x="5001356" y="934183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  <xdr:cxnSp macro="">
        <xdr:nvCxnSpPr>
          <xdr:cNvPr id="37" name="直線コネクタ 36"/>
          <xdr:cNvCxnSpPr/>
        </xdr:nvCxnSpPr>
        <xdr:spPr>
          <a:xfrm flipV="1">
            <a:off x="5561134" y="3113942"/>
            <a:ext cx="1399443" cy="19050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8" name="テキスト ボックス 37"/>
          <xdr:cNvSpPr txBox="1"/>
        </xdr:nvSpPr>
        <xdr:spPr>
          <a:xfrm>
            <a:off x="5287106" y="308097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C</a:t>
            </a:r>
            <a:endParaRPr kumimoji="1" lang="ja-JP" altLang="en-US" sz="1100"/>
          </a:p>
        </xdr:txBody>
      </xdr:sp>
      <xdr:cxnSp macro="">
        <xdr:nvCxnSpPr>
          <xdr:cNvPr id="39" name="直線コネクタ 38"/>
          <xdr:cNvCxnSpPr/>
        </xdr:nvCxnSpPr>
        <xdr:spPr>
          <a:xfrm flipH="1">
            <a:off x="7282962" y="2630364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テキスト ボックス 39"/>
          <xdr:cNvSpPr txBox="1"/>
        </xdr:nvSpPr>
        <xdr:spPr>
          <a:xfrm>
            <a:off x="7246325" y="3040673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  <xdr:cxnSp macro="">
        <xdr:nvCxnSpPr>
          <xdr:cNvPr id="41" name="直線コネクタ 40"/>
          <xdr:cNvCxnSpPr/>
        </xdr:nvCxnSpPr>
        <xdr:spPr>
          <a:xfrm flipH="1">
            <a:off x="7187714" y="2110154"/>
            <a:ext cx="58613" cy="52021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" name="直線コネクタ 41"/>
          <xdr:cNvCxnSpPr/>
        </xdr:nvCxnSpPr>
        <xdr:spPr>
          <a:xfrm flipH="1">
            <a:off x="5260732" y="1699846"/>
            <a:ext cx="95248" cy="54219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3" name="テキスト ボックス 42"/>
          <xdr:cNvSpPr txBox="1"/>
        </xdr:nvSpPr>
        <xdr:spPr>
          <a:xfrm>
            <a:off x="5194789" y="2034687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E</a:t>
            </a:r>
            <a:endParaRPr kumimoji="1" lang="ja-JP" altLang="en-US" sz="1100"/>
          </a:p>
        </xdr:txBody>
      </xdr:sp>
      <xdr:sp macro="" textlink="">
        <xdr:nvSpPr>
          <xdr:cNvPr id="44" name="テキスト ボックス 43"/>
          <xdr:cNvSpPr txBox="1"/>
        </xdr:nvSpPr>
        <xdr:spPr>
          <a:xfrm>
            <a:off x="7114443" y="1990725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E</a:t>
            </a:r>
            <a:endParaRPr kumimoji="1" lang="ja-JP" altLang="en-US" sz="1100"/>
          </a:p>
        </xdr:txBody>
      </xdr:sp>
      <xdr:cxnSp macro="">
        <xdr:nvCxnSpPr>
          <xdr:cNvPr id="45" name="直線コネクタ 44"/>
          <xdr:cNvCxnSpPr/>
        </xdr:nvCxnSpPr>
        <xdr:spPr>
          <a:xfrm flipH="1">
            <a:off x="7414846" y="1685193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6" name="テキスト ボックス 45"/>
          <xdr:cNvSpPr txBox="1"/>
        </xdr:nvSpPr>
        <xdr:spPr>
          <a:xfrm>
            <a:off x="7429500" y="1494692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  <xdr:cxnSp macro="">
        <xdr:nvCxnSpPr>
          <xdr:cNvPr id="47" name="直線コネクタ 46"/>
          <xdr:cNvCxnSpPr/>
        </xdr:nvCxnSpPr>
        <xdr:spPr>
          <a:xfrm flipH="1">
            <a:off x="4989635" y="2146787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8" name="直線コネクタ 47"/>
          <xdr:cNvCxnSpPr/>
        </xdr:nvCxnSpPr>
        <xdr:spPr>
          <a:xfrm flipH="1">
            <a:off x="5121519" y="1201616"/>
            <a:ext cx="65941" cy="47625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9" name="テキスト ボックス 48"/>
          <xdr:cNvSpPr txBox="1"/>
        </xdr:nvSpPr>
        <xdr:spPr>
          <a:xfrm>
            <a:off x="4843097" y="2606186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21</xdr:row>
      <xdr:rowOff>59530</xdr:rowOff>
    </xdr:from>
    <xdr:to>
      <xdr:col>25</xdr:col>
      <xdr:colOff>357187</xdr:colOff>
      <xdr:row>56</xdr:row>
      <xdr:rowOff>381000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21</xdr:row>
      <xdr:rowOff>76200</xdr:rowOff>
    </xdr:from>
    <xdr:to>
      <xdr:col>12</xdr:col>
      <xdr:colOff>381000</xdr:colOff>
      <xdr:row>56</xdr:row>
      <xdr:rowOff>428624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59</xdr:row>
      <xdr:rowOff>0</xdr:rowOff>
    </xdr:from>
    <xdr:to>
      <xdr:col>26</xdr:col>
      <xdr:colOff>0</xdr:colOff>
      <xdr:row>62</xdr:row>
      <xdr:rowOff>0</xdr:rowOff>
    </xdr:to>
    <xdr:sp macro="" textlink="">
      <xdr:nvSpPr>
        <xdr:cNvPr id="4" name="Text Box 1333"/>
        <xdr:cNvSpPr txBox="1">
          <a:spLocks noChangeArrowheads="1"/>
        </xdr:cNvSpPr>
      </xdr:nvSpPr>
      <xdr:spPr bwMode="auto">
        <a:xfrm>
          <a:off x="609600" y="9601200"/>
          <a:ext cx="152400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１：車線減少　　　　　　２：信号現示不適　　　　３：踏切　　　　　　　　４：橋梁　　　　　　　　５：右折、対向直進　　　６：左折車　　　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７：大型車　　　　　　　８：二輪車　　　　　　　９：歩行者　　　　　　１０：駐車車両　　　　　１１：バス停、バスレーン１２：工事、事故　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１３：沿道出入車両　　　１４：道路線形　　　　　１５：交差点形状　　　　１６：先詰まり　　　　　１７：その他</a:t>
          </a:r>
        </a:p>
      </xdr:txBody>
    </xdr:sp>
    <xdr:clientData/>
  </xdr:twoCellAnchor>
  <xdr:twoCellAnchor editAs="oneCell">
    <xdr:from>
      <xdr:col>13</xdr:col>
      <xdr:colOff>342900</xdr:colOff>
      <xdr:row>1</xdr:row>
      <xdr:rowOff>152400</xdr:rowOff>
    </xdr:from>
    <xdr:to>
      <xdr:col>25</xdr:col>
      <xdr:colOff>203200</xdr:colOff>
      <xdr:row>20</xdr:row>
      <xdr:rowOff>151633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0" y="342900"/>
          <a:ext cx="5346700" cy="4812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3730625</xdr:colOff>
      <xdr:row>3</xdr:row>
      <xdr:rowOff>95250</xdr:rowOff>
    </xdr:from>
    <xdr:ext cx="476250" cy="476250"/>
    <xdr:pic>
      <xdr:nvPicPr>
        <xdr:cNvPr id="2" name="図 1" descr="「北マーク」の画像検索結果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4225" y="609600"/>
          <a:ext cx="4762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3698875</xdr:colOff>
      <xdr:row>11</xdr:row>
      <xdr:rowOff>111125</xdr:rowOff>
    </xdr:from>
    <xdr:ext cx="476250" cy="476250"/>
    <xdr:pic>
      <xdr:nvPicPr>
        <xdr:cNvPr id="3" name="図 2" descr="「北マーク」の画像検索結果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0575" y="1997075"/>
          <a:ext cx="4762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absolute">
    <xdr:from>
      <xdr:col>1</xdr:col>
      <xdr:colOff>1054101</xdr:colOff>
      <xdr:row>3</xdr:row>
      <xdr:rowOff>174625</xdr:rowOff>
    </xdr:from>
    <xdr:to>
      <xdr:col>2</xdr:col>
      <xdr:colOff>3283186</xdr:colOff>
      <xdr:row>10</xdr:row>
      <xdr:rowOff>592615</xdr:rowOff>
    </xdr:to>
    <xdr:pic>
      <xdr:nvPicPr>
        <xdr:cNvPr id="4" name="Picture 55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496" y="1107072"/>
          <a:ext cx="5011387" cy="4964925"/>
        </a:xfrm>
        <a:prstGeom prst="rect">
          <a:avLst/>
        </a:prstGeom>
        <a:solidFill>
          <a:schemeClr val="bg1"/>
        </a:solidFill>
        <a:extLst/>
      </xdr:spPr>
    </xdr:pic>
    <xdr:clientData/>
  </xdr:twoCellAnchor>
  <xdr:twoCellAnchor editAs="absolute">
    <xdr:from>
      <xdr:col>1</xdr:col>
      <xdr:colOff>1151309</xdr:colOff>
      <xdr:row>12</xdr:row>
      <xdr:rowOff>111125</xdr:rowOff>
    </xdr:from>
    <xdr:to>
      <xdr:col>2</xdr:col>
      <xdr:colOff>3389372</xdr:colOff>
      <xdr:row>18</xdr:row>
      <xdr:rowOff>571501</xdr:rowOff>
    </xdr:to>
    <xdr:pic>
      <xdr:nvPicPr>
        <xdr:cNvPr id="5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059" y="6524625"/>
          <a:ext cx="5016188" cy="4746626"/>
        </a:xfrm>
        <a:prstGeom prst="rect">
          <a:avLst/>
        </a:prstGeom>
        <a:solidFill>
          <a:schemeClr val="bg1"/>
        </a:solidFill>
        <a:extLst/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</xdr:colOff>
      <xdr:row>21</xdr:row>
      <xdr:rowOff>95250</xdr:rowOff>
    </xdr:from>
    <xdr:to>
      <xdr:col>25</xdr:col>
      <xdr:colOff>357188</xdr:colOff>
      <xdr:row>56</xdr:row>
      <xdr:rowOff>416719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83343</xdr:colOff>
      <xdr:row>21</xdr:row>
      <xdr:rowOff>119063</xdr:rowOff>
    </xdr:from>
    <xdr:to>
      <xdr:col>13</xdr:col>
      <xdr:colOff>23812</xdr:colOff>
      <xdr:row>56</xdr:row>
      <xdr:rowOff>381000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59</xdr:row>
      <xdr:rowOff>0</xdr:rowOff>
    </xdr:from>
    <xdr:to>
      <xdr:col>26</xdr:col>
      <xdr:colOff>0</xdr:colOff>
      <xdr:row>62</xdr:row>
      <xdr:rowOff>0</xdr:rowOff>
    </xdr:to>
    <xdr:sp macro="" textlink="">
      <xdr:nvSpPr>
        <xdr:cNvPr id="4" name="Text Box 1333"/>
        <xdr:cNvSpPr txBox="1">
          <a:spLocks noChangeArrowheads="1"/>
        </xdr:cNvSpPr>
      </xdr:nvSpPr>
      <xdr:spPr bwMode="auto">
        <a:xfrm>
          <a:off x="581025" y="15411450"/>
          <a:ext cx="113252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１：車線減少　　　　　　２：信号現示不適　　　　３：踏切　　　　　　　　４：橋梁　　　　　　　　５：右折、対向直進　　　６：左折車　　　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７：大型車　　　　　　　８：二輪車　　　　　　　９：歩行者　　　　　　１０：駐車車両　　　　　１１：バス停、バスレーン１２：工事、事故　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１３：沿道出入車両　　　１４：道路線形　　　　　１５：交差点形状　　　　１６：先詰まり　　　　　１７：その他</a:t>
          </a:r>
        </a:p>
      </xdr:txBody>
    </xdr:sp>
    <xdr:clientData/>
  </xdr:twoCellAnchor>
  <xdr:twoCellAnchor editAs="oneCell">
    <xdr:from>
      <xdr:col>13</xdr:col>
      <xdr:colOff>304800</xdr:colOff>
      <xdr:row>1</xdr:row>
      <xdr:rowOff>114300</xdr:rowOff>
    </xdr:from>
    <xdr:to>
      <xdr:col>25</xdr:col>
      <xdr:colOff>165100</xdr:colOff>
      <xdr:row>20</xdr:row>
      <xdr:rowOff>113533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5700" y="304800"/>
          <a:ext cx="5346700" cy="4812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142875</xdr:rowOff>
    </xdr:from>
    <xdr:to>
      <xdr:col>4</xdr:col>
      <xdr:colOff>0</xdr:colOff>
      <xdr:row>16</xdr:row>
      <xdr:rowOff>142875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1371600" y="285750"/>
          <a:ext cx="0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1371600" y="8286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1562100" y="390525"/>
          <a:ext cx="342900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oneCellAnchor>
    <xdr:from>
      <xdr:col>5</xdr:col>
      <xdr:colOff>63500</xdr:colOff>
      <xdr:row>2</xdr:row>
      <xdr:rowOff>19050</xdr:rowOff>
    </xdr:from>
    <xdr:ext cx="3130926" cy="2771775"/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0" y="304800"/>
          <a:ext cx="3130926" cy="277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142875</xdr:rowOff>
    </xdr:from>
    <xdr:to>
      <xdr:col>4</xdr:col>
      <xdr:colOff>0</xdr:colOff>
      <xdr:row>16</xdr:row>
      <xdr:rowOff>142875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1371600" y="285750"/>
          <a:ext cx="0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1371600" y="8286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1562100" y="390525"/>
          <a:ext cx="342900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5" name="テキスト 3"/>
        <xdr:cNvSpPr txBox="1">
          <a:spLocks noChangeArrowheads="1"/>
        </xdr:cNvSpPr>
      </xdr:nvSpPr>
      <xdr:spPr bwMode="auto">
        <a:xfrm>
          <a:off x="1562100" y="390525"/>
          <a:ext cx="342900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oneCellAnchor>
    <xdr:from>
      <xdr:col>5</xdr:col>
      <xdr:colOff>63500</xdr:colOff>
      <xdr:row>2</xdr:row>
      <xdr:rowOff>19050</xdr:rowOff>
    </xdr:from>
    <xdr:ext cx="3130926" cy="2771775"/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0" y="304800"/>
          <a:ext cx="3130926" cy="277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142875</xdr:rowOff>
    </xdr:from>
    <xdr:to>
      <xdr:col>4</xdr:col>
      <xdr:colOff>0</xdr:colOff>
      <xdr:row>16</xdr:row>
      <xdr:rowOff>142875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1371600" y="285750"/>
          <a:ext cx="0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1371600" y="8286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1562100" y="390525"/>
          <a:ext cx="342900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5" name="テキスト 3"/>
        <xdr:cNvSpPr txBox="1">
          <a:spLocks noChangeArrowheads="1"/>
        </xdr:cNvSpPr>
      </xdr:nvSpPr>
      <xdr:spPr bwMode="auto">
        <a:xfrm>
          <a:off x="1562100" y="390525"/>
          <a:ext cx="342900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oneCellAnchor>
    <xdr:from>
      <xdr:col>5</xdr:col>
      <xdr:colOff>63500</xdr:colOff>
      <xdr:row>2</xdr:row>
      <xdr:rowOff>19050</xdr:rowOff>
    </xdr:from>
    <xdr:ext cx="3130926" cy="2771775"/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0" y="304800"/>
          <a:ext cx="3130926" cy="277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142875</xdr:rowOff>
    </xdr:from>
    <xdr:to>
      <xdr:col>4</xdr:col>
      <xdr:colOff>0</xdr:colOff>
      <xdr:row>16</xdr:row>
      <xdr:rowOff>142875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1371600" y="285750"/>
          <a:ext cx="0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1371600" y="8286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1562100" y="390525"/>
          <a:ext cx="342900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5" name="テキスト 3"/>
        <xdr:cNvSpPr txBox="1">
          <a:spLocks noChangeArrowheads="1"/>
        </xdr:cNvSpPr>
      </xdr:nvSpPr>
      <xdr:spPr bwMode="auto">
        <a:xfrm>
          <a:off x="1562100" y="390525"/>
          <a:ext cx="342900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oneCellAnchor>
    <xdr:from>
      <xdr:col>5</xdr:col>
      <xdr:colOff>63500</xdr:colOff>
      <xdr:row>2</xdr:row>
      <xdr:rowOff>19050</xdr:rowOff>
    </xdr:from>
    <xdr:ext cx="3130926" cy="2771775"/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0" y="304800"/>
          <a:ext cx="3130926" cy="277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733800" y="571500"/>
          <a:ext cx="533400" cy="2714625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485775</xdr:colOff>
      <xdr:row>13</xdr:row>
      <xdr:rowOff>219075</xdr:rowOff>
    </xdr:from>
    <xdr:to>
      <xdr:col>3</xdr:col>
      <xdr:colOff>800100</xdr:colOff>
      <xdr:row>20</xdr:row>
      <xdr:rowOff>180975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2085975" y="2000250"/>
          <a:ext cx="476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70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971675" y="2000250"/>
          <a:ext cx="1762125" cy="1000125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133600" y="2000250"/>
          <a:ext cx="0" cy="1000125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324100" y="2286000"/>
          <a:ext cx="533400" cy="571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18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324100" y="2571750"/>
          <a:ext cx="533400" cy="285750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14</xdr:col>
      <xdr:colOff>0</xdr:colOff>
      <xdr:row>53</xdr:row>
      <xdr:rowOff>38100</xdr:rowOff>
    </xdr:to>
    <xdr:graphicFrame macro="">
      <xdr:nvGraphicFramePr>
        <xdr:cNvPr id="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190500</xdr:colOff>
      <xdr:row>5</xdr:row>
      <xdr:rowOff>104775</xdr:rowOff>
    </xdr:from>
    <xdr:to>
      <xdr:col>8</xdr:col>
      <xdr:colOff>190500</xdr:colOff>
      <xdr:row>20</xdr:row>
      <xdr:rowOff>104775</xdr:rowOff>
    </xdr:to>
    <xdr:sp macro="" textlink="">
      <xdr:nvSpPr>
        <xdr:cNvPr id="11" name="テキスト 3"/>
        <xdr:cNvSpPr txBox="1">
          <a:spLocks noChangeArrowheads="1"/>
        </xdr:cNvSpPr>
      </xdr:nvSpPr>
      <xdr:spPr bwMode="auto">
        <a:xfrm>
          <a:off x="3924300" y="819150"/>
          <a:ext cx="533400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oneCellAnchor>
    <xdr:from>
      <xdr:col>8</xdr:col>
      <xdr:colOff>142874</xdr:colOff>
      <xdr:row>4</xdr:row>
      <xdr:rowOff>114300</xdr:rowOff>
    </xdr:from>
    <xdr:ext cx="4706205" cy="4156075"/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4" y="685800"/>
          <a:ext cx="4706205" cy="41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733800" y="571500"/>
          <a:ext cx="533400" cy="2714625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485775</xdr:colOff>
      <xdr:row>13</xdr:row>
      <xdr:rowOff>219075</xdr:rowOff>
    </xdr:from>
    <xdr:to>
      <xdr:col>3</xdr:col>
      <xdr:colOff>800100</xdr:colOff>
      <xdr:row>20</xdr:row>
      <xdr:rowOff>180975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2085975" y="2000250"/>
          <a:ext cx="476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70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971675" y="2000250"/>
          <a:ext cx="1762125" cy="1000125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133600" y="2000250"/>
          <a:ext cx="0" cy="1000125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324100" y="2286000"/>
          <a:ext cx="533400" cy="571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18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324100" y="2571750"/>
          <a:ext cx="533400" cy="285750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14</xdr:col>
      <xdr:colOff>0</xdr:colOff>
      <xdr:row>53</xdr:row>
      <xdr:rowOff>38100</xdr:rowOff>
    </xdr:to>
    <xdr:graphicFrame macro="">
      <xdr:nvGraphicFramePr>
        <xdr:cNvPr id="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8</xdr:col>
      <xdr:colOff>0</xdr:colOff>
      <xdr:row>4</xdr:row>
      <xdr:rowOff>0</xdr:rowOff>
    </xdr:from>
    <xdr:ext cx="4706205" cy="4156075"/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571500"/>
          <a:ext cx="4706205" cy="41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733800" y="571500"/>
          <a:ext cx="533400" cy="2714625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485775</xdr:colOff>
      <xdr:row>13</xdr:row>
      <xdr:rowOff>219075</xdr:rowOff>
    </xdr:from>
    <xdr:to>
      <xdr:col>3</xdr:col>
      <xdr:colOff>800100</xdr:colOff>
      <xdr:row>20</xdr:row>
      <xdr:rowOff>180975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2085975" y="2000250"/>
          <a:ext cx="476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70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971675" y="2000250"/>
          <a:ext cx="1762125" cy="1000125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133600" y="2000250"/>
          <a:ext cx="0" cy="1000125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324100" y="2286000"/>
          <a:ext cx="533400" cy="571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18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324100" y="2571750"/>
          <a:ext cx="533400" cy="285750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14</xdr:col>
      <xdr:colOff>0</xdr:colOff>
      <xdr:row>53</xdr:row>
      <xdr:rowOff>38100</xdr:rowOff>
    </xdr:to>
    <xdr:graphicFrame macro="">
      <xdr:nvGraphicFramePr>
        <xdr:cNvPr id="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8</xdr:col>
      <xdr:colOff>0</xdr:colOff>
      <xdr:row>4</xdr:row>
      <xdr:rowOff>0</xdr:rowOff>
    </xdr:from>
    <xdr:ext cx="4706205" cy="4156075"/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571500"/>
          <a:ext cx="4706205" cy="41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733800" y="571500"/>
          <a:ext cx="533400" cy="2714625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485775</xdr:colOff>
      <xdr:row>13</xdr:row>
      <xdr:rowOff>219075</xdr:rowOff>
    </xdr:from>
    <xdr:to>
      <xdr:col>3</xdr:col>
      <xdr:colOff>800100</xdr:colOff>
      <xdr:row>20</xdr:row>
      <xdr:rowOff>180975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2085975" y="2000250"/>
          <a:ext cx="476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70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971675" y="2000250"/>
          <a:ext cx="1762125" cy="1000125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133600" y="2000250"/>
          <a:ext cx="0" cy="1000125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324100" y="2286000"/>
          <a:ext cx="533400" cy="571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18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324100" y="2571750"/>
          <a:ext cx="533400" cy="285750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14</xdr:col>
      <xdr:colOff>0</xdr:colOff>
      <xdr:row>53</xdr:row>
      <xdr:rowOff>38100</xdr:rowOff>
    </xdr:to>
    <xdr:graphicFrame macro="">
      <xdr:nvGraphicFramePr>
        <xdr:cNvPr id="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8</xdr:col>
      <xdr:colOff>0</xdr:colOff>
      <xdr:row>4</xdr:row>
      <xdr:rowOff>0</xdr:rowOff>
    </xdr:from>
    <xdr:ext cx="4706205" cy="4156075"/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571500"/>
          <a:ext cx="4706205" cy="41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35719</xdr:colOff>
      <xdr:row>2</xdr:row>
      <xdr:rowOff>23813</xdr:rowOff>
    </xdr:from>
    <xdr:to>
      <xdr:col>18</xdr:col>
      <xdr:colOff>404812</xdr:colOff>
      <xdr:row>8</xdr:row>
      <xdr:rowOff>464343</xdr:rowOff>
    </xdr:to>
    <xdr:pic>
      <xdr:nvPicPr>
        <xdr:cNvPr id="2" name="図 9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8144" y="509588"/>
          <a:ext cx="4226718" cy="3164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54909</xdr:colOff>
      <xdr:row>45</xdr:row>
      <xdr:rowOff>310403</xdr:rowOff>
    </xdr:from>
    <xdr:to>
      <xdr:col>14</xdr:col>
      <xdr:colOff>293034</xdr:colOff>
      <xdr:row>58</xdr:row>
      <xdr:rowOff>74099</xdr:rowOff>
    </xdr:to>
    <xdr:sp macro="" textlink="">
      <xdr:nvSpPr>
        <xdr:cNvPr id="3" name="AutoShape 717"/>
        <xdr:cNvSpPr>
          <a:spLocks noChangeAspect="1" noChangeArrowheads="1"/>
        </xdr:cNvSpPr>
      </xdr:nvSpPr>
      <xdr:spPr bwMode="auto">
        <a:xfrm>
          <a:off x="1645584" y="16436228"/>
          <a:ext cx="4953000" cy="3287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4" name="Line 2"/>
        <xdr:cNvSpPr>
          <a:spLocks noChangeShapeType="1"/>
        </xdr:cNvSpPr>
      </xdr:nvSpPr>
      <xdr:spPr bwMode="auto">
        <a:xfrm>
          <a:off x="0" y="4181475"/>
          <a:ext cx="1590675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57149</xdr:colOff>
      <xdr:row>8</xdr:row>
      <xdr:rowOff>133350</xdr:rowOff>
    </xdr:from>
    <xdr:to>
      <xdr:col>28</xdr:col>
      <xdr:colOff>209549</xdr:colOff>
      <xdr:row>8</xdr:row>
      <xdr:rowOff>295275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-8500312">
          <a:off x="12077699" y="3343275"/>
          <a:ext cx="1524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28575</xdr:colOff>
      <xdr:row>9</xdr:row>
      <xdr:rowOff>257175</xdr:rowOff>
    </xdr:from>
    <xdr:to>
      <xdr:col>25</xdr:col>
      <xdr:colOff>219075</xdr:colOff>
      <xdr:row>9</xdr:row>
      <xdr:rowOff>428625</xdr:rowOff>
    </xdr:to>
    <xdr:pic>
      <xdr:nvPicPr>
        <xdr:cNvPr id="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4647067">
          <a:off x="10763250" y="3943350"/>
          <a:ext cx="1714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219075</xdr:colOff>
      <xdr:row>6</xdr:row>
      <xdr:rowOff>0</xdr:rowOff>
    </xdr:from>
    <xdr:to>
      <xdr:col>27</xdr:col>
      <xdr:colOff>619125</xdr:colOff>
      <xdr:row>6</xdr:row>
      <xdr:rowOff>142875</xdr:rowOff>
    </xdr:to>
    <xdr:grpSp>
      <xdr:nvGrpSpPr>
        <xdr:cNvPr id="7" name="Group 15"/>
        <xdr:cNvGrpSpPr>
          <a:grpSpLocks/>
        </xdr:cNvGrpSpPr>
      </xdr:nvGrpSpPr>
      <xdr:grpSpPr bwMode="auto">
        <a:xfrm rot="-427501">
          <a:off x="11553825" y="2190750"/>
          <a:ext cx="314325" cy="142875"/>
          <a:chOff x="816" y="265"/>
          <a:chExt cx="141" cy="69"/>
        </a:xfrm>
      </xdr:grpSpPr>
      <xdr:sp macro="" textlink="">
        <xdr:nvSpPr>
          <xdr:cNvPr id="8" name="AutoShape 16"/>
          <xdr:cNvSpPr>
            <a:spLocks noChangeArrowheads="1"/>
          </xdr:cNvSpPr>
        </xdr:nvSpPr>
        <xdr:spPr bwMode="auto">
          <a:xfrm>
            <a:off x="816" y="265"/>
            <a:ext cx="141" cy="69"/>
          </a:xfrm>
          <a:prstGeom prst="flowChartAlternateProcess">
            <a:avLst/>
          </a:prstGeom>
          <a:solidFill>
            <a:srgbClr val="0000FF"/>
          </a:solidFill>
          <a:ln w="12700">
            <a:noFill/>
            <a:miter lim="800000"/>
            <a:headEnd/>
            <a:tailEnd/>
          </a:ln>
        </xdr:spPr>
      </xdr:sp>
      <xdr:sp macro="" textlink="">
        <xdr:nvSpPr>
          <xdr:cNvPr id="9" name="AutoShape 17"/>
          <xdr:cNvSpPr>
            <a:spLocks noChangeArrowheads="1"/>
          </xdr:cNvSpPr>
        </xdr:nvSpPr>
        <xdr:spPr bwMode="auto">
          <a:xfrm>
            <a:off x="821" y="270"/>
            <a:ext cx="131" cy="59"/>
          </a:xfrm>
          <a:prstGeom prst="flowChartAlternateProcess">
            <a:avLst/>
          </a:prstGeom>
          <a:noFill/>
          <a:ln w="1587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0" name="AutoShape 18"/>
          <xdr:cNvSpPr>
            <a:spLocks noChangeArrowheads="1"/>
          </xdr:cNvSpPr>
        </xdr:nvSpPr>
        <xdr:spPr bwMode="auto">
          <a:xfrm>
            <a:off x="827" y="275"/>
            <a:ext cx="117" cy="49"/>
          </a:xfrm>
          <a:prstGeom prst="leftArrow">
            <a:avLst>
              <a:gd name="adj1" fmla="val 50000"/>
              <a:gd name="adj2" fmla="val 59694"/>
            </a:avLst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25</xdr:col>
      <xdr:colOff>38100</xdr:colOff>
      <xdr:row>8</xdr:row>
      <xdr:rowOff>466725</xdr:rowOff>
    </xdr:from>
    <xdr:to>
      <xdr:col>25</xdr:col>
      <xdr:colOff>200025</xdr:colOff>
      <xdr:row>9</xdr:row>
      <xdr:rowOff>133350</xdr:rowOff>
    </xdr:to>
    <xdr:pic>
      <xdr:nvPicPr>
        <xdr:cNvPr id="11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-5805168">
          <a:off x="10768013" y="3671887"/>
          <a:ext cx="1524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156882</xdr:colOff>
      <xdr:row>5</xdr:row>
      <xdr:rowOff>306901</xdr:rowOff>
    </xdr:from>
    <xdr:to>
      <xdr:col>13</xdr:col>
      <xdr:colOff>337857</xdr:colOff>
      <xdr:row>6</xdr:row>
      <xdr:rowOff>56029</xdr:rowOff>
    </xdr:to>
    <xdr:sp macro="" textlink="">
      <xdr:nvSpPr>
        <xdr:cNvPr id="12" name="Rectangle 48"/>
        <xdr:cNvSpPr>
          <a:spLocks noChangeArrowheads="1"/>
        </xdr:cNvSpPr>
      </xdr:nvSpPr>
      <xdr:spPr bwMode="auto">
        <a:xfrm>
          <a:off x="6033807" y="2059501"/>
          <a:ext cx="180975" cy="23490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A</a:t>
          </a:r>
          <a:endParaRPr lang="ja-JP" altLang="en-US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27</xdr:col>
      <xdr:colOff>66675</xdr:colOff>
      <xdr:row>6</xdr:row>
      <xdr:rowOff>409575</xdr:rowOff>
    </xdr:from>
    <xdr:to>
      <xdr:col>27</xdr:col>
      <xdr:colOff>257175</xdr:colOff>
      <xdr:row>7</xdr:row>
      <xdr:rowOff>142875</xdr:rowOff>
    </xdr:to>
    <xdr:pic>
      <xdr:nvPicPr>
        <xdr:cNvPr id="13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416830">
          <a:off x="11401425" y="2647950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276800</xdr:colOff>
      <xdr:row>6</xdr:row>
      <xdr:rowOff>150131</xdr:rowOff>
    </xdr:from>
    <xdr:to>
      <xdr:col>12</xdr:col>
      <xdr:colOff>53494</xdr:colOff>
      <xdr:row>6</xdr:row>
      <xdr:rowOff>384263</xdr:rowOff>
    </xdr:to>
    <xdr:pic>
      <xdr:nvPicPr>
        <xdr:cNvPr id="14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3007545">
          <a:off x="5296475" y="2388506"/>
          <a:ext cx="205319" cy="234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15624</xdr:colOff>
      <xdr:row>8</xdr:row>
      <xdr:rowOff>116141</xdr:rowOff>
    </xdr:from>
    <xdr:to>
      <xdr:col>15</xdr:col>
      <xdr:colOff>241197</xdr:colOff>
      <xdr:row>8</xdr:row>
      <xdr:rowOff>370805</xdr:rowOff>
    </xdr:to>
    <xdr:pic>
      <xdr:nvPicPr>
        <xdr:cNvPr id="15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7434854">
          <a:off x="6735254" y="3340611"/>
          <a:ext cx="254664" cy="225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224069</xdr:colOff>
      <xdr:row>5</xdr:row>
      <xdr:rowOff>459101</xdr:rowOff>
    </xdr:from>
    <xdr:to>
      <xdr:col>14</xdr:col>
      <xdr:colOff>19696</xdr:colOff>
      <xdr:row>6</xdr:row>
      <xdr:rowOff>168579</xdr:rowOff>
    </xdr:to>
    <xdr:pic>
      <xdr:nvPicPr>
        <xdr:cNvPr id="16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7854844">
          <a:off x="6115493" y="2197202"/>
          <a:ext cx="195253" cy="224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402588</xdr:colOff>
      <xdr:row>5</xdr:row>
      <xdr:rowOff>185570</xdr:rowOff>
    </xdr:from>
    <xdr:to>
      <xdr:col>16</xdr:col>
      <xdr:colOff>173214</xdr:colOff>
      <xdr:row>5</xdr:row>
      <xdr:rowOff>413285</xdr:rowOff>
    </xdr:to>
    <xdr:pic>
      <xdr:nvPicPr>
        <xdr:cNvPr id="17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2131749">
          <a:off x="7136763" y="1938170"/>
          <a:ext cx="199251" cy="22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66675</xdr:colOff>
      <xdr:row>13</xdr:row>
      <xdr:rowOff>66675</xdr:rowOff>
    </xdr:from>
    <xdr:to>
      <xdr:col>27</xdr:col>
      <xdr:colOff>266700</xdr:colOff>
      <xdr:row>14</xdr:row>
      <xdr:rowOff>0</xdr:rowOff>
    </xdr:to>
    <xdr:grpSp>
      <xdr:nvGrpSpPr>
        <xdr:cNvPr id="18" name="Group 90"/>
        <xdr:cNvGrpSpPr>
          <a:grpSpLocks/>
        </xdr:cNvGrpSpPr>
      </xdr:nvGrpSpPr>
      <xdr:grpSpPr bwMode="auto">
        <a:xfrm>
          <a:off x="11401425" y="5114925"/>
          <a:ext cx="200025" cy="314325"/>
          <a:chOff x="221" y="1353"/>
          <a:chExt cx="21" cy="33"/>
        </a:xfrm>
      </xdr:grpSpPr>
      <xdr:sp macro="" textlink="">
        <xdr:nvSpPr>
          <xdr:cNvPr id="19" name="Line 37"/>
          <xdr:cNvSpPr>
            <a:spLocks noChangeShapeType="1"/>
          </xdr:cNvSpPr>
        </xdr:nvSpPr>
        <xdr:spPr bwMode="auto">
          <a:xfrm rot="-3779561">
            <a:off x="224" y="1370"/>
            <a:ext cx="3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0" name="Freeform 39"/>
          <xdr:cNvSpPr>
            <a:spLocks/>
          </xdr:cNvSpPr>
        </xdr:nvSpPr>
        <xdr:spPr bwMode="auto">
          <a:xfrm rot="-3736216">
            <a:off x="226" y="1352"/>
            <a:ext cx="11" cy="21"/>
          </a:xfrm>
          <a:custGeom>
            <a:avLst/>
            <a:gdLst>
              <a:gd name="T0" fmla="*/ 0 w 25"/>
              <a:gd name="T1" fmla="*/ 3 h 25"/>
              <a:gd name="T2" fmla="*/ 0 w 25"/>
              <a:gd name="T3" fmla="*/ 3 h 25"/>
              <a:gd name="T4" fmla="*/ 0 w 25"/>
              <a:gd name="T5" fmla="*/ 0 h 25"/>
              <a:gd name="T6" fmla="*/ 0 60000 65536"/>
              <a:gd name="T7" fmla="*/ 0 60000 65536"/>
              <a:gd name="T8" fmla="*/ 0 60000 65536"/>
              <a:gd name="T9" fmla="*/ 0 w 25"/>
              <a:gd name="T10" fmla="*/ 0 h 25"/>
              <a:gd name="T11" fmla="*/ 25 w 25"/>
              <a:gd name="T12" fmla="*/ 25 h 25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5" h="25">
                <a:moveTo>
                  <a:pt x="0" y="25"/>
                </a:moveTo>
                <a:cubicBezTo>
                  <a:pt x="3" y="24"/>
                  <a:pt x="12" y="22"/>
                  <a:pt x="16" y="18"/>
                </a:cubicBezTo>
                <a:cubicBezTo>
                  <a:pt x="20" y="14"/>
                  <a:pt x="23" y="4"/>
                  <a:pt x="25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</xdr:grpSp>
    <xdr:clientData/>
  </xdr:twoCellAnchor>
  <xdr:twoCellAnchor>
    <xdr:from>
      <xdr:col>24</xdr:col>
      <xdr:colOff>123825</xdr:colOff>
      <xdr:row>19</xdr:row>
      <xdr:rowOff>266700</xdr:rowOff>
    </xdr:from>
    <xdr:to>
      <xdr:col>25</xdr:col>
      <xdr:colOff>28575</xdr:colOff>
      <xdr:row>20</xdr:row>
      <xdr:rowOff>0</xdr:rowOff>
    </xdr:to>
    <xdr:grpSp>
      <xdr:nvGrpSpPr>
        <xdr:cNvPr id="21" name="Group 93"/>
        <xdr:cNvGrpSpPr>
          <a:grpSpLocks/>
        </xdr:cNvGrpSpPr>
      </xdr:nvGrpSpPr>
      <xdr:grpSpPr bwMode="auto">
        <a:xfrm>
          <a:off x="10529888" y="7600950"/>
          <a:ext cx="214312" cy="114300"/>
          <a:chOff x="286" y="1262"/>
          <a:chExt cx="22" cy="33"/>
        </a:xfrm>
      </xdr:grpSpPr>
      <xdr:sp macro="" textlink="">
        <xdr:nvSpPr>
          <xdr:cNvPr id="22" name="Line 37"/>
          <xdr:cNvSpPr>
            <a:spLocks noChangeShapeType="1"/>
          </xdr:cNvSpPr>
        </xdr:nvSpPr>
        <xdr:spPr bwMode="auto">
          <a:xfrm rot="7062852" flipV="1">
            <a:off x="291" y="1279"/>
            <a:ext cx="3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3" name="Freeform 39"/>
          <xdr:cNvSpPr>
            <a:spLocks/>
          </xdr:cNvSpPr>
        </xdr:nvSpPr>
        <xdr:spPr bwMode="auto">
          <a:xfrm rot="7019508" flipV="1">
            <a:off x="291" y="1264"/>
            <a:ext cx="11" cy="21"/>
          </a:xfrm>
          <a:custGeom>
            <a:avLst/>
            <a:gdLst>
              <a:gd name="T0" fmla="*/ 0 w 25"/>
              <a:gd name="T1" fmla="*/ 3 h 25"/>
              <a:gd name="T2" fmla="*/ 0 w 25"/>
              <a:gd name="T3" fmla="*/ 3 h 25"/>
              <a:gd name="T4" fmla="*/ 0 w 25"/>
              <a:gd name="T5" fmla="*/ 0 h 25"/>
              <a:gd name="T6" fmla="*/ 0 60000 65536"/>
              <a:gd name="T7" fmla="*/ 0 60000 65536"/>
              <a:gd name="T8" fmla="*/ 0 60000 65536"/>
              <a:gd name="T9" fmla="*/ 0 w 25"/>
              <a:gd name="T10" fmla="*/ 0 h 25"/>
              <a:gd name="T11" fmla="*/ 25 w 25"/>
              <a:gd name="T12" fmla="*/ 25 h 25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5" h="25">
                <a:moveTo>
                  <a:pt x="0" y="25"/>
                </a:moveTo>
                <a:cubicBezTo>
                  <a:pt x="3" y="24"/>
                  <a:pt x="12" y="22"/>
                  <a:pt x="16" y="18"/>
                </a:cubicBezTo>
                <a:cubicBezTo>
                  <a:pt x="20" y="14"/>
                  <a:pt x="23" y="4"/>
                  <a:pt x="25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</xdr:grpSp>
    <xdr:clientData/>
  </xdr:twoCellAnchor>
  <xdr:twoCellAnchor>
    <xdr:from>
      <xdr:col>30</xdr:col>
      <xdr:colOff>502444</xdr:colOff>
      <xdr:row>13</xdr:row>
      <xdr:rowOff>242886</xdr:rowOff>
    </xdr:from>
    <xdr:to>
      <xdr:col>31</xdr:col>
      <xdr:colOff>16669</xdr:colOff>
      <xdr:row>14</xdr:row>
      <xdr:rowOff>157162</xdr:rowOff>
    </xdr:to>
    <xdr:grpSp>
      <xdr:nvGrpSpPr>
        <xdr:cNvPr id="24" name="Group 112"/>
        <xdr:cNvGrpSpPr>
          <a:grpSpLocks/>
        </xdr:cNvGrpSpPr>
      </xdr:nvGrpSpPr>
      <xdr:grpSpPr bwMode="auto">
        <a:xfrm rot="7041647">
          <a:off x="13280231" y="5419724"/>
          <a:ext cx="295276" cy="38100"/>
          <a:chOff x="206" y="1182"/>
          <a:chExt cx="31" cy="21"/>
        </a:xfrm>
      </xdr:grpSpPr>
      <xdr:sp macro="" textlink="">
        <xdr:nvSpPr>
          <xdr:cNvPr id="25" name="Line 113"/>
          <xdr:cNvSpPr>
            <a:spLocks noChangeShapeType="1"/>
          </xdr:cNvSpPr>
        </xdr:nvSpPr>
        <xdr:spPr bwMode="auto">
          <a:xfrm>
            <a:off x="206" y="1182"/>
            <a:ext cx="3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" name="Line 114"/>
          <xdr:cNvSpPr>
            <a:spLocks noChangeShapeType="1"/>
          </xdr:cNvSpPr>
        </xdr:nvSpPr>
        <xdr:spPr bwMode="auto">
          <a:xfrm>
            <a:off x="222" y="1182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25</xdr:col>
      <xdr:colOff>276225</xdr:colOff>
      <xdr:row>18</xdr:row>
      <xdr:rowOff>123825</xdr:rowOff>
    </xdr:from>
    <xdr:to>
      <xdr:col>26</xdr:col>
      <xdr:colOff>180975</xdr:colOff>
      <xdr:row>19</xdr:row>
      <xdr:rowOff>57150</xdr:rowOff>
    </xdr:to>
    <xdr:grpSp>
      <xdr:nvGrpSpPr>
        <xdr:cNvPr id="27" name="Group 131"/>
        <xdr:cNvGrpSpPr>
          <a:grpSpLocks/>
        </xdr:cNvGrpSpPr>
      </xdr:nvGrpSpPr>
      <xdr:grpSpPr bwMode="auto">
        <a:xfrm>
          <a:off x="10991850" y="7077075"/>
          <a:ext cx="214313" cy="314325"/>
          <a:chOff x="286" y="1262"/>
          <a:chExt cx="22" cy="33"/>
        </a:xfrm>
      </xdr:grpSpPr>
      <xdr:sp macro="" textlink="">
        <xdr:nvSpPr>
          <xdr:cNvPr id="28" name="Line 37"/>
          <xdr:cNvSpPr>
            <a:spLocks noChangeShapeType="1"/>
          </xdr:cNvSpPr>
        </xdr:nvSpPr>
        <xdr:spPr bwMode="auto">
          <a:xfrm rot="7062852" flipV="1">
            <a:off x="291" y="1279"/>
            <a:ext cx="3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9" name="Freeform 39"/>
          <xdr:cNvSpPr>
            <a:spLocks/>
          </xdr:cNvSpPr>
        </xdr:nvSpPr>
        <xdr:spPr bwMode="auto">
          <a:xfrm rot="7019508" flipV="1">
            <a:off x="291" y="1264"/>
            <a:ext cx="11" cy="21"/>
          </a:xfrm>
          <a:custGeom>
            <a:avLst/>
            <a:gdLst>
              <a:gd name="T0" fmla="*/ 0 w 25"/>
              <a:gd name="T1" fmla="*/ 3 h 25"/>
              <a:gd name="T2" fmla="*/ 0 w 25"/>
              <a:gd name="T3" fmla="*/ 3 h 25"/>
              <a:gd name="T4" fmla="*/ 0 w 25"/>
              <a:gd name="T5" fmla="*/ 0 h 25"/>
              <a:gd name="T6" fmla="*/ 0 60000 65536"/>
              <a:gd name="T7" fmla="*/ 0 60000 65536"/>
              <a:gd name="T8" fmla="*/ 0 60000 65536"/>
              <a:gd name="T9" fmla="*/ 0 w 25"/>
              <a:gd name="T10" fmla="*/ 0 h 25"/>
              <a:gd name="T11" fmla="*/ 25 w 25"/>
              <a:gd name="T12" fmla="*/ 25 h 25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5" h="25">
                <a:moveTo>
                  <a:pt x="0" y="25"/>
                </a:moveTo>
                <a:cubicBezTo>
                  <a:pt x="3" y="24"/>
                  <a:pt x="12" y="22"/>
                  <a:pt x="16" y="18"/>
                </a:cubicBezTo>
                <a:cubicBezTo>
                  <a:pt x="20" y="14"/>
                  <a:pt x="23" y="4"/>
                  <a:pt x="25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</xdr:grpSp>
    <xdr:clientData/>
  </xdr:twoCellAnchor>
  <xdr:twoCellAnchor>
    <xdr:from>
      <xdr:col>30</xdr:col>
      <xdr:colOff>261937</xdr:colOff>
      <xdr:row>29</xdr:row>
      <xdr:rowOff>209550</xdr:rowOff>
    </xdr:from>
    <xdr:to>
      <xdr:col>32</xdr:col>
      <xdr:colOff>390524</xdr:colOff>
      <xdr:row>33</xdr:row>
      <xdr:rowOff>288132</xdr:rowOff>
    </xdr:to>
    <xdr:grpSp>
      <xdr:nvGrpSpPr>
        <xdr:cNvPr id="30" name="Group 189"/>
        <xdr:cNvGrpSpPr>
          <a:grpSpLocks/>
        </xdr:cNvGrpSpPr>
      </xdr:nvGrpSpPr>
      <xdr:grpSpPr bwMode="auto">
        <a:xfrm rot="7702848">
          <a:off x="13050440" y="11185922"/>
          <a:ext cx="1412082" cy="1176337"/>
          <a:chOff x="187" y="1242"/>
          <a:chExt cx="144" cy="147"/>
        </a:xfrm>
      </xdr:grpSpPr>
      <xdr:grpSp>
        <xdr:nvGrpSpPr>
          <xdr:cNvPr id="31" name="Group 190"/>
          <xdr:cNvGrpSpPr>
            <a:grpSpLocks/>
          </xdr:cNvGrpSpPr>
        </xdr:nvGrpSpPr>
        <xdr:grpSpPr bwMode="auto">
          <a:xfrm rot="5400000">
            <a:off x="182" y="1276"/>
            <a:ext cx="31" cy="21"/>
            <a:chOff x="206" y="1182"/>
            <a:chExt cx="31" cy="21"/>
          </a:xfrm>
        </xdr:grpSpPr>
        <xdr:sp macro="" textlink="">
          <xdr:nvSpPr>
            <xdr:cNvPr id="43" name="Line 191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4" name="Line 192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32" name="Group 193"/>
          <xdr:cNvGrpSpPr>
            <a:grpSpLocks/>
          </xdr:cNvGrpSpPr>
        </xdr:nvGrpSpPr>
        <xdr:grpSpPr bwMode="auto">
          <a:xfrm rot="10800000">
            <a:off x="224" y="1356"/>
            <a:ext cx="42" cy="33"/>
            <a:chOff x="261" y="1122"/>
            <a:chExt cx="42" cy="33"/>
          </a:xfrm>
        </xdr:grpSpPr>
        <xdr:sp macro="" textlink="">
          <xdr:nvSpPr>
            <xdr:cNvPr id="40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41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42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33" name="Group 197"/>
          <xdr:cNvGrpSpPr>
            <a:grpSpLocks/>
          </xdr:cNvGrpSpPr>
        </xdr:nvGrpSpPr>
        <xdr:grpSpPr bwMode="auto">
          <a:xfrm rot="10800000" flipV="1">
            <a:off x="253" y="1242"/>
            <a:ext cx="42" cy="33"/>
            <a:chOff x="261" y="1122"/>
            <a:chExt cx="42" cy="33"/>
          </a:xfrm>
        </xdr:grpSpPr>
        <xdr:sp macro="" textlink="">
          <xdr:nvSpPr>
            <xdr:cNvPr id="37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38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39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34" name="Group 201"/>
          <xdr:cNvGrpSpPr>
            <a:grpSpLocks/>
          </xdr:cNvGrpSpPr>
        </xdr:nvGrpSpPr>
        <xdr:grpSpPr bwMode="auto">
          <a:xfrm rot="16200000" flipH="1">
            <a:off x="305" y="1335"/>
            <a:ext cx="31" cy="21"/>
            <a:chOff x="206" y="1182"/>
            <a:chExt cx="31" cy="21"/>
          </a:xfrm>
        </xdr:grpSpPr>
        <xdr:sp macro="" textlink="">
          <xdr:nvSpPr>
            <xdr:cNvPr id="35" name="Line 202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6" name="Line 203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39</xdr:col>
      <xdr:colOff>140493</xdr:colOff>
      <xdr:row>36</xdr:row>
      <xdr:rowOff>233361</xdr:rowOff>
    </xdr:from>
    <xdr:to>
      <xdr:col>41</xdr:col>
      <xdr:colOff>240506</xdr:colOff>
      <xdr:row>41</xdr:row>
      <xdr:rowOff>14286</xdr:rowOff>
    </xdr:to>
    <xdr:grpSp>
      <xdr:nvGrpSpPr>
        <xdr:cNvPr id="45" name="Group 248"/>
        <xdr:cNvGrpSpPr>
          <a:grpSpLocks/>
        </xdr:cNvGrpSpPr>
      </xdr:nvGrpSpPr>
      <xdr:grpSpPr bwMode="auto">
        <a:xfrm rot="2112234">
          <a:off x="17761743" y="13425486"/>
          <a:ext cx="1147763" cy="1447800"/>
          <a:chOff x="187" y="1242"/>
          <a:chExt cx="144" cy="147"/>
        </a:xfrm>
      </xdr:grpSpPr>
      <xdr:grpSp>
        <xdr:nvGrpSpPr>
          <xdr:cNvPr id="46" name="Group 249"/>
          <xdr:cNvGrpSpPr>
            <a:grpSpLocks/>
          </xdr:cNvGrpSpPr>
        </xdr:nvGrpSpPr>
        <xdr:grpSpPr bwMode="auto">
          <a:xfrm rot="5400000">
            <a:off x="182" y="1276"/>
            <a:ext cx="31" cy="21"/>
            <a:chOff x="206" y="1182"/>
            <a:chExt cx="31" cy="21"/>
          </a:xfrm>
        </xdr:grpSpPr>
        <xdr:sp macro="" textlink="">
          <xdr:nvSpPr>
            <xdr:cNvPr id="58" name="Line 250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9" name="Line 251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47" name="Group 252"/>
          <xdr:cNvGrpSpPr>
            <a:grpSpLocks/>
          </xdr:cNvGrpSpPr>
        </xdr:nvGrpSpPr>
        <xdr:grpSpPr bwMode="auto">
          <a:xfrm rot="10800000">
            <a:off x="224" y="1356"/>
            <a:ext cx="42" cy="33"/>
            <a:chOff x="261" y="1122"/>
            <a:chExt cx="42" cy="33"/>
          </a:xfrm>
        </xdr:grpSpPr>
        <xdr:sp macro="" textlink="">
          <xdr:nvSpPr>
            <xdr:cNvPr id="55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56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57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48" name="Group 256"/>
          <xdr:cNvGrpSpPr>
            <a:grpSpLocks/>
          </xdr:cNvGrpSpPr>
        </xdr:nvGrpSpPr>
        <xdr:grpSpPr bwMode="auto">
          <a:xfrm rot="10800000" flipV="1">
            <a:off x="253" y="1242"/>
            <a:ext cx="42" cy="33"/>
            <a:chOff x="261" y="1122"/>
            <a:chExt cx="42" cy="33"/>
          </a:xfrm>
        </xdr:grpSpPr>
        <xdr:sp macro="" textlink="">
          <xdr:nvSpPr>
            <xdr:cNvPr id="52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53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54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49" name="Group 260"/>
          <xdr:cNvGrpSpPr>
            <a:grpSpLocks/>
          </xdr:cNvGrpSpPr>
        </xdr:nvGrpSpPr>
        <xdr:grpSpPr bwMode="auto">
          <a:xfrm rot="16200000" flipH="1">
            <a:off x="305" y="1335"/>
            <a:ext cx="31" cy="21"/>
            <a:chOff x="206" y="1182"/>
            <a:chExt cx="31" cy="21"/>
          </a:xfrm>
        </xdr:grpSpPr>
        <xdr:sp macro="" textlink="">
          <xdr:nvSpPr>
            <xdr:cNvPr id="50" name="Line 261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1" name="Line 262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39</xdr:col>
      <xdr:colOff>138112</xdr:colOff>
      <xdr:row>30</xdr:row>
      <xdr:rowOff>190499</xdr:rowOff>
    </xdr:from>
    <xdr:to>
      <xdr:col>40</xdr:col>
      <xdr:colOff>642937</xdr:colOff>
      <xdr:row>34</xdr:row>
      <xdr:rowOff>285749</xdr:rowOff>
    </xdr:to>
    <xdr:grpSp>
      <xdr:nvGrpSpPr>
        <xdr:cNvPr id="60" name="Group 272"/>
        <xdr:cNvGrpSpPr>
          <a:grpSpLocks/>
        </xdr:cNvGrpSpPr>
      </xdr:nvGrpSpPr>
      <xdr:grpSpPr bwMode="auto">
        <a:xfrm>
          <a:off x="17759362" y="11382374"/>
          <a:ext cx="923925" cy="1428750"/>
          <a:chOff x="516" y="1243"/>
          <a:chExt cx="139" cy="146"/>
        </a:xfrm>
      </xdr:grpSpPr>
      <xdr:grpSp>
        <xdr:nvGrpSpPr>
          <xdr:cNvPr id="61" name="Group 273"/>
          <xdr:cNvGrpSpPr>
            <a:grpSpLocks/>
          </xdr:cNvGrpSpPr>
        </xdr:nvGrpSpPr>
        <xdr:grpSpPr bwMode="auto">
          <a:xfrm rot="5400000">
            <a:off x="511" y="1280"/>
            <a:ext cx="31" cy="21"/>
            <a:chOff x="206" y="1182"/>
            <a:chExt cx="31" cy="21"/>
          </a:xfrm>
        </xdr:grpSpPr>
        <xdr:sp macro="" textlink="">
          <xdr:nvSpPr>
            <xdr:cNvPr id="71" name="Line 274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72" name="Line 275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62" name="Group 276"/>
          <xdr:cNvGrpSpPr>
            <a:grpSpLocks/>
          </xdr:cNvGrpSpPr>
        </xdr:nvGrpSpPr>
        <xdr:grpSpPr bwMode="auto">
          <a:xfrm rot="-5400000">
            <a:off x="629" y="1334"/>
            <a:ext cx="31" cy="21"/>
            <a:chOff x="206" y="1182"/>
            <a:chExt cx="31" cy="21"/>
          </a:xfrm>
        </xdr:grpSpPr>
        <xdr:sp macro="" textlink="">
          <xdr:nvSpPr>
            <xdr:cNvPr id="69" name="Line 277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70" name="Line 278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63" name="Group 279"/>
          <xdr:cNvGrpSpPr>
            <a:grpSpLocks/>
          </xdr:cNvGrpSpPr>
        </xdr:nvGrpSpPr>
        <xdr:grpSpPr bwMode="auto">
          <a:xfrm rot="10800000">
            <a:off x="592" y="1243"/>
            <a:ext cx="31" cy="21"/>
            <a:chOff x="206" y="1182"/>
            <a:chExt cx="31" cy="21"/>
          </a:xfrm>
        </xdr:grpSpPr>
        <xdr:sp macro="" textlink="">
          <xdr:nvSpPr>
            <xdr:cNvPr id="67" name="Line 280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8" name="Line 281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64" name="Group 282"/>
          <xdr:cNvGrpSpPr>
            <a:grpSpLocks/>
          </xdr:cNvGrpSpPr>
        </xdr:nvGrpSpPr>
        <xdr:grpSpPr bwMode="auto">
          <a:xfrm>
            <a:off x="552" y="1368"/>
            <a:ext cx="31" cy="21"/>
            <a:chOff x="206" y="1182"/>
            <a:chExt cx="31" cy="21"/>
          </a:xfrm>
        </xdr:grpSpPr>
        <xdr:sp macro="" textlink="">
          <xdr:nvSpPr>
            <xdr:cNvPr id="65" name="Line 283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6" name="Line 284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6</xdr:col>
      <xdr:colOff>16851</xdr:colOff>
      <xdr:row>14</xdr:row>
      <xdr:rowOff>53975</xdr:rowOff>
    </xdr:from>
    <xdr:to>
      <xdr:col>6</xdr:col>
      <xdr:colOff>420076</xdr:colOff>
      <xdr:row>14</xdr:row>
      <xdr:rowOff>365125</xdr:rowOff>
    </xdr:to>
    <xdr:sp macro="" textlink="">
      <xdr:nvSpPr>
        <xdr:cNvPr id="73" name="Freeform 4"/>
        <xdr:cNvSpPr>
          <a:spLocks/>
        </xdr:cNvSpPr>
      </xdr:nvSpPr>
      <xdr:spPr bwMode="auto">
        <a:xfrm>
          <a:off x="2893401" y="5568950"/>
          <a:ext cx="403225" cy="311150"/>
        </a:xfrm>
        <a:custGeom>
          <a:avLst/>
          <a:gdLst>
            <a:gd name="T0" fmla="*/ 0 w 254"/>
            <a:gd name="T1" fmla="*/ 2147483647 h 205"/>
            <a:gd name="T2" fmla="*/ 2147483647 w 254"/>
            <a:gd name="T3" fmla="*/ 2147483647 h 205"/>
            <a:gd name="T4" fmla="*/ 2147483647 w 254"/>
            <a:gd name="T5" fmla="*/ 0 h 205"/>
            <a:gd name="T6" fmla="*/ 2147483647 w 254"/>
            <a:gd name="T7" fmla="*/ 2147483647 h 205"/>
            <a:gd name="T8" fmla="*/ 2147483647 w 254"/>
            <a:gd name="T9" fmla="*/ 0 h 205"/>
            <a:gd name="T10" fmla="*/ 2147483647 w 254"/>
            <a:gd name="T11" fmla="*/ 2147483647 h 205"/>
            <a:gd name="T12" fmla="*/ 2147483647 w 254"/>
            <a:gd name="T13" fmla="*/ 2147483647 h 205"/>
            <a:gd name="T14" fmla="*/ 2147483647 w 254"/>
            <a:gd name="T15" fmla="*/ 2147483647 h 205"/>
            <a:gd name="T16" fmla="*/ 2147483647 w 254"/>
            <a:gd name="T17" fmla="*/ 2147483647 h 205"/>
            <a:gd name="T18" fmla="*/ 2147483647 w 254"/>
            <a:gd name="T19" fmla="*/ 2147483647 h 20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54"/>
            <a:gd name="T31" fmla="*/ 0 h 205"/>
            <a:gd name="T32" fmla="*/ 254 w 254"/>
            <a:gd name="T33" fmla="*/ 205 h 205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54" h="205">
              <a:moveTo>
                <a:pt x="0" y="102"/>
              </a:moveTo>
              <a:lnTo>
                <a:pt x="27" y="101"/>
              </a:lnTo>
              <a:lnTo>
                <a:pt x="55" y="0"/>
              </a:lnTo>
              <a:lnTo>
                <a:pt x="84" y="204"/>
              </a:lnTo>
              <a:lnTo>
                <a:pt x="113" y="0"/>
              </a:lnTo>
              <a:lnTo>
                <a:pt x="141" y="205"/>
              </a:lnTo>
              <a:lnTo>
                <a:pt x="169" y="2"/>
              </a:lnTo>
              <a:lnTo>
                <a:pt x="198" y="205"/>
              </a:lnTo>
              <a:lnTo>
                <a:pt x="226" y="101"/>
              </a:lnTo>
              <a:lnTo>
                <a:pt x="254" y="101"/>
              </a:lnTo>
            </a:path>
          </a:pathLst>
        </a:custGeom>
        <a:noFill/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30</xdr:col>
      <xdr:colOff>676275</xdr:colOff>
      <xdr:row>5</xdr:row>
      <xdr:rowOff>457200</xdr:rowOff>
    </xdr:from>
    <xdr:to>
      <xdr:col>36</xdr:col>
      <xdr:colOff>428625</xdr:colOff>
      <xdr:row>6</xdr:row>
      <xdr:rowOff>9525</xdr:rowOff>
    </xdr:to>
    <xdr:grpSp>
      <xdr:nvGrpSpPr>
        <xdr:cNvPr id="74" name="Group 72"/>
        <xdr:cNvGrpSpPr>
          <a:grpSpLocks/>
        </xdr:cNvGrpSpPr>
      </xdr:nvGrpSpPr>
      <xdr:grpSpPr bwMode="auto">
        <a:xfrm>
          <a:off x="13439775" y="2171700"/>
          <a:ext cx="3038475" cy="28575"/>
          <a:chOff x="628" y="643"/>
          <a:chExt cx="204" cy="8"/>
        </a:xfrm>
      </xdr:grpSpPr>
      <xdr:sp macro="" textlink="">
        <xdr:nvSpPr>
          <xdr:cNvPr id="75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6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609600</xdr:colOff>
      <xdr:row>6</xdr:row>
      <xdr:rowOff>409575</xdr:rowOff>
    </xdr:from>
    <xdr:to>
      <xdr:col>37</xdr:col>
      <xdr:colOff>552450</xdr:colOff>
      <xdr:row>6</xdr:row>
      <xdr:rowOff>476250</xdr:rowOff>
    </xdr:to>
    <xdr:grpSp>
      <xdr:nvGrpSpPr>
        <xdr:cNvPr id="77" name="Group 39"/>
        <xdr:cNvGrpSpPr>
          <a:grpSpLocks/>
        </xdr:cNvGrpSpPr>
      </xdr:nvGrpSpPr>
      <xdr:grpSpPr bwMode="auto">
        <a:xfrm>
          <a:off x="13439775" y="2600325"/>
          <a:ext cx="3667125" cy="66675"/>
          <a:chOff x="504" y="685"/>
          <a:chExt cx="328" cy="9"/>
        </a:xfrm>
      </xdr:grpSpPr>
      <xdr:sp macro="" textlink="">
        <xdr:nvSpPr>
          <xdr:cNvPr id="78" name="Line 6"/>
          <xdr:cNvSpPr>
            <a:spLocks noChangeShapeType="1"/>
          </xdr:cNvSpPr>
        </xdr:nvSpPr>
        <xdr:spPr bwMode="auto">
          <a:xfrm flipV="1">
            <a:off x="504" y="685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9" name="Line 6"/>
          <xdr:cNvSpPr>
            <a:spLocks noChangeShapeType="1"/>
          </xdr:cNvSpPr>
        </xdr:nvSpPr>
        <xdr:spPr bwMode="auto">
          <a:xfrm flipV="1">
            <a:off x="504" y="694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9525</xdr:colOff>
      <xdr:row>12</xdr:row>
      <xdr:rowOff>190500</xdr:rowOff>
    </xdr:from>
    <xdr:to>
      <xdr:col>4</xdr:col>
      <xdr:colOff>19050</xdr:colOff>
      <xdr:row>12</xdr:row>
      <xdr:rowOff>190500</xdr:rowOff>
    </xdr:to>
    <xdr:sp macro="" textlink="">
      <xdr:nvSpPr>
        <xdr:cNvPr id="80" name="Line 3"/>
        <xdr:cNvSpPr>
          <a:spLocks noChangeShapeType="1"/>
        </xdr:cNvSpPr>
      </xdr:nvSpPr>
      <xdr:spPr bwMode="auto">
        <a:xfrm>
          <a:off x="1600200" y="4943475"/>
          <a:ext cx="4381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66675</xdr:colOff>
      <xdr:row>4</xdr:row>
      <xdr:rowOff>38100</xdr:rowOff>
    </xdr:from>
    <xdr:to>
      <xdr:col>36</xdr:col>
      <xdr:colOff>9525</xdr:colOff>
      <xdr:row>4</xdr:row>
      <xdr:rowOff>95250</xdr:rowOff>
    </xdr:to>
    <xdr:grpSp>
      <xdr:nvGrpSpPr>
        <xdr:cNvPr id="81" name="Group 39"/>
        <xdr:cNvGrpSpPr>
          <a:grpSpLocks/>
        </xdr:cNvGrpSpPr>
      </xdr:nvGrpSpPr>
      <xdr:grpSpPr bwMode="auto">
        <a:xfrm>
          <a:off x="15068550" y="1276350"/>
          <a:ext cx="990600" cy="57150"/>
          <a:chOff x="504" y="685"/>
          <a:chExt cx="328" cy="9"/>
        </a:xfrm>
      </xdr:grpSpPr>
      <xdr:sp macro="" textlink="">
        <xdr:nvSpPr>
          <xdr:cNvPr id="82" name="Line 6"/>
          <xdr:cNvSpPr>
            <a:spLocks noChangeShapeType="1"/>
          </xdr:cNvSpPr>
        </xdr:nvSpPr>
        <xdr:spPr bwMode="auto">
          <a:xfrm flipV="1">
            <a:off x="504" y="685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3" name="Line 6"/>
          <xdr:cNvSpPr>
            <a:spLocks noChangeShapeType="1"/>
          </xdr:cNvSpPr>
        </xdr:nvSpPr>
        <xdr:spPr bwMode="auto">
          <a:xfrm flipV="1">
            <a:off x="504" y="694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29</xdr:col>
      <xdr:colOff>114300</xdr:colOff>
      <xdr:row>18</xdr:row>
      <xdr:rowOff>50006</xdr:rowOff>
    </xdr:from>
    <xdr:to>
      <xdr:col>29</xdr:col>
      <xdr:colOff>652463</xdr:colOff>
      <xdr:row>18</xdr:row>
      <xdr:rowOff>59531</xdr:rowOff>
    </xdr:to>
    <xdr:sp macro="" textlink="">
      <xdr:nvSpPr>
        <xdr:cNvPr id="84" name="Line 172"/>
        <xdr:cNvSpPr>
          <a:spLocks noChangeShapeType="1"/>
        </xdr:cNvSpPr>
      </xdr:nvSpPr>
      <xdr:spPr bwMode="auto">
        <a:xfrm flipH="1">
          <a:off x="12820650" y="7088981"/>
          <a:ext cx="538163" cy="952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35</xdr:col>
      <xdr:colOff>409577</xdr:colOff>
      <xdr:row>25</xdr:row>
      <xdr:rowOff>107156</xdr:rowOff>
    </xdr:from>
    <xdr:to>
      <xdr:col>37</xdr:col>
      <xdr:colOff>566739</xdr:colOff>
      <xdr:row>27</xdr:row>
      <xdr:rowOff>357187</xdr:rowOff>
    </xdr:to>
    <xdr:grpSp>
      <xdr:nvGrpSpPr>
        <xdr:cNvPr id="85" name="Group 189"/>
        <xdr:cNvGrpSpPr>
          <a:grpSpLocks/>
        </xdr:cNvGrpSpPr>
      </xdr:nvGrpSpPr>
      <xdr:grpSpPr bwMode="auto">
        <a:xfrm rot="-5400000">
          <a:off x="16012717" y="9650016"/>
          <a:ext cx="1012031" cy="1166812"/>
          <a:chOff x="187" y="1242"/>
          <a:chExt cx="144" cy="147"/>
        </a:xfrm>
      </xdr:grpSpPr>
      <xdr:grpSp>
        <xdr:nvGrpSpPr>
          <xdr:cNvPr id="86" name="Group 190"/>
          <xdr:cNvGrpSpPr>
            <a:grpSpLocks/>
          </xdr:cNvGrpSpPr>
        </xdr:nvGrpSpPr>
        <xdr:grpSpPr bwMode="auto">
          <a:xfrm rot="5400000">
            <a:off x="182" y="1276"/>
            <a:ext cx="31" cy="21"/>
            <a:chOff x="206" y="1182"/>
            <a:chExt cx="31" cy="21"/>
          </a:xfrm>
        </xdr:grpSpPr>
        <xdr:sp macro="" textlink="">
          <xdr:nvSpPr>
            <xdr:cNvPr id="98" name="Line 191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9" name="Line 192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87" name="Group 193"/>
          <xdr:cNvGrpSpPr>
            <a:grpSpLocks/>
          </xdr:cNvGrpSpPr>
        </xdr:nvGrpSpPr>
        <xdr:grpSpPr bwMode="auto">
          <a:xfrm rot="10800000">
            <a:off x="224" y="1356"/>
            <a:ext cx="42" cy="33"/>
            <a:chOff x="261" y="1122"/>
            <a:chExt cx="42" cy="33"/>
          </a:xfrm>
        </xdr:grpSpPr>
        <xdr:sp macro="" textlink="">
          <xdr:nvSpPr>
            <xdr:cNvPr id="95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96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97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88" name="Group 197"/>
          <xdr:cNvGrpSpPr>
            <a:grpSpLocks/>
          </xdr:cNvGrpSpPr>
        </xdr:nvGrpSpPr>
        <xdr:grpSpPr bwMode="auto">
          <a:xfrm rot="10800000" flipV="1">
            <a:off x="253" y="1242"/>
            <a:ext cx="42" cy="33"/>
            <a:chOff x="261" y="1122"/>
            <a:chExt cx="42" cy="33"/>
          </a:xfrm>
        </xdr:grpSpPr>
        <xdr:sp macro="" textlink="">
          <xdr:nvSpPr>
            <xdr:cNvPr id="92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93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94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89" name="Group 201"/>
          <xdr:cNvGrpSpPr>
            <a:grpSpLocks/>
          </xdr:cNvGrpSpPr>
        </xdr:nvGrpSpPr>
        <xdr:grpSpPr bwMode="auto">
          <a:xfrm rot="16200000" flipH="1">
            <a:off x="305" y="1335"/>
            <a:ext cx="31" cy="21"/>
            <a:chOff x="206" y="1182"/>
            <a:chExt cx="31" cy="21"/>
          </a:xfrm>
        </xdr:grpSpPr>
        <xdr:sp macro="" textlink="">
          <xdr:nvSpPr>
            <xdr:cNvPr id="90" name="Line 202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1" name="Line 203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30</xdr:col>
      <xdr:colOff>523875</xdr:colOff>
      <xdr:row>4</xdr:row>
      <xdr:rowOff>66675</xdr:rowOff>
    </xdr:from>
    <xdr:to>
      <xdr:col>33</xdr:col>
      <xdr:colOff>219075</xdr:colOff>
      <xdr:row>4</xdr:row>
      <xdr:rowOff>114300</xdr:rowOff>
    </xdr:to>
    <xdr:grpSp>
      <xdr:nvGrpSpPr>
        <xdr:cNvPr id="100" name="Group 39"/>
        <xdr:cNvGrpSpPr>
          <a:grpSpLocks/>
        </xdr:cNvGrpSpPr>
      </xdr:nvGrpSpPr>
      <xdr:grpSpPr bwMode="auto">
        <a:xfrm>
          <a:off x="13430250" y="1304925"/>
          <a:ext cx="1266825" cy="47625"/>
          <a:chOff x="504" y="685"/>
          <a:chExt cx="328" cy="9"/>
        </a:xfrm>
      </xdr:grpSpPr>
      <xdr:sp macro="" textlink="">
        <xdr:nvSpPr>
          <xdr:cNvPr id="101" name="Line 6"/>
          <xdr:cNvSpPr>
            <a:spLocks noChangeShapeType="1"/>
          </xdr:cNvSpPr>
        </xdr:nvSpPr>
        <xdr:spPr bwMode="auto">
          <a:xfrm flipV="1">
            <a:off x="504" y="685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" name="Line 6"/>
          <xdr:cNvSpPr>
            <a:spLocks noChangeShapeType="1"/>
          </xdr:cNvSpPr>
        </xdr:nvSpPr>
        <xdr:spPr bwMode="auto">
          <a:xfrm flipV="1">
            <a:off x="504" y="694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13</xdr:col>
      <xdr:colOff>117928</xdr:colOff>
      <xdr:row>3</xdr:row>
      <xdr:rowOff>279832</xdr:rowOff>
    </xdr:from>
    <xdr:to>
      <xdr:col>13</xdr:col>
      <xdr:colOff>375735</xdr:colOff>
      <xdr:row>4</xdr:row>
      <xdr:rowOff>23503</xdr:rowOff>
    </xdr:to>
    <xdr:pic>
      <xdr:nvPicPr>
        <xdr:cNvPr id="103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8035551">
          <a:off x="6009034" y="1046701"/>
          <a:ext cx="229446" cy="2578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392907</xdr:colOff>
      <xdr:row>14</xdr:row>
      <xdr:rowOff>104776</xdr:rowOff>
    </xdr:from>
    <xdr:to>
      <xdr:col>37</xdr:col>
      <xdr:colOff>431007</xdr:colOff>
      <xdr:row>20</xdr:row>
      <xdr:rowOff>0</xdr:rowOff>
    </xdr:to>
    <xdr:grpSp>
      <xdr:nvGrpSpPr>
        <xdr:cNvPr id="104" name="Group 263"/>
        <xdr:cNvGrpSpPr>
          <a:grpSpLocks/>
        </xdr:cNvGrpSpPr>
      </xdr:nvGrpSpPr>
      <xdr:grpSpPr bwMode="auto">
        <a:xfrm rot="-3241976">
          <a:off x="15370970" y="6081713"/>
          <a:ext cx="2181224" cy="1085850"/>
          <a:chOff x="516" y="1289"/>
          <a:chExt cx="139" cy="137"/>
        </a:xfrm>
      </xdr:grpSpPr>
      <xdr:grpSp>
        <xdr:nvGrpSpPr>
          <xdr:cNvPr id="105" name="Group 264"/>
          <xdr:cNvGrpSpPr>
            <a:grpSpLocks/>
          </xdr:cNvGrpSpPr>
        </xdr:nvGrpSpPr>
        <xdr:grpSpPr bwMode="auto">
          <a:xfrm rot="16200000" flipH="1">
            <a:off x="629" y="1368"/>
            <a:ext cx="31" cy="21"/>
            <a:chOff x="206" y="1182"/>
            <a:chExt cx="31" cy="21"/>
          </a:xfrm>
        </xdr:grpSpPr>
        <xdr:sp macro="" textlink="">
          <xdr:nvSpPr>
            <xdr:cNvPr id="111" name="Line 265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2" name="Line 266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06" name="Group 267"/>
          <xdr:cNvGrpSpPr>
            <a:grpSpLocks/>
          </xdr:cNvGrpSpPr>
        </xdr:nvGrpSpPr>
        <xdr:grpSpPr bwMode="auto">
          <a:xfrm rot="5400000">
            <a:off x="511" y="1316"/>
            <a:ext cx="31" cy="21"/>
            <a:chOff x="206" y="1182"/>
            <a:chExt cx="31" cy="21"/>
          </a:xfrm>
        </xdr:grpSpPr>
        <xdr:sp macro="" textlink="">
          <xdr:nvSpPr>
            <xdr:cNvPr id="109" name="Line 268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0" name="Line 269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107" name="Freeform 39"/>
          <xdr:cNvSpPr>
            <a:spLocks/>
          </xdr:cNvSpPr>
        </xdr:nvSpPr>
        <xdr:spPr bwMode="auto">
          <a:xfrm rot="5400000">
            <a:off x="547" y="1395"/>
            <a:ext cx="43" cy="19"/>
          </a:xfrm>
          <a:custGeom>
            <a:avLst/>
            <a:gdLst>
              <a:gd name="T0" fmla="*/ 0 w 43"/>
              <a:gd name="T1" fmla="*/ 25 h 19"/>
              <a:gd name="T2" fmla="*/ 16 w 43"/>
              <a:gd name="T3" fmla="*/ 18 h 19"/>
              <a:gd name="T4" fmla="*/ 25 w 43"/>
              <a:gd name="T5" fmla="*/ 0 h 19"/>
              <a:gd name="T6" fmla="*/ 0 60000 65536"/>
              <a:gd name="T7" fmla="*/ 0 60000 65536"/>
              <a:gd name="T8" fmla="*/ 0 60000 65536"/>
              <a:gd name="T9" fmla="*/ 0 w 43"/>
              <a:gd name="T10" fmla="*/ 0 h 19"/>
              <a:gd name="T11" fmla="*/ 25 w 43"/>
              <a:gd name="T12" fmla="*/ 25 h 19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43" h="19">
                <a:moveTo>
                  <a:pt x="43" y="19"/>
                </a:moveTo>
                <a:cubicBezTo>
                  <a:pt x="37" y="18"/>
                  <a:pt x="14" y="19"/>
                  <a:pt x="7" y="16"/>
                </a:cubicBezTo>
                <a:cubicBezTo>
                  <a:pt x="0" y="13"/>
                  <a:pt x="3" y="4"/>
                  <a:pt x="2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  <xdr:sp macro="" textlink="">
        <xdr:nvSpPr>
          <xdr:cNvPr id="108" name="Freeform 39"/>
          <xdr:cNvSpPr>
            <a:spLocks/>
          </xdr:cNvSpPr>
        </xdr:nvSpPr>
        <xdr:spPr bwMode="auto">
          <a:xfrm rot="-5400000">
            <a:off x="577" y="1301"/>
            <a:ext cx="43" cy="19"/>
          </a:xfrm>
          <a:custGeom>
            <a:avLst/>
            <a:gdLst>
              <a:gd name="T0" fmla="*/ 0 w 43"/>
              <a:gd name="T1" fmla="*/ 25 h 19"/>
              <a:gd name="T2" fmla="*/ 16 w 43"/>
              <a:gd name="T3" fmla="*/ 18 h 19"/>
              <a:gd name="T4" fmla="*/ 25 w 43"/>
              <a:gd name="T5" fmla="*/ 0 h 19"/>
              <a:gd name="T6" fmla="*/ 0 60000 65536"/>
              <a:gd name="T7" fmla="*/ 0 60000 65536"/>
              <a:gd name="T8" fmla="*/ 0 60000 65536"/>
              <a:gd name="T9" fmla="*/ 0 w 43"/>
              <a:gd name="T10" fmla="*/ 0 h 19"/>
              <a:gd name="T11" fmla="*/ 25 w 43"/>
              <a:gd name="T12" fmla="*/ 25 h 19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43" h="19">
                <a:moveTo>
                  <a:pt x="43" y="19"/>
                </a:moveTo>
                <a:cubicBezTo>
                  <a:pt x="37" y="18"/>
                  <a:pt x="14" y="19"/>
                  <a:pt x="7" y="16"/>
                </a:cubicBezTo>
                <a:cubicBezTo>
                  <a:pt x="0" y="13"/>
                  <a:pt x="3" y="4"/>
                  <a:pt x="2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</xdr:grpSp>
    <xdr:clientData/>
  </xdr:twoCellAnchor>
  <xdr:twoCellAnchor>
    <xdr:from>
      <xdr:col>32</xdr:col>
      <xdr:colOff>640557</xdr:colOff>
      <xdr:row>30</xdr:row>
      <xdr:rowOff>133351</xdr:rowOff>
    </xdr:from>
    <xdr:to>
      <xdr:col>35</xdr:col>
      <xdr:colOff>88107</xdr:colOff>
      <xdr:row>33</xdr:row>
      <xdr:rowOff>278607</xdr:rowOff>
    </xdr:to>
    <xdr:grpSp>
      <xdr:nvGrpSpPr>
        <xdr:cNvPr id="113" name="グループ化 2"/>
        <xdr:cNvGrpSpPr>
          <a:grpSpLocks/>
        </xdr:cNvGrpSpPr>
      </xdr:nvGrpSpPr>
      <xdr:grpSpPr bwMode="auto">
        <a:xfrm>
          <a:off x="14489907" y="11325226"/>
          <a:ext cx="1123950" cy="1145381"/>
          <a:chOff x="4876800" y="9877425"/>
          <a:chExt cx="1304925" cy="1343025"/>
        </a:xfrm>
      </xdr:grpSpPr>
      <xdr:grpSp>
        <xdr:nvGrpSpPr>
          <xdr:cNvPr id="114" name="Group 263"/>
          <xdr:cNvGrpSpPr>
            <a:grpSpLocks/>
          </xdr:cNvGrpSpPr>
        </xdr:nvGrpSpPr>
        <xdr:grpSpPr bwMode="auto">
          <a:xfrm rot="-3403885">
            <a:off x="5161044" y="9701508"/>
            <a:ext cx="914400" cy="1304925"/>
            <a:chOff x="559" y="1289"/>
            <a:chExt cx="96" cy="137"/>
          </a:xfrm>
        </xdr:grpSpPr>
        <xdr:grpSp>
          <xdr:nvGrpSpPr>
            <xdr:cNvPr id="116" name="Group 264"/>
            <xdr:cNvGrpSpPr>
              <a:grpSpLocks/>
            </xdr:cNvGrpSpPr>
          </xdr:nvGrpSpPr>
          <xdr:grpSpPr bwMode="auto">
            <a:xfrm rot="16200000" flipH="1">
              <a:off x="629" y="1368"/>
              <a:ext cx="31" cy="21"/>
              <a:chOff x="206" y="1182"/>
              <a:chExt cx="31" cy="21"/>
            </a:xfrm>
          </xdr:grpSpPr>
          <xdr:sp macro="" textlink="">
            <xdr:nvSpPr>
              <xdr:cNvPr id="119" name="Line 265"/>
              <xdr:cNvSpPr>
                <a:spLocks noChangeShapeType="1"/>
              </xdr:cNvSpPr>
            </xdr:nvSpPr>
            <xdr:spPr bwMode="auto">
              <a:xfrm>
                <a:off x="206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0" name="Line 266"/>
              <xdr:cNvSpPr>
                <a:spLocks noChangeShapeType="1"/>
              </xdr:cNvSpPr>
            </xdr:nvSpPr>
            <xdr:spPr bwMode="auto">
              <a:xfrm>
                <a:off x="222" y="1182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sp macro="" textlink="">
          <xdr:nvSpPr>
            <xdr:cNvPr id="117" name="Freeform 39"/>
            <xdr:cNvSpPr>
              <a:spLocks/>
            </xdr:cNvSpPr>
          </xdr:nvSpPr>
          <xdr:spPr bwMode="auto">
            <a:xfrm rot="5400000">
              <a:off x="547" y="1395"/>
              <a:ext cx="43" cy="19"/>
            </a:xfrm>
            <a:custGeom>
              <a:avLst/>
              <a:gdLst>
                <a:gd name="T0" fmla="*/ 0 w 43"/>
                <a:gd name="T1" fmla="*/ 25 h 19"/>
                <a:gd name="T2" fmla="*/ 16 w 43"/>
                <a:gd name="T3" fmla="*/ 18 h 19"/>
                <a:gd name="T4" fmla="*/ 25 w 43"/>
                <a:gd name="T5" fmla="*/ 0 h 19"/>
                <a:gd name="T6" fmla="*/ 0 60000 65536"/>
                <a:gd name="T7" fmla="*/ 0 60000 65536"/>
                <a:gd name="T8" fmla="*/ 0 60000 65536"/>
                <a:gd name="T9" fmla="*/ 0 w 43"/>
                <a:gd name="T10" fmla="*/ 0 h 19"/>
                <a:gd name="T11" fmla="*/ 25 w 43"/>
                <a:gd name="T12" fmla="*/ 25 h 19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43" h="19">
                  <a:moveTo>
                    <a:pt x="43" y="19"/>
                  </a:moveTo>
                  <a:cubicBezTo>
                    <a:pt x="37" y="18"/>
                    <a:pt x="14" y="19"/>
                    <a:pt x="7" y="16"/>
                  </a:cubicBezTo>
                  <a:cubicBezTo>
                    <a:pt x="0" y="13"/>
                    <a:pt x="3" y="4"/>
                    <a:pt x="2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118" name="Freeform 39"/>
            <xdr:cNvSpPr>
              <a:spLocks/>
            </xdr:cNvSpPr>
          </xdr:nvSpPr>
          <xdr:spPr bwMode="auto">
            <a:xfrm rot="-5400000">
              <a:off x="577" y="1301"/>
              <a:ext cx="43" cy="19"/>
            </a:xfrm>
            <a:custGeom>
              <a:avLst/>
              <a:gdLst>
                <a:gd name="T0" fmla="*/ 0 w 43"/>
                <a:gd name="T1" fmla="*/ 25 h 19"/>
                <a:gd name="T2" fmla="*/ 16 w 43"/>
                <a:gd name="T3" fmla="*/ 18 h 19"/>
                <a:gd name="T4" fmla="*/ 25 w 43"/>
                <a:gd name="T5" fmla="*/ 0 h 19"/>
                <a:gd name="T6" fmla="*/ 0 60000 65536"/>
                <a:gd name="T7" fmla="*/ 0 60000 65536"/>
                <a:gd name="T8" fmla="*/ 0 60000 65536"/>
                <a:gd name="T9" fmla="*/ 0 w 43"/>
                <a:gd name="T10" fmla="*/ 0 h 19"/>
                <a:gd name="T11" fmla="*/ 25 w 43"/>
                <a:gd name="T12" fmla="*/ 25 h 19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43" h="19">
                  <a:moveTo>
                    <a:pt x="43" y="19"/>
                  </a:moveTo>
                  <a:cubicBezTo>
                    <a:pt x="37" y="18"/>
                    <a:pt x="14" y="19"/>
                    <a:pt x="7" y="16"/>
                  </a:cubicBezTo>
                  <a:cubicBezTo>
                    <a:pt x="0" y="13"/>
                    <a:pt x="3" y="4"/>
                    <a:pt x="2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sp macro="" textlink="">
        <xdr:nvSpPr>
          <xdr:cNvPr id="115" name="Freeform 39"/>
          <xdr:cNvSpPr>
            <a:spLocks/>
          </xdr:cNvSpPr>
        </xdr:nvSpPr>
        <xdr:spPr bwMode="auto">
          <a:xfrm rot="-8280832">
            <a:off x="4864343" y="10548074"/>
            <a:ext cx="238125" cy="466725"/>
          </a:xfrm>
          <a:custGeom>
            <a:avLst/>
            <a:gdLst>
              <a:gd name="T0" fmla="*/ 0 w 43"/>
              <a:gd name="T1" fmla="*/ 2147483647 h 19"/>
              <a:gd name="T2" fmla="*/ 2147483647 w 43"/>
              <a:gd name="T3" fmla="*/ 2147483647 h 19"/>
              <a:gd name="T4" fmla="*/ 2147483647 w 43"/>
              <a:gd name="T5" fmla="*/ 0 h 19"/>
              <a:gd name="T6" fmla="*/ 0 60000 65536"/>
              <a:gd name="T7" fmla="*/ 0 60000 65536"/>
              <a:gd name="T8" fmla="*/ 0 60000 65536"/>
              <a:gd name="T9" fmla="*/ 0 w 43"/>
              <a:gd name="T10" fmla="*/ 0 h 19"/>
              <a:gd name="T11" fmla="*/ 25 w 43"/>
              <a:gd name="T12" fmla="*/ 25 h 19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43" h="19">
                <a:moveTo>
                  <a:pt x="43" y="19"/>
                </a:moveTo>
                <a:cubicBezTo>
                  <a:pt x="37" y="18"/>
                  <a:pt x="14" y="19"/>
                  <a:pt x="7" y="16"/>
                </a:cubicBezTo>
                <a:cubicBezTo>
                  <a:pt x="0" y="13"/>
                  <a:pt x="3" y="4"/>
                  <a:pt x="2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triangle" w="med" len="med"/>
            <a:tailEnd type="none" w="med" len="med"/>
          </a:ln>
        </xdr:spPr>
      </xdr:sp>
    </xdr:grpSp>
    <xdr:clientData/>
  </xdr:twoCellAnchor>
  <xdr:twoCellAnchor>
    <xdr:from>
      <xdr:col>38</xdr:col>
      <xdr:colOff>450056</xdr:colOff>
      <xdr:row>14</xdr:row>
      <xdr:rowOff>107155</xdr:rowOff>
    </xdr:from>
    <xdr:to>
      <xdr:col>40</xdr:col>
      <xdr:colOff>507206</xdr:colOff>
      <xdr:row>20</xdr:row>
      <xdr:rowOff>0</xdr:rowOff>
    </xdr:to>
    <xdr:grpSp>
      <xdr:nvGrpSpPr>
        <xdr:cNvPr id="121" name="Group 263"/>
        <xdr:cNvGrpSpPr>
          <a:grpSpLocks/>
        </xdr:cNvGrpSpPr>
      </xdr:nvGrpSpPr>
      <xdr:grpSpPr bwMode="auto">
        <a:xfrm rot="-8894915">
          <a:off x="17547431" y="5536405"/>
          <a:ext cx="1104900" cy="2178845"/>
          <a:chOff x="516" y="1289"/>
          <a:chExt cx="139" cy="137"/>
        </a:xfrm>
      </xdr:grpSpPr>
      <xdr:grpSp>
        <xdr:nvGrpSpPr>
          <xdr:cNvPr id="122" name="Group 264"/>
          <xdr:cNvGrpSpPr>
            <a:grpSpLocks/>
          </xdr:cNvGrpSpPr>
        </xdr:nvGrpSpPr>
        <xdr:grpSpPr bwMode="auto">
          <a:xfrm rot="16200000" flipH="1">
            <a:off x="629" y="1368"/>
            <a:ext cx="31" cy="21"/>
            <a:chOff x="206" y="1182"/>
            <a:chExt cx="31" cy="21"/>
          </a:xfrm>
        </xdr:grpSpPr>
        <xdr:sp macro="" textlink="">
          <xdr:nvSpPr>
            <xdr:cNvPr id="128" name="Line 265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29" name="Line 266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23" name="Group 267"/>
          <xdr:cNvGrpSpPr>
            <a:grpSpLocks/>
          </xdr:cNvGrpSpPr>
        </xdr:nvGrpSpPr>
        <xdr:grpSpPr bwMode="auto">
          <a:xfrm rot="5400000">
            <a:off x="511" y="1316"/>
            <a:ext cx="31" cy="21"/>
            <a:chOff x="206" y="1182"/>
            <a:chExt cx="31" cy="21"/>
          </a:xfrm>
        </xdr:grpSpPr>
        <xdr:sp macro="" textlink="">
          <xdr:nvSpPr>
            <xdr:cNvPr id="126" name="Line 268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27" name="Line 269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124" name="Freeform 39"/>
          <xdr:cNvSpPr>
            <a:spLocks/>
          </xdr:cNvSpPr>
        </xdr:nvSpPr>
        <xdr:spPr bwMode="auto">
          <a:xfrm rot="5400000">
            <a:off x="547" y="1395"/>
            <a:ext cx="43" cy="19"/>
          </a:xfrm>
          <a:custGeom>
            <a:avLst/>
            <a:gdLst>
              <a:gd name="T0" fmla="*/ 0 w 43"/>
              <a:gd name="T1" fmla="*/ 25 h 19"/>
              <a:gd name="T2" fmla="*/ 16 w 43"/>
              <a:gd name="T3" fmla="*/ 18 h 19"/>
              <a:gd name="T4" fmla="*/ 25 w 43"/>
              <a:gd name="T5" fmla="*/ 0 h 19"/>
              <a:gd name="T6" fmla="*/ 0 60000 65536"/>
              <a:gd name="T7" fmla="*/ 0 60000 65536"/>
              <a:gd name="T8" fmla="*/ 0 60000 65536"/>
              <a:gd name="T9" fmla="*/ 0 w 43"/>
              <a:gd name="T10" fmla="*/ 0 h 19"/>
              <a:gd name="T11" fmla="*/ 25 w 43"/>
              <a:gd name="T12" fmla="*/ 25 h 19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43" h="19">
                <a:moveTo>
                  <a:pt x="43" y="19"/>
                </a:moveTo>
                <a:cubicBezTo>
                  <a:pt x="37" y="18"/>
                  <a:pt x="14" y="19"/>
                  <a:pt x="7" y="16"/>
                </a:cubicBezTo>
                <a:cubicBezTo>
                  <a:pt x="0" y="13"/>
                  <a:pt x="3" y="4"/>
                  <a:pt x="2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  <xdr:sp macro="" textlink="">
        <xdr:nvSpPr>
          <xdr:cNvPr id="125" name="Freeform 39"/>
          <xdr:cNvSpPr>
            <a:spLocks/>
          </xdr:cNvSpPr>
        </xdr:nvSpPr>
        <xdr:spPr bwMode="auto">
          <a:xfrm rot="-5400000">
            <a:off x="577" y="1301"/>
            <a:ext cx="43" cy="19"/>
          </a:xfrm>
          <a:custGeom>
            <a:avLst/>
            <a:gdLst>
              <a:gd name="T0" fmla="*/ 0 w 43"/>
              <a:gd name="T1" fmla="*/ 25 h 19"/>
              <a:gd name="T2" fmla="*/ 16 w 43"/>
              <a:gd name="T3" fmla="*/ 18 h 19"/>
              <a:gd name="T4" fmla="*/ 25 w 43"/>
              <a:gd name="T5" fmla="*/ 0 h 19"/>
              <a:gd name="T6" fmla="*/ 0 60000 65536"/>
              <a:gd name="T7" fmla="*/ 0 60000 65536"/>
              <a:gd name="T8" fmla="*/ 0 60000 65536"/>
              <a:gd name="T9" fmla="*/ 0 w 43"/>
              <a:gd name="T10" fmla="*/ 0 h 19"/>
              <a:gd name="T11" fmla="*/ 25 w 43"/>
              <a:gd name="T12" fmla="*/ 25 h 19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43" h="19">
                <a:moveTo>
                  <a:pt x="43" y="19"/>
                </a:moveTo>
                <a:cubicBezTo>
                  <a:pt x="37" y="18"/>
                  <a:pt x="14" y="19"/>
                  <a:pt x="7" y="16"/>
                </a:cubicBezTo>
                <a:cubicBezTo>
                  <a:pt x="0" y="13"/>
                  <a:pt x="3" y="4"/>
                  <a:pt x="2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</xdr:grpSp>
    <xdr:clientData/>
  </xdr:twoCellAnchor>
  <xdr:twoCellAnchor>
    <xdr:from>
      <xdr:col>28</xdr:col>
      <xdr:colOff>542925</xdr:colOff>
      <xdr:row>13</xdr:row>
      <xdr:rowOff>47625</xdr:rowOff>
    </xdr:from>
    <xdr:to>
      <xdr:col>29</xdr:col>
      <xdr:colOff>57150</xdr:colOff>
      <xdr:row>13</xdr:row>
      <xdr:rowOff>361950</xdr:rowOff>
    </xdr:to>
    <xdr:grpSp>
      <xdr:nvGrpSpPr>
        <xdr:cNvPr id="130" name="Group 90"/>
        <xdr:cNvGrpSpPr>
          <a:grpSpLocks/>
        </xdr:cNvGrpSpPr>
      </xdr:nvGrpSpPr>
      <xdr:grpSpPr bwMode="auto">
        <a:xfrm>
          <a:off x="12392025" y="5095875"/>
          <a:ext cx="47625" cy="314325"/>
          <a:chOff x="221" y="1353"/>
          <a:chExt cx="21" cy="33"/>
        </a:xfrm>
      </xdr:grpSpPr>
      <xdr:sp macro="" textlink="">
        <xdr:nvSpPr>
          <xdr:cNvPr id="131" name="Line 37"/>
          <xdr:cNvSpPr>
            <a:spLocks noChangeShapeType="1"/>
          </xdr:cNvSpPr>
        </xdr:nvSpPr>
        <xdr:spPr bwMode="auto">
          <a:xfrm rot="-3779561">
            <a:off x="224" y="1370"/>
            <a:ext cx="3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32" name="Freeform 39"/>
          <xdr:cNvSpPr>
            <a:spLocks/>
          </xdr:cNvSpPr>
        </xdr:nvSpPr>
        <xdr:spPr bwMode="auto">
          <a:xfrm rot="-3736216">
            <a:off x="226" y="1352"/>
            <a:ext cx="11" cy="21"/>
          </a:xfrm>
          <a:custGeom>
            <a:avLst/>
            <a:gdLst>
              <a:gd name="T0" fmla="*/ 0 w 25"/>
              <a:gd name="T1" fmla="*/ 3 h 25"/>
              <a:gd name="T2" fmla="*/ 0 w 25"/>
              <a:gd name="T3" fmla="*/ 3 h 25"/>
              <a:gd name="T4" fmla="*/ 0 w 25"/>
              <a:gd name="T5" fmla="*/ 0 h 25"/>
              <a:gd name="T6" fmla="*/ 0 60000 65536"/>
              <a:gd name="T7" fmla="*/ 0 60000 65536"/>
              <a:gd name="T8" fmla="*/ 0 60000 65536"/>
              <a:gd name="T9" fmla="*/ 0 w 25"/>
              <a:gd name="T10" fmla="*/ 0 h 25"/>
              <a:gd name="T11" fmla="*/ 25 w 25"/>
              <a:gd name="T12" fmla="*/ 25 h 25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5" h="25">
                <a:moveTo>
                  <a:pt x="0" y="25"/>
                </a:moveTo>
                <a:cubicBezTo>
                  <a:pt x="3" y="24"/>
                  <a:pt x="12" y="22"/>
                  <a:pt x="16" y="18"/>
                </a:cubicBezTo>
                <a:cubicBezTo>
                  <a:pt x="20" y="14"/>
                  <a:pt x="23" y="4"/>
                  <a:pt x="25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</xdr:grpSp>
    <xdr:clientData/>
  </xdr:twoCellAnchor>
  <xdr:twoCellAnchor>
    <xdr:from>
      <xdr:col>28</xdr:col>
      <xdr:colOff>66675</xdr:colOff>
      <xdr:row>13</xdr:row>
      <xdr:rowOff>38100</xdr:rowOff>
    </xdr:from>
    <xdr:to>
      <xdr:col>28</xdr:col>
      <xdr:colOff>276225</xdr:colOff>
      <xdr:row>13</xdr:row>
      <xdr:rowOff>352425</xdr:rowOff>
    </xdr:to>
    <xdr:grpSp>
      <xdr:nvGrpSpPr>
        <xdr:cNvPr id="133" name="Group 96"/>
        <xdr:cNvGrpSpPr>
          <a:grpSpLocks/>
        </xdr:cNvGrpSpPr>
      </xdr:nvGrpSpPr>
      <xdr:grpSpPr bwMode="auto">
        <a:xfrm>
          <a:off x="11925300" y="5086350"/>
          <a:ext cx="209550" cy="314325"/>
          <a:chOff x="286" y="1262"/>
          <a:chExt cx="22" cy="33"/>
        </a:xfrm>
      </xdr:grpSpPr>
      <xdr:sp macro="" textlink="">
        <xdr:nvSpPr>
          <xdr:cNvPr id="134" name="Line 37"/>
          <xdr:cNvSpPr>
            <a:spLocks noChangeShapeType="1"/>
          </xdr:cNvSpPr>
        </xdr:nvSpPr>
        <xdr:spPr bwMode="auto">
          <a:xfrm rot="7062852" flipV="1">
            <a:off x="291" y="1279"/>
            <a:ext cx="3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35" name="Freeform 39"/>
          <xdr:cNvSpPr>
            <a:spLocks/>
          </xdr:cNvSpPr>
        </xdr:nvSpPr>
        <xdr:spPr bwMode="auto">
          <a:xfrm rot="7019508" flipV="1">
            <a:off x="291" y="1264"/>
            <a:ext cx="11" cy="21"/>
          </a:xfrm>
          <a:custGeom>
            <a:avLst/>
            <a:gdLst>
              <a:gd name="T0" fmla="*/ 0 w 25"/>
              <a:gd name="T1" fmla="*/ 3 h 25"/>
              <a:gd name="T2" fmla="*/ 0 w 25"/>
              <a:gd name="T3" fmla="*/ 3 h 25"/>
              <a:gd name="T4" fmla="*/ 0 w 25"/>
              <a:gd name="T5" fmla="*/ 0 h 25"/>
              <a:gd name="T6" fmla="*/ 0 60000 65536"/>
              <a:gd name="T7" fmla="*/ 0 60000 65536"/>
              <a:gd name="T8" fmla="*/ 0 60000 65536"/>
              <a:gd name="T9" fmla="*/ 0 w 25"/>
              <a:gd name="T10" fmla="*/ 0 h 25"/>
              <a:gd name="T11" fmla="*/ 25 w 25"/>
              <a:gd name="T12" fmla="*/ 25 h 25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5" h="25">
                <a:moveTo>
                  <a:pt x="0" y="25"/>
                </a:moveTo>
                <a:cubicBezTo>
                  <a:pt x="3" y="24"/>
                  <a:pt x="12" y="22"/>
                  <a:pt x="16" y="18"/>
                </a:cubicBezTo>
                <a:cubicBezTo>
                  <a:pt x="20" y="14"/>
                  <a:pt x="23" y="4"/>
                  <a:pt x="25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</xdr:grpSp>
    <xdr:clientData/>
  </xdr:twoCellAnchor>
  <xdr:twoCellAnchor>
    <xdr:from>
      <xdr:col>33</xdr:col>
      <xdr:colOff>78581</xdr:colOff>
      <xdr:row>36</xdr:row>
      <xdr:rowOff>157163</xdr:rowOff>
    </xdr:from>
    <xdr:to>
      <xdr:col>34</xdr:col>
      <xdr:colOff>578643</xdr:colOff>
      <xdr:row>40</xdr:row>
      <xdr:rowOff>252413</xdr:rowOff>
    </xdr:to>
    <xdr:grpSp>
      <xdr:nvGrpSpPr>
        <xdr:cNvPr id="136" name="Group 272"/>
        <xdr:cNvGrpSpPr>
          <a:grpSpLocks/>
        </xdr:cNvGrpSpPr>
      </xdr:nvGrpSpPr>
      <xdr:grpSpPr bwMode="auto">
        <a:xfrm>
          <a:off x="14556581" y="13349288"/>
          <a:ext cx="976312" cy="1428750"/>
          <a:chOff x="516" y="1243"/>
          <a:chExt cx="139" cy="146"/>
        </a:xfrm>
      </xdr:grpSpPr>
      <xdr:grpSp>
        <xdr:nvGrpSpPr>
          <xdr:cNvPr id="137" name="Group 273"/>
          <xdr:cNvGrpSpPr>
            <a:grpSpLocks/>
          </xdr:cNvGrpSpPr>
        </xdr:nvGrpSpPr>
        <xdr:grpSpPr bwMode="auto">
          <a:xfrm rot="5400000">
            <a:off x="511" y="1280"/>
            <a:ext cx="31" cy="21"/>
            <a:chOff x="206" y="1182"/>
            <a:chExt cx="31" cy="21"/>
          </a:xfrm>
        </xdr:grpSpPr>
        <xdr:sp macro="" textlink="">
          <xdr:nvSpPr>
            <xdr:cNvPr id="147" name="Line 274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8" name="Line 275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38" name="Group 276"/>
          <xdr:cNvGrpSpPr>
            <a:grpSpLocks/>
          </xdr:cNvGrpSpPr>
        </xdr:nvGrpSpPr>
        <xdr:grpSpPr bwMode="auto">
          <a:xfrm rot="-5400000">
            <a:off x="629" y="1334"/>
            <a:ext cx="31" cy="21"/>
            <a:chOff x="206" y="1182"/>
            <a:chExt cx="31" cy="21"/>
          </a:xfrm>
        </xdr:grpSpPr>
        <xdr:sp macro="" textlink="">
          <xdr:nvSpPr>
            <xdr:cNvPr id="145" name="Line 277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6" name="Line 278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39" name="Group 279"/>
          <xdr:cNvGrpSpPr>
            <a:grpSpLocks/>
          </xdr:cNvGrpSpPr>
        </xdr:nvGrpSpPr>
        <xdr:grpSpPr bwMode="auto">
          <a:xfrm rot="10800000">
            <a:off x="592" y="1243"/>
            <a:ext cx="31" cy="21"/>
            <a:chOff x="206" y="1182"/>
            <a:chExt cx="31" cy="21"/>
          </a:xfrm>
        </xdr:grpSpPr>
        <xdr:sp macro="" textlink="">
          <xdr:nvSpPr>
            <xdr:cNvPr id="143" name="Line 280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4" name="Line 281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40" name="Group 282"/>
          <xdr:cNvGrpSpPr>
            <a:grpSpLocks/>
          </xdr:cNvGrpSpPr>
        </xdr:nvGrpSpPr>
        <xdr:grpSpPr bwMode="auto">
          <a:xfrm>
            <a:off x="552" y="1368"/>
            <a:ext cx="31" cy="21"/>
            <a:chOff x="206" y="1182"/>
            <a:chExt cx="31" cy="21"/>
          </a:xfrm>
        </xdr:grpSpPr>
        <xdr:sp macro="" textlink="">
          <xdr:nvSpPr>
            <xdr:cNvPr id="141" name="Line 283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2" name="Line 284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36</xdr:col>
      <xdr:colOff>172643</xdr:colOff>
      <xdr:row>35</xdr:row>
      <xdr:rowOff>322660</xdr:rowOff>
    </xdr:from>
    <xdr:to>
      <xdr:col>38</xdr:col>
      <xdr:colOff>127399</xdr:colOff>
      <xdr:row>40</xdr:row>
      <xdr:rowOff>198835</xdr:rowOff>
    </xdr:to>
    <xdr:grpSp>
      <xdr:nvGrpSpPr>
        <xdr:cNvPr id="149" name="Group 218"/>
        <xdr:cNvGrpSpPr>
          <a:grpSpLocks/>
        </xdr:cNvGrpSpPr>
      </xdr:nvGrpSpPr>
      <xdr:grpSpPr bwMode="auto">
        <a:xfrm rot="21120797">
          <a:off x="16222268" y="13181410"/>
          <a:ext cx="1002506" cy="1543050"/>
          <a:chOff x="516" y="1243"/>
          <a:chExt cx="139" cy="146"/>
        </a:xfrm>
      </xdr:grpSpPr>
      <xdr:grpSp>
        <xdr:nvGrpSpPr>
          <xdr:cNvPr id="150" name="Group 219"/>
          <xdr:cNvGrpSpPr>
            <a:grpSpLocks/>
          </xdr:cNvGrpSpPr>
        </xdr:nvGrpSpPr>
        <xdr:grpSpPr bwMode="auto">
          <a:xfrm rot="5400000">
            <a:off x="511" y="1280"/>
            <a:ext cx="31" cy="21"/>
            <a:chOff x="206" y="1182"/>
            <a:chExt cx="31" cy="21"/>
          </a:xfrm>
        </xdr:grpSpPr>
        <xdr:sp macro="" textlink="">
          <xdr:nvSpPr>
            <xdr:cNvPr id="160" name="Line 220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61" name="Line 221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51" name="Group 222"/>
          <xdr:cNvGrpSpPr>
            <a:grpSpLocks/>
          </xdr:cNvGrpSpPr>
        </xdr:nvGrpSpPr>
        <xdr:grpSpPr bwMode="auto">
          <a:xfrm rot="-5400000">
            <a:off x="629" y="1334"/>
            <a:ext cx="31" cy="21"/>
            <a:chOff x="206" y="1182"/>
            <a:chExt cx="31" cy="21"/>
          </a:xfrm>
        </xdr:grpSpPr>
        <xdr:sp macro="" textlink="">
          <xdr:nvSpPr>
            <xdr:cNvPr id="158" name="Line 223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59" name="Line 224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52" name="Group 225"/>
          <xdr:cNvGrpSpPr>
            <a:grpSpLocks/>
          </xdr:cNvGrpSpPr>
        </xdr:nvGrpSpPr>
        <xdr:grpSpPr bwMode="auto">
          <a:xfrm rot="10800000">
            <a:off x="592" y="1243"/>
            <a:ext cx="31" cy="21"/>
            <a:chOff x="206" y="1182"/>
            <a:chExt cx="31" cy="21"/>
          </a:xfrm>
        </xdr:grpSpPr>
        <xdr:sp macro="" textlink="">
          <xdr:nvSpPr>
            <xdr:cNvPr id="156" name="Line 226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57" name="Line 227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53" name="Group 228"/>
          <xdr:cNvGrpSpPr>
            <a:grpSpLocks/>
          </xdr:cNvGrpSpPr>
        </xdr:nvGrpSpPr>
        <xdr:grpSpPr bwMode="auto">
          <a:xfrm>
            <a:off x="552" y="1368"/>
            <a:ext cx="31" cy="21"/>
            <a:chOff x="206" y="1182"/>
            <a:chExt cx="31" cy="21"/>
          </a:xfrm>
        </xdr:grpSpPr>
        <xdr:sp macro="" textlink="">
          <xdr:nvSpPr>
            <xdr:cNvPr id="154" name="Line 229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55" name="Line 230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39</xdr:col>
      <xdr:colOff>85724</xdr:colOff>
      <xdr:row>25</xdr:row>
      <xdr:rowOff>69055</xdr:rowOff>
    </xdr:from>
    <xdr:to>
      <xdr:col>41</xdr:col>
      <xdr:colOff>209549</xdr:colOff>
      <xdr:row>27</xdr:row>
      <xdr:rowOff>250030</xdr:rowOff>
    </xdr:to>
    <xdr:grpSp>
      <xdr:nvGrpSpPr>
        <xdr:cNvPr id="162" name="Group 218"/>
        <xdr:cNvGrpSpPr>
          <a:grpSpLocks/>
        </xdr:cNvGrpSpPr>
      </xdr:nvGrpSpPr>
      <xdr:grpSpPr bwMode="auto">
        <a:xfrm rot="-3108980">
          <a:off x="17821274" y="9575005"/>
          <a:ext cx="942975" cy="1171575"/>
          <a:chOff x="516" y="1243"/>
          <a:chExt cx="139" cy="146"/>
        </a:xfrm>
      </xdr:grpSpPr>
      <xdr:grpSp>
        <xdr:nvGrpSpPr>
          <xdr:cNvPr id="163" name="Group 219"/>
          <xdr:cNvGrpSpPr>
            <a:grpSpLocks/>
          </xdr:cNvGrpSpPr>
        </xdr:nvGrpSpPr>
        <xdr:grpSpPr bwMode="auto">
          <a:xfrm rot="5400000">
            <a:off x="511" y="1280"/>
            <a:ext cx="31" cy="21"/>
            <a:chOff x="206" y="1182"/>
            <a:chExt cx="31" cy="21"/>
          </a:xfrm>
        </xdr:grpSpPr>
        <xdr:sp macro="" textlink="">
          <xdr:nvSpPr>
            <xdr:cNvPr id="173" name="Line 220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74" name="Line 221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64" name="Group 222"/>
          <xdr:cNvGrpSpPr>
            <a:grpSpLocks/>
          </xdr:cNvGrpSpPr>
        </xdr:nvGrpSpPr>
        <xdr:grpSpPr bwMode="auto">
          <a:xfrm rot="-5400000">
            <a:off x="629" y="1334"/>
            <a:ext cx="31" cy="21"/>
            <a:chOff x="206" y="1182"/>
            <a:chExt cx="31" cy="21"/>
          </a:xfrm>
        </xdr:grpSpPr>
        <xdr:sp macro="" textlink="">
          <xdr:nvSpPr>
            <xdr:cNvPr id="171" name="Line 223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72" name="Line 224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65" name="Group 225"/>
          <xdr:cNvGrpSpPr>
            <a:grpSpLocks/>
          </xdr:cNvGrpSpPr>
        </xdr:nvGrpSpPr>
        <xdr:grpSpPr bwMode="auto">
          <a:xfrm rot="10800000">
            <a:off x="592" y="1243"/>
            <a:ext cx="31" cy="21"/>
            <a:chOff x="206" y="1182"/>
            <a:chExt cx="31" cy="21"/>
          </a:xfrm>
        </xdr:grpSpPr>
        <xdr:sp macro="" textlink="">
          <xdr:nvSpPr>
            <xdr:cNvPr id="169" name="Line 226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70" name="Line 227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66" name="Group 228"/>
          <xdr:cNvGrpSpPr>
            <a:grpSpLocks/>
          </xdr:cNvGrpSpPr>
        </xdr:nvGrpSpPr>
        <xdr:grpSpPr bwMode="auto">
          <a:xfrm>
            <a:off x="552" y="1368"/>
            <a:ext cx="31" cy="21"/>
            <a:chOff x="206" y="1182"/>
            <a:chExt cx="31" cy="21"/>
          </a:xfrm>
        </xdr:grpSpPr>
        <xdr:sp macro="" textlink="">
          <xdr:nvSpPr>
            <xdr:cNvPr id="167" name="Line 229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68" name="Line 230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33</xdr:col>
      <xdr:colOff>64293</xdr:colOff>
      <xdr:row>18</xdr:row>
      <xdr:rowOff>97631</xdr:rowOff>
    </xdr:from>
    <xdr:to>
      <xdr:col>34</xdr:col>
      <xdr:colOff>78580</xdr:colOff>
      <xdr:row>20</xdr:row>
      <xdr:rowOff>0</xdr:rowOff>
    </xdr:to>
    <xdr:grpSp>
      <xdr:nvGrpSpPr>
        <xdr:cNvPr id="175" name="グループ化 2"/>
        <xdr:cNvGrpSpPr>
          <a:grpSpLocks/>
        </xdr:cNvGrpSpPr>
      </xdr:nvGrpSpPr>
      <xdr:grpSpPr bwMode="auto">
        <a:xfrm rot="-9336588">
          <a:off x="14542293" y="7050881"/>
          <a:ext cx="538162" cy="664369"/>
          <a:chOff x="6858000" y="12144375"/>
          <a:chExt cx="666750" cy="695325"/>
        </a:xfrm>
      </xdr:grpSpPr>
      <xdr:sp macro="" textlink="">
        <xdr:nvSpPr>
          <xdr:cNvPr id="176" name="Line 172"/>
          <xdr:cNvSpPr>
            <a:spLocks noChangeShapeType="1"/>
          </xdr:cNvSpPr>
        </xdr:nvSpPr>
        <xdr:spPr bwMode="auto">
          <a:xfrm flipH="1">
            <a:off x="7419975" y="12277725"/>
            <a:ext cx="104775" cy="514350"/>
          </a:xfrm>
          <a:prstGeom prst="line">
            <a:avLst/>
          </a:prstGeom>
          <a:noFill/>
          <a:ln w="9525">
            <a:solidFill>
              <a:srgbClr val="000000"/>
            </a:solidFill>
            <a:prstDash val="sysDot"/>
            <a:round/>
            <a:headEnd type="triangle" w="med" len="med"/>
            <a:tailEnd type="triangle" w="med" len="med"/>
          </a:ln>
        </xdr:spPr>
      </xdr:sp>
      <xdr:sp macro="" textlink="">
        <xdr:nvSpPr>
          <xdr:cNvPr id="177" name="Line 172"/>
          <xdr:cNvSpPr>
            <a:spLocks noChangeShapeType="1"/>
          </xdr:cNvSpPr>
        </xdr:nvSpPr>
        <xdr:spPr bwMode="auto">
          <a:xfrm flipH="1">
            <a:off x="6858000" y="12172950"/>
            <a:ext cx="104775" cy="514350"/>
          </a:xfrm>
          <a:prstGeom prst="line">
            <a:avLst/>
          </a:prstGeom>
          <a:noFill/>
          <a:ln w="9525">
            <a:solidFill>
              <a:srgbClr val="000000"/>
            </a:solidFill>
            <a:prstDash val="sysDot"/>
            <a:round/>
            <a:headEnd type="triangle" w="med" len="med"/>
            <a:tailEnd type="triangle" w="med" len="med"/>
          </a:ln>
        </xdr:spPr>
      </xdr:sp>
      <xdr:sp macro="" textlink="">
        <xdr:nvSpPr>
          <xdr:cNvPr id="178" name="Line 172"/>
          <xdr:cNvSpPr>
            <a:spLocks noChangeShapeType="1"/>
          </xdr:cNvSpPr>
        </xdr:nvSpPr>
        <xdr:spPr bwMode="auto">
          <a:xfrm>
            <a:off x="6991350" y="12144375"/>
            <a:ext cx="504825" cy="95250"/>
          </a:xfrm>
          <a:prstGeom prst="line">
            <a:avLst/>
          </a:prstGeom>
          <a:noFill/>
          <a:ln w="9525">
            <a:solidFill>
              <a:srgbClr val="000000"/>
            </a:solidFill>
            <a:prstDash val="sysDot"/>
            <a:round/>
            <a:headEnd type="triangle" w="med" len="med"/>
            <a:tailEnd type="triangle" w="med" len="med"/>
          </a:ln>
        </xdr:spPr>
      </xdr:sp>
      <xdr:sp macro="" textlink="">
        <xdr:nvSpPr>
          <xdr:cNvPr id="179" name="Line 172"/>
          <xdr:cNvSpPr>
            <a:spLocks noChangeShapeType="1"/>
          </xdr:cNvSpPr>
        </xdr:nvSpPr>
        <xdr:spPr bwMode="auto">
          <a:xfrm>
            <a:off x="6858000" y="12744450"/>
            <a:ext cx="504825" cy="95250"/>
          </a:xfrm>
          <a:prstGeom prst="line">
            <a:avLst/>
          </a:prstGeom>
          <a:noFill/>
          <a:ln w="9525">
            <a:solidFill>
              <a:srgbClr val="000000"/>
            </a:solidFill>
            <a:prstDash val="sysDot"/>
            <a:round/>
            <a:headEnd type="triangle" w="med" len="med"/>
            <a:tailEnd type="triangle" w="med" len="med"/>
          </a:ln>
        </xdr:spPr>
      </xdr:sp>
    </xdr:grpSp>
    <xdr:clientData/>
  </xdr:twoCellAnchor>
  <xdr:twoCellAnchor>
    <xdr:from>
      <xdr:col>34</xdr:col>
      <xdr:colOff>600075</xdr:colOff>
      <xdr:row>3</xdr:row>
      <xdr:rowOff>200025</xdr:rowOff>
    </xdr:from>
    <xdr:to>
      <xdr:col>35</xdr:col>
      <xdr:colOff>342900</xdr:colOff>
      <xdr:row>3</xdr:row>
      <xdr:rowOff>257175</xdr:rowOff>
    </xdr:to>
    <xdr:grpSp>
      <xdr:nvGrpSpPr>
        <xdr:cNvPr id="180" name="Group 39"/>
        <xdr:cNvGrpSpPr>
          <a:grpSpLocks/>
        </xdr:cNvGrpSpPr>
      </xdr:nvGrpSpPr>
      <xdr:grpSpPr bwMode="auto">
        <a:xfrm>
          <a:off x="15535275" y="962025"/>
          <a:ext cx="333375" cy="57150"/>
          <a:chOff x="504" y="685"/>
          <a:chExt cx="328" cy="9"/>
        </a:xfrm>
      </xdr:grpSpPr>
      <xdr:sp macro="" textlink="">
        <xdr:nvSpPr>
          <xdr:cNvPr id="181" name="Line 6"/>
          <xdr:cNvSpPr>
            <a:spLocks noChangeShapeType="1"/>
          </xdr:cNvSpPr>
        </xdr:nvSpPr>
        <xdr:spPr bwMode="auto">
          <a:xfrm flipV="1">
            <a:off x="504" y="685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2" name="Line 6"/>
          <xdr:cNvSpPr>
            <a:spLocks noChangeShapeType="1"/>
          </xdr:cNvSpPr>
        </xdr:nvSpPr>
        <xdr:spPr bwMode="auto">
          <a:xfrm flipV="1">
            <a:off x="504" y="694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32</xdr:col>
      <xdr:colOff>371475</xdr:colOff>
      <xdr:row>9</xdr:row>
      <xdr:rowOff>76200</xdr:rowOff>
    </xdr:from>
    <xdr:to>
      <xdr:col>33</xdr:col>
      <xdr:colOff>95250</xdr:colOff>
      <xdr:row>9</xdr:row>
      <xdr:rowOff>76200</xdr:rowOff>
    </xdr:to>
    <xdr:sp macro="" textlink="">
      <xdr:nvSpPr>
        <xdr:cNvPr id="183" name="Line 14"/>
        <xdr:cNvSpPr>
          <a:spLocks noChangeShapeType="1"/>
        </xdr:cNvSpPr>
      </xdr:nvSpPr>
      <xdr:spPr bwMode="auto">
        <a:xfrm>
          <a:off x="15135225" y="3771900"/>
          <a:ext cx="4095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27</xdr:col>
      <xdr:colOff>85725</xdr:colOff>
      <xdr:row>4</xdr:row>
      <xdr:rowOff>133350</xdr:rowOff>
    </xdr:from>
    <xdr:to>
      <xdr:col>27</xdr:col>
      <xdr:colOff>219074</xdr:colOff>
      <xdr:row>4</xdr:row>
      <xdr:rowOff>352424</xdr:rowOff>
    </xdr:to>
    <xdr:sp macro="" textlink="">
      <xdr:nvSpPr>
        <xdr:cNvPr id="184" name="テキスト ボックス 183"/>
        <xdr:cNvSpPr txBox="1"/>
      </xdr:nvSpPr>
      <xdr:spPr>
        <a:xfrm>
          <a:off x="11420475" y="1400175"/>
          <a:ext cx="133349" cy="219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800"/>
            <a:t>a</a:t>
          </a:r>
        </a:p>
        <a:p>
          <a:endParaRPr kumimoji="1" lang="en-US" altLang="ja-JP" sz="8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35</xdr:col>
      <xdr:colOff>38100</xdr:colOff>
      <xdr:row>7</xdr:row>
      <xdr:rowOff>466725</xdr:rowOff>
    </xdr:from>
    <xdr:to>
      <xdr:col>35</xdr:col>
      <xdr:colOff>390525</xdr:colOff>
      <xdr:row>8</xdr:row>
      <xdr:rowOff>209550</xdr:rowOff>
    </xdr:to>
    <xdr:sp macro="" textlink="">
      <xdr:nvSpPr>
        <xdr:cNvPr id="185" name="Freeform 4"/>
        <xdr:cNvSpPr>
          <a:spLocks/>
        </xdr:cNvSpPr>
      </xdr:nvSpPr>
      <xdr:spPr bwMode="auto">
        <a:xfrm>
          <a:off x="16859250" y="3190875"/>
          <a:ext cx="352425" cy="228600"/>
        </a:xfrm>
        <a:custGeom>
          <a:avLst/>
          <a:gdLst>
            <a:gd name="T0" fmla="*/ 0 w 254"/>
            <a:gd name="T1" fmla="*/ 2147483647 h 205"/>
            <a:gd name="T2" fmla="*/ 2147483647 w 254"/>
            <a:gd name="T3" fmla="*/ 2147483647 h 205"/>
            <a:gd name="T4" fmla="*/ 2147483647 w 254"/>
            <a:gd name="T5" fmla="*/ 0 h 205"/>
            <a:gd name="T6" fmla="*/ 2147483647 w 254"/>
            <a:gd name="T7" fmla="*/ 2147483647 h 205"/>
            <a:gd name="T8" fmla="*/ 2147483647 w 254"/>
            <a:gd name="T9" fmla="*/ 0 h 205"/>
            <a:gd name="T10" fmla="*/ 2147483647 w 254"/>
            <a:gd name="T11" fmla="*/ 2147483647 h 205"/>
            <a:gd name="T12" fmla="*/ 2147483647 w 254"/>
            <a:gd name="T13" fmla="*/ 2147483647 h 205"/>
            <a:gd name="T14" fmla="*/ 2147483647 w 254"/>
            <a:gd name="T15" fmla="*/ 2147483647 h 205"/>
            <a:gd name="T16" fmla="*/ 2147483647 w 254"/>
            <a:gd name="T17" fmla="*/ 2147483647 h 205"/>
            <a:gd name="T18" fmla="*/ 2147483647 w 254"/>
            <a:gd name="T19" fmla="*/ 2147483647 h 20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54"/>
            <a:gd name="T31" fmla="*/ 0 h 205"/>
            <a:gd name="T32" fmla="*/ 254 w 254"/>
            <a:gd name="T33" fmla="*/ 205 h 205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54" h="205">
              <a:moveTo>
                <a:pt x="0" y="102"/>
              </a:moveTo>
              <a:lnTo>
                <a:pt x="27" y="101"/>
              </a:lnTo>
              <a:lnTo>
                <a:pt x="55" y="0"/>
              </a:lnTo>
              <a:lnTo>
                <a:pt x="84" y="204"/>
              </a:lnTo>
              <a:lnTo>
                <a:pt x="113" y="0"/>
              </a:lnTo>
              <a:lnTo>
                <a:pt x="141" y="205"/>
              </a:lnTo>
              <a:lnTo>
                <a:pt x="169" y="2"/>
              </a:lnTo>
              <a:lnTo>
                <a:pt x="198" y="205"/>
              </a:lnTo>
              <a:lnTo>
                <a:pt x="226" y="101"/>
              </a:lnTo>
              <a:lnTo>
                <a:pt x="254" y="101"/>
              </a:lnTo>
            </a:path>
          </a:pathLst>
        </a:custGeom>
        <a:noFill/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36</xdr:col>
      <xdr:colOff>0</xdr:colOff>
      <xdr:row>8</xdr:row>
      <xdr:rowOff>85725</xdr:rowOff>
    </xdr:from>
    <xdr:to>
      <xdr:col>36</xdr:col>
      <xdr:colOff>381000</xdr:colOff>
      <xdr:row>8</xdr:row>
      <xdr:rowOff>342900</xdr:rowOff>
    </xdr:to>
    <xdr:sp macro="" textlink="">
      <xdr:nvSpPr>
        <xdr:cNvPr id="186" name="Freeform 4"/>
        <xdr:cNvSpPr>
          <a:spLocks/>
        </xdr:cNvSpPr>
      </xdr:nvSpPr>
      <xdr:spPr bwMode="auto">
        <a:xfrm>
          <a:off x="17506950" y="3295650"/>
          <a:ext cx="381000" cy="257175"/>
        </a:xfrm>
        <a:custGeom>
          <a:avLst/>
          <a:gdLst>
            <a:gd name="T0" fmla="*/ 0 w 254"/>
            <a:gd name="T1" fmla="*/ 2147483647 h 205"/>
            <a:gd name="T2" fmla="*/ 2147483647 w 254"/>
            <a:gd name="T3" fmla="*/ 2147483647 h 205"/>
            <a:gd name="T4" fmla="*/ 2147483647 w 254"/>
            <a:gd name="T5" fmla="*/ 0 h 205"/>
            <a:gd name="T6" fmla="*/ 2147483647 w 254"/>
            <a:gd name="T7" fmla="*/ 2147483647 h 205"/>
            <a:gd name="T8" fmla="*/ 2147483647 w 254"/>
            <a:gd name="T9" fmla="*/ 0 h 205"/>
            <a:gd name="T10" fmla="*/ 2147483647 w 254"/>
            <a:gd name="T11" fmla="*/ 2147483647 h 205"/>
            <a:gd name="T12" fmla="*/ 2147483647 w 254"/>
            <a:gd name="T13" fmla="*/ 2147483647 h 205"/>
            <a:gd name="T14" fmla="*/ 2147483647 w 254"/>
            <a:gd name="T15" fmla="*/ 2147483647 h 205"/>
            <a:gd name="T16" fmla="*/ 2147483647 w 254"/>
            <a:gd name="T17" fmla="*/ 2147483647 h 205"/>
            <a:gd name="T18" fmla="*/ 2147483647 w 254"/>
            <a:gd name="T19" fmla="*/ 2147483647 h 20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54"/>
            <a:gd name="T31" fmla="*/ 0 h 205"/>
            <a:gd name="T32" fmla="*/ 254 w 254"/>
            <a:gd name="T33" fmla="*/ 205 h 205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54" h="205">
              <a:moveTo>
                <a:pt x="0" y="102"/>
              </a:moveTo>
              <a:lnTo>
                <a:pt x="27" y="101"/>
              </a:lnTo>
              <a:lnTo>
                <a:pt x="55" y="0"/>
              </a:lnTo>
              <a:lnTo>
                <a:pt x="84" y="204"/>
              </a:lnTo>
              <a:lnTo>
                <a:pt x="113" y="0"/>
              </a:lnTo>
              <a:lnTo>
                <a:pt x="141" y="205"/>
              </a:lnTo>
              <a:lnTo>
                <a:pt x="169" y="2"/>
              </a:lnTo>
              <a:lnTo>
                <a:pt x="198" y="205"/>
              </a:lnTo>
              <a:lnTo>
                <a:pt x="226" y="101"/>
              </a:lnTo>
              <a:lnTo>
                <a:pt x="254" y="101"/>
              </a:lnTo>
            </a:path>
          </a:pathLst>
        </a:custGeom>
        <a:noFill/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36</xdr:col>
      <xdr:colOff>11906</xdr:colOff>
      <xdr:row>30</xdr:row>
      <xdr:rowOff>76201</xdr:rowOff>
    </xdr:from>
    <xdr:to>
      <xdr:col>37</xdr:col>
      <xdr:colOff>592931</xdr:colOff>
      <xdr:row>34</xdr:row>
      <xdr:rowOff>57151</xdr:rowOff>
    </xdr:to>
    <xdr:grpSp>
      <xdr:nvGrpSpPr>
        <xdr:cNvPr id="187" name="グループ化 1"/>
        <xdr:cNvGrpSpPr>
          <a:grpSpLocks/>
        </xdr:cNvGrpSpPr>
      </xdr:nvGrpSpPr>
      <xdr:grpSpPr bwMode="auto">
        <a:xfrm>
          <a:off x="16061531" y="11268076"/>
          <a:ext cx="1047750" cy="1314450"/>
          <a:chOff x="6438900" y="9886950"/>
          <a:chExt cx="1390650" cy="1323975"/>
        </a:xfrm>
      </xdr:grpSpPr>
      <xdr:grpSp>
        <xdr:nvGrpSpPr>
          <xdr:cNvPr id="188" name="Group 222"/>
          <xdr:cNvGrpSpPr>
            <a:grpSpLocks/>
          </xdr:cNvGrpSpPr>
        </xdr:nvGrpSpPr>
        <xdr:grpSpPr bwMode="auto">
          <a:xfrm rot="-8766582">
            <a:off x="7525290" y="10133795"/>
            <a:ext cx="295275" cy="200025"/>
            <a:chOff x="206" y="1182"/>
            <a:chExt cx="31" cy="21"/>
          </a:xfrm>
        </xdr:grpSpPr>
        <xdr:sp macro="" textlink="">
          <xdr:nvSpPr>
            <xdr:cNvPr id="195" name="Line 223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96" name="Line 224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89" name="Group 225"/>
          <xdr:cNvGrpSpPr>
            <a:grpSpLocks/>
          </xdr:cNvGrpSpPr>
        </xdr:nvGrpSpPr>
        <xdr:grpSpPr bwMode="auto">
          <a:xfrm rot="7433418">
            <a:off x="6609260" y="9943028"/>
            <a:ext cx="295275" cy="200025"/>
            <a:chOff x="206" y="1182"/>
            <a:chExt cx="31" cy="21"/>
          </a:xfrm>
        </xdr:grpSpPr>
        <xdr:sp macro="" textlink="">
          <xdr:nvSpPr>
            <xdr:cNvPr id="193" name="Line 226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94" name="Line 227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90" name="Group 228"/>
          <xdr:cNvGrpSpPr>
            <a:grpSpLocks/>
          </xdr:cNvGrpSpPr>
        </xdr:nvGrpSpPr>
        <xdr:grpSpPr bwMode="auto">
          <a:xfrm rot="-3366582">
            <a:off x="7385159" y="10923196"/>
            <a:ext cx="295275" cy="200025"/>
            <a:chOff x="206" y="1182"/>
            <a:chExt cx="31" cy="21"/>
          </a:xfrm>
        </xdr:grpSpPr>
        <xdr:sp macro="" textlink="">
          <xdr:nvSpPr>
            <xdr:cNvPr id="191" name="Line 229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92" name="Line 230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25</xdr:col>
      <xdr:colOff>69056</xdr:colOff>
      <xdr:row>13</xdr:row>
      <xdr:rowOff>140494</xdr:rowOff>
    </xdr:from>
    <xdr:to>
      <xdr:col>26</xdr:col>
      <xdr:colOff>35718</xdr:colOff>
      <xdr:row>14</xdr:row>
      <xdr:rowOff>223837</xdr:rowOff>
    </xdr:to>
    <xdr:sp macro="" textlink="">
      <xdr:nvSpPr>
        <xdr:cNvPr id="197" name="Freeform 39"/>
        <xdr:cNvSpPr>
          <a:spLocks/>
        </xdr:cNvSpPr>
      </xdr:nvSpPr>
      <xdr:spPr bwMode="auto">
        <a:xfrm rot="-8280832">
          <a:off x="10794206" y="5274469"/>
          <a:ext cx="271462" cy="464343"/>
        </a:xfrm>
        <a:custGeom>
          <a:avLst/>
          <a:gdLst>
            <a:gd name="T0" fmla="*/ 0 w 43"/>
            <a:gd name="T1" fmla="*/ 2147483647 h 19"/>
            <a:gd name="T2" fmla="*/ 2147483647 w 43"/>
            <a:gd name="T3" fmla="*/ 2147483647 h 19"/>
            <a:gd name="T4" fmla="*/ 2147483647 w 43"/>
            <a:gd name="T5" fmla="*/ 0 h 19"/>
            <a:gd name="T6" fmla="*/ 0 60000 65536"/>
            <a:gd name="T7" fmla="*/ 0 60000 65536"/>
            <a:gd name="T8" fmla="*/ 0 60000 65536"/>
            <a:gd name="T9" fmla="*/ 0 w 43"/>
            <a:gd name="T10" fmla="*/ 0 h 19"/>
            <a:gd name="T11" fmla="*/ 25 w 43"/>
            <a:gd name="T12" fmla="*/ 25 h 1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" h="19">
              <a:moveTo>
                <a:pt x="43" y="19"/>
              </a:moveTo>
              <a:cubicBezTo>
                <a:pt x="37" y="18"/>
                <a:pt x="14" y="19"/>
                <a:pt x="7" y="16"/>
              </a:cubicBezTo>
              <a:cubicBezTo>
                <a:pt x="0" y="13"/>
                <a:pt x="3" y="4"/>
                <a:pt x="2" y="0"/>
              </a:cubicBez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triangle" w="med" len="med"/>
          <a:tailEnd type="none" w="med" len="med"/>
        </a:ln>
      </xdr:spPr>
    </xdr:sp>
    <xdr:clientData/>
  </xdr:twoCellAnchor>
  <xdr:twoCellAnchor>
    <xdr:from>
      <xdr:col>31</xdr:col>
      <xdr:colOff>304800</xdr:colOff>
      <xdr:row>8</xdr:row>
      <xdr:rowOff>323850</xdr:rowOff>
    </xdr:from>
    <xdr:to>
      <xdr:col>32</xdr:col>
      <xdr:colOff>19050</xdr:colOff>
      <xdr:row>8</xdr:row>
      <xdr:rowOff>323850</xdr:rowOff>
    </xdr:to>
    <xdr:sp macro="" textlink="">
      <xdr:nvSpPr>
        <xdr:cNvPr id="198" name="Line 14"/>
        <xdr:cNvSpPr>
          <a:spLocks noChangeShapeType="1"/>
        </xdr:cNvSpPr>
      </xdr:nvSpPr>
      <xdr:spPr bwMode="auto">
        <a:xfrm>
          <a:off x="14382750" y="3533775"/>
          <a:ext cx="4000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30</xdr:col>
      <xdr:colOff>190500</xdr:colOff>
      <xdr:row>8</xdr:row>
      <xdr:rowOff>247650</xdr:rowOff>
    </xdr:from>
    <xdr:to>
      <xdr:col>30</xdr:col>
      <xdr:colOff>590550</xdr:colOff>
      <xdr:row>8</xdr:row>
      <xdr:rowOff>247650</xdr:rowOff>
    </xdr:to>
    <xdr:sp macro="" textlink="">
      <xdr:nvSpPr>
        <xdr:cNvPr id="199" name="Line 14"/>
        <xdr:cNvSpPr>
          <a:spLocks noChangeShapeType="1"/>
        </xdr:cNvSpPr>
      </xdr:nvSpPr>
      <xdr:spPr bwMode="auto">
        <a:xfrm>
          <a:off x="13582650" y="3457575"/>
          <a:ext cx="4000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23</xdr:col>
      <xdr:colOff>152401</xdr:colOff>
      <xdr:row>4</xdr:row>
      <xdr:rowOff>88106</xdr:rowOff>
    </xdr:from>
    <xdr:to>
      <xdr:col>24</xdr:col>
      <xdr:colOff>138113</xdr:colOff>
      <xdr:row>4</xdr:row>
      <xdr:rowOff>88106</xdr:rowOff>
    </xdr:to>
    <xdr:sp macro="" textlink="">
      <xdr:nvSpPr>
        <xdr:cNvPr id="200" name="Line 3"/>
        <xdr:cNvSpPr>
          <a:spLocks noChangeShapeType="1"/>
        </xdr:cNvSpPr>
      </xdr:nvSpPr>
      <xdr:spPr bwMode="auto">
        <a:xfrm>
          <a:off x="10267951" y="1354931"/>
          <a:ext cx="290512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416718</xdr:colOff>
      <xdr:row>3</xdr:row>
      <xdr:rowOff>83345</xdr:rowOff>
    </xdr:from>
    <xdr:to>
      <xdr:col>19</xdr:col>
      <xdr:colOff>435768</xdr:colOff>
      <xdr:row>3</xdr:row>
      <xdr:rowOff>388145</xdr:rowOff>
    </xdr:to>
    <xdr:sp macro="" textlink="">
      <xdr:nvSpPr>
        <xdr:cNvPr id="201" name="Freeform 4"/>
        <xdr:cNvSpPr>
          <a:spLocks/>
        </xdr:cNvSpPr>
      </xdr:nvSpPr>
      <xdr:spPr bwMode="auto">
        <a:xfrm>
          <a:off x="8436768" y="864395"/>
          <a:ext cx="447675" cy="304800"/>
        </a:xfrm>
        <a:custGeom>
          <a:avLst/>
          <a:gdLst>
            <a:gd name="T0" fmla="*/ 0 w 254"/>
            <a:gd name="T1" fmla="*/ 2147483647 h 205"/>
            <a:gd name="T2" fmla="*/ 2147483647 w 254"/>
            <a:gd name="T3" fmla="*/ 2147483647 h 205"/>
            <a:gd name="T4" fmla="*/ 2147483647 w 254"/>
            <a:gd name="T5" fmla="*/ 0 h 205"/>
            <a:gd name="T6" fmla="*/ 2147483647 w 254"/>
            <a:gd name="T7" fmla="*/ 2147483647 h 205"/>
            <a:gd name="T8" fmla="*/ 2147483647 w 254"/>
            <a:gd name="T9" fmla="*/ 0 h 205"/>
            <a:gd name="T10" fmla="*/ 2147483647 w 254"/>
            <a:gd name="T11" fmla="*/ 2147483647 h 205"/>
            <a:gd name="T12" fmla="*/ 2147483647 w 254"/>
            <a:gd name="T13" fmla="*/ 2147483647 h 205"/>
            <a:gd name="T14" fmla="*/ 2147483647 w 254"/>
            <a:gd name="T15" fmla="*/ 2147483647 h 205"/>
            <a:gd name="T16" fmla="*/ 2147483647 w 254"/>
            <a:gd name="T17" fmla="*/ 2147483647 h 205"/>
            <a:gd name="T18" fmla="*/ 2147483647 w 254"/>
            <a:gd name="T19" fmla="*/ 2147483647 h 20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54"/>
            <a:gd name="T31" fmla="*/ 0 h 205"/>
            <a:gd name="T32" fmla="*/ 254 w 254"/>
            <a:gd name="T33" fmla="*/ 205 h 205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54" h="205">
              <a:moveTo>
                <a:pt x="0" y="102"/>
              </a:moveTo>
              <a:lnTo>
                <a:pt x="27" y="101"/>
              </a:lnTo>
              <a:lnTo>
                <a:pt x="55" y="0"/>
              </a:lnTo>
              <a:lnTo>
                <a:pt x="84" y="204"/>
              </a:lnTo>
              <a:lnTo>
                <a:pt x="113" y="0"/>
              </a:lnTo>
              <a:lnTo>
                <a:pt x="141" y="205"/>
              </a:lnTo>
              <a:lnTo>
                <a:pt x="169" y="2"/>
              </a:lnTo>
              <a:lnTo>
                <a:pt x="198" y="205"/>
              </a:lnTo>
              <a:lnTo>
                <a:pt x="226" y="101"/>
              </a:lnTo>
              <a:lnTo>
                <a:pt x="254" y="101"/>
              </a:lnTo>
            </a:path>
          </a:pathLst>
        </a:custGeom>
        <a:noFill/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259556</xdr:colOff>
      <xdr:row>5</xdr:row>
      <xdr:rowOff>200025</xdr:rowOff>
    </xdr:from>
    <xdr:to>
      <xdr:col>24</xdr:col>
      <xdr:colOff>245268</xdr:colOff>
      <xdr:row>5</xdr:row>
      <xdr:rowOff>200025</xdr:rowOff>
    </xdr:to>
    <xdr:grpSp>
      <xdr:nvGrpSpPr>
        <xdr:cNvPr id="202" name="Group 5"/>
        <xdr:cNvGrpSpPr>
          <a:grpSpLocks/>
        </xdr:cNvGrpSpPr>
      </xdr:nvGrpSpPr>
      <xdr:grpSpPr bwMode="auto">
        <a:xfrm>
          <a:off x="10356056" y="1914525"/>
          <a:ext cx="295275" cy="0"/>
          <a:chOff x="961" y="206"/>
          <a:chExt cx="31" cy="8"/>
        </a:xfrm>
      </xdr:grpSpPr>
      <xdr:sp macro="" textlink="">
        <xdr:nvSpPr>
          <xdr:cNvPr id="203" name="Line 5"/>
          <xdr:cNvSpPr>
            <a:spLocks noChangeShapeType="1"/>
          </xdr:cNvSpPr>
        </xdr:nvSpPr>
        <xdr:spPr bwMode="auto">
          <a:xfrm>
            <a:off x="961" y="206"/>
            <a:ext cx="31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4" name="Line 6"/>
          <xdr:cNvSpPr>
            <a:spLocks noChangeShapeType="1"/>
          </xdr:cNvSpPr>
        </xdr:nvSpPr>
        <xdr:spPr bwMode="auto">
          <a:xfrm>
            <a:off x="961" y="214"/>
            <a:ext cx="31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19</xdr:col>
      <xdr:colOff>28575</xdr:colOff>
      <xdr:row>5</xdr:row>
      <xdr:rowOff>276225</xdr:rowOff>
    </xdr:from>
    <xdr:to>
      <xdr:col>20</xdr:col>
      <xdr:colOff>0</xdr:colOff>
      <xdr:row>5</xdr:row>
      <xdr:rowOff>276225</xdr:rowOff>
    </xdr:to>
    <xdr:sp macro="" textlink="">
      <xdr:nvSpPr>
        <xdr:cNvPr id="205" name="Line 14"/>
        <xdr:cNvSpPr>
          <a:spLocks noChangeShapeType="1"/>
        </xdr:cNvSpPr>
      </xdr:nvSpPr>
      <xdr:spPr bwMode="auto">
        <a:xfrm>
          <a:off x="8477250" y="2028825"/>
          <a:ext cx="4286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18</xdr:col>
      <xdr:colOff>426243</xdr:colOff>
      <xdr:row>2</xdr:row>
      <xdr:rowOff>142875</xdr:rowOff>
    </xdr:from>
    <xdr:to>
      <xdr:col>19</xdr:col>
      <xdr:colOff>447675</xdr:colOff>
      <xdr:row>2</xdr:row>
      <xdr:rowOff>145258</xdr:rowOff>
    </xdr:to>
    <xdr:cxnSp macro="">
      <xdr:nvCxnSpPr>
        <xdr:cNvPr id="206" name="直線コネクタ 205"/>
        <xdr:cNvCxnSpPr/>
      </xdr:nvCxnSpPr>
      <xdr:spPr>
        <a:xfrm flipV="1">
          <a:off x="8446293" y="628650"/>
          <a:ext cx="450057" cy="2383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428623</xdr:colOff>
      <xdr:row>4</xdr:row>
      <xdr:rowOff>261462</xdr:rowOff>
    </xdr:from>
    <xdr:to>
      <xdr:col>20</xdr:col>
      <xdr:colOff>11906</xdr:colOff>
      <xdr:row>4</xdr:row>
      <xdr:rowOff>307181</xdr:rowOff>
    </xdr:to>
    <xdr:grpSp>
      <xdr:nvGrpSpPr>
        <xdr:cNvPr id="207" name="Group 39"/>
        <xdr:cNvGrpSpPr>
          <a:grpSpLocks/>
        </xdr:cNvGrpSpPr>
      </xdr:nvGrpSpPr>
      <xdr:grpSpPr bwMode="auto">
        <a:xfrm>
          <a:off x="8429623" y="1499712"/>
          <a:ext cx="464346" cy="45719"/>
          <a:chOff x="504" y="685"/>
          <a:chExt cx="328" cy="9"/>
        </a:xfrm>
      </xdr:grpSpPr>
      <xdr:sp macro="" textlink="">
        <xdr:nvSpPr>
          <xdr:cNvPr id="208" name="Line 6"/>
          <xdr:cNvSpPr>
            <a:spLocks noChangeShapeType="1"/>
          </xdr:cNvSpPr>
        </xdr:nvSpPr>
        <xdr:spPr bwMode="auto">
          <a:xfrm flipV="1">
            <a:off x="504" y="685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9" name="Line 6"/>
          <xdr:cNvSpPr>
            <a:spLocks noChangeShapeType="1"/>
          </xdr:cNvSpPr>
        </xdr:nvSpPr>
        <xdr:spPr bwMode="auto">
          <a:xfrm flipV="1">
            <a:off x="504" y="694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16</xdr:col>
      <xdr:colOff>246529</xdr:colOff>
      <xdr:row>5</xdr:row>
      <xdr:rowOff>112060</xdr:rowOff>
    </xdr:from>
    <xdr:to>
      <xdr:col>17</xdr:col>
      <xdr:colOff>1680</xdr:colOff>
      <xdr:row>5</xdr:row>
      <xdr:rowOff>340660</xdr:rowOff>
    </xdr:to>
    <xdr:sp macro="" textlink="">
      <xdr:nvSpPr>
        <xdr:cNvPr id="210" name="Rectangle 48"/>
        <xdr:cNvSpPr>
          <a:spLocks noChangeArrowheads="1"/>
        </xdr:cNvSpPr>
      </xdr:nvSpPr>
      <xdr:spPr bwMode="auto">
        <a:xfrm>
          <a:off x="7409329" y="1864660"/>
          <a:ext cx="183776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C</a:t>
          </a:r>
          <a:endParaRPr lang="ja-JP" altLang="en-US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143428</xdr:colOff>
      <xdr:row>3</xdr:row>
      <xdr:rowOff>130763</xdr:rowOff>
    </xdr:from>
    <xdr:to>
      <xdr:col>14</xdr:col>
      <xdr:colOff>33890</xdr:colOff>
      <xdr:row>3</xdr:row>
      <xdr:rowOff>364782</xdr:rowOff>
    </xdr:to>
    <xdr:sp macro="" textlink="">
      <xdr:nvSpPr>
        <xdr:cNvPr id="211" name="Rectangle 48"/>
        <xdr:cNvSpPr>
          <a:spLocks noChangeArrowheads="1"/>
        </xdr:cNvSpPr>
      </xdr:nvSpPr>
      <xdr:spPr bwMode="auto">
        <a:xfrm>
          <a:off x="6020353" y="911813"/>
          <a:ext cx="319087" cy="23401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A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’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`</a:t>
          </a:r>
          <a:endParaRPr lang="ja-JP" altLang="en-US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15</xdr:col>
      <xdr:colOff>17788</xdr:colOff>
      <xdr:row>5</xdr:row>
      <xdr:rowOff>436190</xdr:rowOff>
    </xdr:from>
    <xdr:to>
      <xdr:col>15</xdr:col>
      <xdr:colOff>198763</xdr:colOff>
      <xdr:row>6</xdr:row>
      <xdr:rowOff>182937</xdr:rowOff>
    </xdr:to>
    <xdr:sp macro="" textlink="">
      <xdr:nvSpPr>
        <xdr:cNvPr id="212" name="Rectangle 48"/>
        <xdr:cNvSpPr>
          <a:spLocks noChangeArrowheads="1"/>
        </xdr:cNvSpPr>
      </xdr:nvSpPr>
      <xdr:spPr bwMode="auto">
        <a:xfrm>
          <a:off x="6751963" y="2188790"/>
          <a:ext cx="180975" cy="23252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B</a:t>
          </a:r>
          <a:endParaRPr lang="ja-JP" altLang="en-US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11</xdr:col>
      <xdr:colOff>418066</xdr:colOff>
      <xdr:row>19</xdr:row>
      <xdr:rowOff>201189</xdr:rowOff>
    </xdr:from>
    <xdr:to>
      <xdr:col>18</xdr:col>
      <xdr:colOff>22412</xdr:colOff>
      <xdr:row>19</xdr:row>
      <xdr:rowOff>257736</xdr:rowOff>
    </xdr:to>
    <xdr:grpSp>
      <xdr:nvGrpSpPr>
        <xdr:cNvPr id="213" name="Group 20"/>
        <xdr:cNvGrpSpPr>
          <a:grpSpLocks/>
        </xdr:cNvGrpSpPr>
      </xdr:nvGrpSpPr>
      <xdr:grpSpPr bwMode="auto">
        <a:xfrm>
          <a:off x="5418691" y="7535439"/>
          <a:ext cx="2604721" cy="56547"/>
          <a:chOff x="628" y="643"/>
          <a:chExt cx="204" cy="8"/>
        </a:xfrm>
      </xdr:grpSpPr>
      <xdr:sp macro="" textlink="">
        <xdr:nvSpPr>
          <xdr:cNvPr id="214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5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7</xdr:col>
      <xdr:colOff>9526</xdr:colOff>
      <xdr:row>14</xdr:row>
      <xdr:rowOff>196851</xdr:rowOff>
    </xdr:from>
    <xdr:to>
      <xdr:col>13</xdr:col>
      <xdr:colOff>11206</xdr:colOff>
      <xdr:row>14</xdr:row>
      <xdr:rowOff>246530</xdr:rowOff>
    </xdr:to>
    <xdr:grpSp>
      <xdr:nvGrpSpPr>
        <xdr:cNvPr id="216" name="Group 20"/>
        <xdr:cNvGrpSpPr>
          <a:grpSpLocks/>
        </xdr:cNvGrpSpPr>
      </xdr:nvGrpSpPr>
      <xdr:grpSpPr bwMode="auto">
        <a:xfrm>
          <a:off x="3295651" y="5626101"/>
          <a:ext cx="2573430" cy="49679"/>
          <a:chOff x="628" y="643"/>
          <a:chExt cx="204" cy="8"/>
        </a:xfrm>
      </xdr:grpSpPr>
      <xdr:sp macro="" textlink="">
        <xdr:nvSpPr>
          <xdr:cNvPr id="217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8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425822</xdr:colOff>
      <xdr:row>12</xdr:row>
      <xdr:rowOff>190500</xdr:rowOff>
    </xdr:from>
    <xdr:to>
      <xdr:col>18</xdr:col>
      <xdr:colOff>11206</xdr:colOff>
      <xdr:row>12</xdr:row>
      <xdr:rowOff>236219</xdr:rowOff>
    </xdr:to>
    <xdr:grpSp>
      <xdr:nvGrpSpPr>
        <xdr:cNvPr id="219" name="Group 20"/>
        <xdr:cNvGrpSpPr>
          <a:grpSpLocks/>
        </xdr:cNvGrpSpPr>
      </xdr:nvGrpSpPr>
      <xdr:grpSpPr bwMode="auto">
        <a:xfrm>
          <a:off x="2426072" y="4857750"/>
          <a:ext cx="5586134" cy="45719"/>
          <a:chOff x="628" y="643"/>
          <a:chExt cx="204" cy="8"/>
        </a:xfrm>
      </xdr:grpSpPr>
      <xdr:sp macro="" textlink="">
        <xdr:nvSpPr>
          <xdr:cNvPr id="220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1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13</xdr:col>
      <xdr:colOff>0</xdr:colOff>
      <xdr:row>14</xdr:row>
      <xdr:rowOff>224118</xdr:rowOff>
    </xdr:from>
    <xdr:to>
      <xdr:col>18</xdr:col>
      <xdr:colOff>11207</xdr:colOff>
      <xdr:row>14</xdr:row>
      <xdr:rowOff>235324</xdr:rowOff>
    </xdr:to>
    <xdr:sp macro="" textlink="">
      <xdr:nvSpPr>
        <xdr:cNvPr id="222" name="Line 3"/>
        <xdr:cNvSpPr>
          <a:spLocks noChangeShapeType="1"/>
        </xdr:cNvSpPr>
      </xdr:nvSpPr>
      <xdr:spPr bwMode="auto">
        <a:xfrm flipV="1">
          <a:off x="5876925" y="5739093"/>
          <a:ext cx="2154332" cy="1120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</xdr:row>
      <xdr:rowOff>201706</xdr:rowOff>
    </xdr:from>
    <xdr:to>
      <xdr:col>6</xdr:col>
      <xdr:colOff>0</xdr:colOff>
      <xdr:row>13</xdr:row>
      <xdr:rowOff>201706</xdr:rowOff>
    </xdr:to>
    <xdr:sp macro="" textlink="">
      <xdr:nvSpPr>
        <xdr:cNvPr id="223" name="Line 3"/>
        <xdr:cNvSpPr>
          <a:spLocks noChangeShapeType="1"/>
        </xdr:cNvSpPr>
      </xdr:nvSpPr>
      <xdr:spPr bwMode="auto">
        <a:xfrm flipV="1">
          <a:off x="1590675" y="5335681"/>
          <a:ext cx="12858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</xdr:colOff>
      <xdr:row>19</xdr:row>
      <xdr:rowOff>180975</xdr:rowOff>
    </xdr:from>
    <xdr:to>
      <xdr:col>7</xdr:col>
      <xdr:colOff>414619</xdr:colOff>
      <xdr:row>19</xdr:row>
      <xdr:rowOff>226694</xdr:rowOff>
    </xdr:to>
    <xdr:grpSp>
      <xdr:nvGrpSpPr>
        <xdr:cNvPr id="224" name="Group 20"/>
        <xdr:cNvGrpSpPr>
          <a:grpSpLocks/>
        </xdr:cNvGrpSpPr>
      </xdr:nvGrpSpPr>
      <xdr:grpSpPr bwMode="auto">
        <a:xfrm>
          <a:off x="1571626" y="7515225"/>
          <a:ext cx="2129118" cy="45719"/>
          <a:chOff x="628" y="643"/>
          <a:chExt cx="204" cy="8"/>
        </a:xfrm>
      </xdr:grpSpPr>
      <xdr:sp macro="" textlink="">
        <xdr:nvSpPr>
          <xdr:cNvPr id="225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6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441325</xdr:colOff>
      <xdr:row>7</xdr:row>
      <xdr:rowOff>355600</xdr:rowOff>
    </xdr:from>
    <xdr:to>
      <xdr:col>34</xdr:col>
      <xdr:colOff>546100</xdr:colOff>
      <xdr:row>7</xdr:row>
      <xdr:rowOff>403225</xdr:rowOff>
    </xdr:to>
    <xdr:grpSp>
      <xdr:nvGrpSpPr>
        <xdr:cNvPr id="227" name="Group 20"/>
        <xdr:cNvGrpSpPr>
          <a:grpSpLocks/>
        </xdr:cNvGrpSpPr>
      </xdr:nvGrpSpPr>
      <xdr:grpSpPr bwMode="auto">
        <a:xfrm>
          <a:off x="13871575" y="3022600"/>
          <a:ext cx="1666875" cy="47625"/>
          <a:chOff x="628" y="643"/>
          <a:chExt cx="204" cy="8"/>
        </a:xfrm>
      </xdr:grpSpPr>
      <xdr:sp macro="" textlink="">
        <xdr:nvSpPr>
          <xdr:cNvPr id="228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9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7</xdr:col>
      <xdr:colOff>11206</xdr:colOff>
      <xdr:row>13</xdr:row>
      <xdr:rowOff>174625</xdr:rowOff>
    </xdr:from>
    <xdr:to>
      <xdr:col>18</xdr:col>
      <xdr:colOff>11206</xdr:colOff>
      <xdr:row>13</xdr:row>
      <xdr:rowOff>224118</xdr:rowOff>
    </xdr:to>
    <xdr:grpSp>
      <xdr:nvGrpSpPr>
        <xdr:cNvPr id="230" name="Group 20"/>
        <xdr:cNvGrpSpPr>
          <a:grpSpLocks/>
        </xdr:cNvGrpSpPr>
      </xdr:nvGrpSpPr>
      <xdr:grpSpPr bwMode="auto">
        <a:xfrm>
          <a:off x="3297331" y="5222875"/>
          <a:ext cx="4714875" cy="49493"/>
          <a:chOff x="628" y="643"/>
          <a:chExt cx="204" cy="8"/>
        </a:xfrm>
      </xdr:grpSpPr>
      <xdr:sp macro="" textlink="">
        <xdr:nvSpPr>
          <xdr:cNvPr id="231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2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7</xdr:col>
      <xdr:colOff>399530</xdr:colOff>
      <xdr:row>19</xdr:row>
      <xdr:rowOff>212912</xdr:rowOff>
    </xdr:from>
    <xdr:to>
      <xdr:col>10</xdr:col>
      <xdr:colOff>392206</xdr:colOff>
      <xdr:row>19</xdr:row>
      <xdr:rowOff>216357</xdr:rowOff>
    </xdr:to>
    <xdr:sp macro="" textlink="">
      <xdr:nvSpPr>
        <xdr:cNvPr id="233" name="Line 3"/>
        <xdr:cNvSpPr>
          <a:spLocks noChangeShapeType="1"/>
        </xdr:cNvSpPr>
      </xdr:nvSpPr>
      <xdr:spPr bwMode="auto">
        <a:xfrm flipV="1">
          <a:off x="3704705" y="7632887"/>
          <a:ext cx="1278551" cy="344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18101</xdr:colOff>
      <xdr:row>13</xdr:row>
      <xdr:rowOff>49306</xdr:rowOff>
    </xdr:from>
    <xdr:to>
      <xdr:col>7</xdr:col>
      <xdr:colOff>37151</xdr:colOff>
      <xdr:row>13</xdr:row>
      <xdr:rowOff>354106</xdr:rowOff>
    </xdr:to>
    <xdr:sp macro="" textlink="">
      <xdr:nvSpPr>
        <xdr:cNvPr id="234" name="Freeform 4"/>
        <xdr:cNvSpPr>
          <a:spLocks/>
        </xdr:cNvSpPr>
      </xdr:nvSpPr>
      <xdr:spPr bwMode="auto">
        <a:xfrm>
          <a:off x="2894651" y="5183281"/>
          <a:ext cx="447675" cy="304800"/>
        </a:xfrm>
        <a:custGeom>
          <a:avLst/>
          <a:gdLst>
            <a:gd name="T0" fmla="*/ 0 w 254"/>
            <a:gd name="T1" fmla="*/ 2147483647 h 205"/>
            <a:gd name="T2" fmla="*/ 2147483647 w 254"/>
            <a:gd name="T3" fmla="*/ 2147483647 h 205"/>
            <a:gd name="T4" fmla="*/ 2147483647 w 254"/>
            <a:gd name="T5" fmla="*/ 0 h 205"/>
            <a:gd name="T6" fmla="*/ 2147483647 w 254"/>
            <a:gd name="T7" fmla="*/ 2147483647 h 205"/>
            <a:gd name="T8" fmla="*/ 2147483647 w 254"/>
            <a:gd name="T9" fmla="*/ 0 h 205"/>
            <a:gd name="T10" fmla="*/ 2147483647 w 254"/>
            <a:gd name="T11" fmla="*/ 2147483647 h 205"/>
            <a:gd name="T12" fmla="*/ 2147483647 w 254"/>
            <a:gd name="T13" fmla="*/ 2147483647 h 205"/>
            <a:gd name="T14" fmla="*/ 2147483647 w 254"/>
            <a:gd name="T15" fmla="*/ 2147483647 h 205"/>
            <a:gd name="T16" fmla="*/ 2147483647 w 254"/>
            <a:gd name="T17" fmla="*/ 2147483647 h 205"/>
            <a:gd name="T18" fmla="*/ 2147483647 w 254"/>
            <a:gd name="T19" fmla="*/ 2147483647 h 20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54"/>
            <a:gd name="T31" fmla="*/ 0 h 205"/>
            <a:gd name="T32" fmla="*/ 254 w 254"/>
            <a:gd name="T33" fmla="*/ 205 h 205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54" h="205">
              <a:moveTo>
                <a:pt x="0" y="102"/>
              </a:moveTo>
              <a:lnTo>
                <a:pt x="27" y="101"/>
              </a:lnTo>
              <a:lnTo>
                <a:pt x="55" y="0"/>
              </a:lnTo>
              <a:lnTo>
                <a:pt x="84" y="204"/>
              </a:lnTo>
              <a:lnTo>
                <a:pt x="113" y="0"/>
              </a:lnTo>
              <a:lnTo>
                <a:pt x="141" y="205"/>
              </a:lnTo>
              <a:lnTo>
                <a:pt x="169" y="2"/>
              </a:lnTo>
              <a:lnTo>
                <a:pt x="198" y="205"/>
              </a:lnTo>
              <a:lnTo>
                <a:pt x="226" y="101"/>
              </a:lnTo>
              <a:lnTo>
                <a:pt x="254" y="101"/>
              </a:lnTo>
            </a:path>
          </a:pathLst>
        </a:custGeom>
        <a:noFill/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10</xdr:col>
      <xdr:colOff>399537</xdr:colOff>
      <xdr:row>19</xdr:row>
      <xdr:rowOff>66157</xdr:rowOff>
    </xdr:from>
    <xdr:to>
      <xdr:col>11</xdr:col>
      <xdr:colOff>418586</xdr:colOff>
      <xdr:row>19</xdr:row>
      <xdr:rowOff>370957</xdr:rowOff>
    </xdr:to>
    <xdr:sp macro="" textlink="">
      <xdr:nvSpPr>
        <xdr:cNvPr id="235" name="Freeform 4"/>
        <xdr:cNvSpPr>
          <a:spLocks/>
        </xdr:cNvSpPr>
      </xdr:nvSpPr>
      <xdr:spPr bwMode="auto">
        <a:xfrm>
          <a:off x="4990587" y="7486132"/>
          <a:ext cx="447674" cy="304800"/>
        </a:xfrm>
        <a:custGeom>
          <a:avLst/>
          <a:gdLst>
            <a:gd name="T0" fmla="*/ 0 w 254"/>
            <a:gd name="T1" fmla="*/ 2147483647 h 205"/>
            <a:gd name="T2" fmla="*/ 2147483647 w 254"/>
            <a:gd name="T3" fmla="*/ 2147483647 h 205"/>
            <a:gd name="T4" fmla="*/ 2147483647 w 254"/>
            <a:gd name="T5" fmla="*/ 0 h 205"/>
            <a:gd name="T6" fmla="*/ 2147483647 w 254"/>
            <a:gd name="T7" fmla="*/ 2147483647 h 205"/>
            <a:gd name="T8" fmla="*/ 2147483647 w 254"/>
            <a:gd name="T9" fmla="*/ 0 h 205"/>
            <a:gd name="T10" fmla="*/ 2147483647 w 254"/>
            <a:gd name="T11" fmla="*/ 2147483647 h 205"/>
            <a:gd name="T12" fmla="*/ 2147483647 w 254"/>
            <a:gd name="T13" fmla="*/ 2147483647 h 205"/>
            <a:gd name="T14" fmla="*/ 2147483647 w 254"/>
            <a:gd name="T15" fmla="*/ 2147483647 h 205"/>
            <a:gd name="T16" fmla="*/ 2147483647 w 254"/>
            <a:gd name="T17" fmla="*/ 2147483647 h 205"/>
            <a:gd name="T18" fmla="*/ 2147483647 w 254"/>
            <a:gd name="T19" fmla="*/ 2147483647 h 20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54"/>
            <a:gd name="T31" fmla="*/ 0 h 205"/>
            <a:gd name="T32" fmla="*/ 254 w 254"/>
            <a:gd name="T33" fmla="*/ 205 h 205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54" h="205">
              <a:moveTo>
                <a:pt x="0" y="102"/>
              </a:moveTo>
              <a:lnTo>
                <a:pt x="27" y="101"/>
              </a:lnTo>
              <a:lnTo>
                <a:pt x="55" y="0"/>
              </a:lnTo>
              <a:lnTo>
                <a:pt x="84" y="204"/>
              </a:lnTo>
              <a:lnTo>
                <a:pt x="113" y="0"/>
              </a:lnTo>
              <a:lnTo>
                <a:pt x="141" y="205"/>
              </a:lnTo>
              <a:lnTo>
                <a:pt x="169" y="2"/>
              </a:lnTo>
              <a:lnTo>
                <a:pt x="198" y="205"/>
              </a:lnTo>
              <a:lnTo>
                <a:pt x="226" y="101"/>
              </a:lnTo>
              <a:lnTo>
                <a:pt x="254" y="101"/>
              </a:lnTo>
            </a:path>
          </a:pathLst>
        </a:custGeom>
        <a:noFill/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9525</xdr:colOff>
      <xdr:row>18</xdr:row>
      <xdr:rowOff>171450</xdr:rowOff>
    </xdr:from>
    <xdr:to>
      <xdr:col>8</xdr:col>
      <xdr:colOff>11206</xdr:colOff>
      <xdr:row>18</xdr:row>
      <xdr:rowOff>224118</xdr:rowOff>
    </xdr:to>
    <xdr:grpSp>
      <xdr:nvGrpSpPr>
        <xdr:cNvPr id="236" name="Group 20"/>
        <xdr:cNvGrpSpPr>
          <a:grpSpLocks/>
        </xdr:cNvGrpSpPr>
      </xdr:nvGrpSpPr>
      <xdr:grpSpPr bwMode="auto">
        <a:xfrm>
          <a:off x="1581150" y="7124700"/>
          <a:ext cx="2144806" cy="52668"/>
          <a:chOff x="628" y="643"/>
          <a:chExt cx="204" cy="8"/>
        </a:xfrm>
      </xdr:grpSpPr>
      <xdr:sp macro="" textlink="">
        <xdr:nvSpPr>
          <xdr:cNvPr id="237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8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10</xdr:col>
      <xdr:colOff>14215</xdr:colOff>
      <xdr:row>18</xdr:row>
      <xdr:rowOff>182656</xdr:rowOff>
    </xdr:from>
    <xdr:to>
      <xdr:col>18</xdr:col>
      <xdr:colOff>11206</xdr:colOff>
      <xdr:row>18</xdr:row>
      <xdr:rowOff>228375</xdr:rowOff>
    </xdr:to>
    <xdr:grpSp>
      <xdr:nvGrpSpPr>
        <xdr:cNvPr id="239" name="Group 20"/>
        <xdr:cNvGrpSpPr>
          <a:grpSpLocks/>
        </xdr:cNvGrpSpPr>
      </xdr:nvGrpSpPr>
      <xdr:grpSpPr bwMode="auto">
        <a:xfrm>
          <a:off x="4586215" y="7135906"/>
          <a:ext cx="3425991" cy="45719"/>
          <a:chOff x="628" y="643"/>
          <a:chExt cx="204" cy="8"/>
        </a:xfrm>
      </xdr:grpSpPr>
      <xdr:sp macro="" textlink="">
        <xdr:nvSpPr>
          <xdr:cNvPr id="240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1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28</xdr:col>
      <xdr:colOff>442600</xdr:colOff>
      <xdr:row>37</xdr:row>
      <xdr:rowOff>231037</xdr:rowOff>
    </xdr:from>
    <xdr:to>
      <xdr:col>30</xdr:col>
      <xdr:colOff>432406</xdr:colOff>
      <xdr:row>41</xdr:row>
      <xdr:rowOff>306352</xdr:rowOff>
    </xdr:to>
    <xdr:grpSp>
      <xdr:nvGrpSpPr>
        <xdr:cNvPr id="242" name="Group 189"/>
        <xdr:cNvGrpSpPr>
          <a:grpSpLocks/>
        </xdr:cNvGrpSpPr>
      </xdr:nvGrpSpPr>
      <xdr:grpSpPr bwMode="auto">
        <a:xfrm rot="17678609">
          <a:off x="12115595" y="13942167"/>
          <a:ext cx="1408815" cy="1037556"/>
          <a:chOff x="187" y="1242"/>
          <a:chExt cx="144" cy="147"/>
        </a:xfrm>
      </xdr:grpSpPr>
      <xdr:grpSp>
        <xdr:nvGrpSpPr>
          <xdr:cNvPr id="243" name="Group 190"/>
          <xdr:cNvGrpSpPr>
            <a:grpSpLocks/>
          </xdr:cNvGrpSpPr>
        </xdr:nvGrpSpPr>
        <xdr:grpSpPr bwMode="auto">
          <a:xfrm rot="5400000">
            <a:off x="182" y="1276"/>
            <a:ext cx="31" cy="21"/>
            <a:chOff x="206" y="1182"/>
            <a:chExt cx="31" cy="21"/>
          </a:xfrm>
        </xdr:grpSpPr>
        <xdr:sp macro="" textlink="">
          <xdr:nvSpPr>
            <xdr:cNvPr id="255" name="Line 191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56" name="Line 192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244" name="Group 193"/>
          <xdr:cNvGrpSpPr>
            <a:grpSpLocks/>
          </xdr:cNvGrpSpPr>
        </xdr:nvGrpSpPr>
        <xdr:grpSpPr bwMode="auto">
          <a:xfrm rot="10800000">
            <a:off x="224" y="1356"/>
            <a:ext cx="42" cy="33"/>
            <a:chOff x="261" y="1122"/>
            <a:chExt cx="42" cy="33"/>
          </a:xfrm>
        </xdr:grpSpPr>
        <xdr:sp macro="" textlink="">
          <xdr:nvSpPr>
            <xdr:cNvPr id="252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253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254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245" name="Group 197"/>
          <xdr:cNvGrpSpPr>
            <a:grpSpLocks/>
          </xdr:cNvGrpSpPr>
        </xdr:nvGrpSpPr>
        <xdr:grpSpPr bwMode="auto">
          <a:xfrm rot="10800000" flipV="1">
            <a:off x="253" y="1242"/>
            <a:ext cx="42" cy="33"/>
            <a:chOff x="261" y="1122"/>
            <a:chExt cx="42" cy="33"/>
          </a:xfrm>
        </xdr:grpSpPr>
        <xdr:sp macro="" textlink="">
          <xdr:nvSpPr>
            <xdr:cNvPr id="249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250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251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246" name="Group 201"/>
          <xdr:cNvGrpSpPr>
            <a:grpSpLocks/>
          </xdr:cNvGrpSpPr>
        </xdr:nvGrpSpPr>
        <xdr:grpSpPr bwMode="auto">
          <a:xfrm rot="16200000" flipH="1">
            <a:off x="305" y="1335"/>
            <a:ext cx="31" cy="21"/>
            <a:chOff x="206" y="1182"/>
            <a:chExt cx="31" cy="21"/>
          </a:xfrm>
        </xdr:grpSpPr>
        <xdr:sp macro="" textlink="">
          <xdr:nvSpPr>
            <xdr:cNvPr id="247" name="Line 202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8" name="Line 203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30</xdr:col>
      <xdr:colOff>510912</xdr:colOff>
      <xdr:row>24</xdr:row>
      <xdr:rowOff>118398</xdr:rowOff>
    </xdr:from>
    <xdr:to>
      <xdr:col>32</xdr:col>
      <xdr:colOff>520503</xdr:colOff>
      <xdr:row>27</xdr:row>
      <xdr:rowOff>106929</xdr:rowOff>
    </xdr:to>
    <xdr:grpSp>
      <xdr:nvGrpSpPr>
        <xdr:cNvPr id="257" name="グループ化 256"/>
        <xdr:cNvGrpSpPr/>
      </xdr:nvGrpSpPr>
      <xdr:grpSpPr>
        <a:xfrm>
          <a:off x="13417287" y="9357648"/>
          <a:ext cx="1057341" cy="1131531"/>
          <a:chOff x="1587238" y="10453023"/>
          <a:chExt cx="1352616" cy="1122006"/>
        </a:xfrm>
      </xdr:grpSpPr>
      <xdr:grpSp>
        <xdr:nvGrpSpPr>
          <xdr:cNvPr id="258" name="グループ化 151"/>
          <xdr:cNvGrpSpPr>
            <a:grpSpLocks/>
          </xdr:cNvGrpSpPr>
        </xdr:nvGrpSpPr>
        <xdr:grpSpPr bwMode="auto">
          <a:xfrm rot="18766758">
            <a:off x="1702543" y="10337718"/>
            <a:ext cx="1122006" cy="1352616"/>
            <a:chOff x="2033589" y="11472864"/>
            <a:chExt cx="1114425" cy="1362075"/>
          </a:xfrm>
        </xdr:grpSpPr>
        <xdr:grpSp>
          <xdr:nvGrpSpPr>
            <xdr:cNvPr id="261" name="Group 189"/>
            <xdr:cNvGrpSpPr>
              <a:grpSpLocks/>
            </xdr:cNvGrpSpPr>
          </xdr:nvGrpSpPr>
          <xdr:grpSpPr bwMode="auto">
            <a:xfrm rot="-5400000">
              <a:off x="1909764" y="11596689"/>
              <a:ext cx="1362075" cy="1114425"/>
              <a:chOff x="188" y="1272"/>
              <a:chExt cx="143" cy="117"/>
            </a:xfrm>
          </xdr:grpSpPr>
          <xdr:grpSp>
            <xdr:nvGrpSpPr>
              <xdr:cNvPr id="263" name="Group 190"/>
              <xdr:cNvGrpSpPr>
                <a:grpSpLocks/>
              </xdr:cNvGrpSpPr>
            </xdr:nvGrpSpPr>
            <xdr:grpSpPr bwMode="auto">
              <a:xfrm rot="5400000">
                <a:off x="183" y="1277"/>
                <a:ext cx="31" cy="21"/>
                <a:chOff x="206" y="1182"/>
                <a:chExt cx="31" cy="21"/>
              </a:xfrm>
            </xdr:grpSpPr>
            <xdr:sp macro="" textlink="">
              <xdr:nvSpPr>
                <xdr:cNvPr id="271" name="Line 191"/>
                <xdr:cNvSpPr>
                  <a:spLocks noChangeShapeType="1"/>
                </xdr:cNvSpPr>
              </xdr:nvSpPr>
              <xdr:spPr bwMode="auto">
                <a:xfrm>
                  <a:off x="206" y="1183"/>
                  <a:ext cx="31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272" name="Line 192"/>
                <xdr:cNvSpPr>
                  <a:spLocks noChangeShapeType="1"/>
                </xdr:cNvSpPr>
              </xdr:nvSpPr>
              <xdr:spPr bwMode="auto">
                <a:xfrm>
                  <a:off x="222" y="1182"/>
                  <a:ext cx="0" cy="2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264" name="Group 193"/>
              <xdr:cNvGrpSpPr>
                <a:grpSpLocks/>
              </xdr:cNvGrpSpPr>
            </xdr:nvGrpSpPr>
            <xdr:grpSpPr bwMode="auto">
              <a:xfrm rot="10800000">
                <a:off x="224" y="1356"/>
                <a:ext cx="42" cy="33"/>
                <a:chOff x="261" y="1122"/>
                <a:chExt cx="42" cy="33"/>
              </a:xfrm>
            </xdr:grpSpPr>
            <xdr:sp macro="" textlink="">
              <xdr:nvSpPr>
                <xdr:cNvPr id="268" name="Line 37"/>
                <xdr:cNvSpPr>
                  <a:spLocks noChangeShapeType="1"/>
                </xdr:cNvSpPr>
              </xdr:nvSpPr>
              <xdr:spPr bwMode="auto">
                <a:xfrm rot="5378795">
                  <a:off x="265" y="1139"/>
                  <a:ext cx="33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 type="triangle" w="med" len="med"/>
                </a:ln>
              </xdr:spPr>
            </xdr:sp>
            <xdr:sp macro="" textlink="">
              <xdr:nvSpPr>
                <xdr:cNvPr id="269" name="Freeform 39"/>
                <xdr:cNvSpPr>
                  <a:spLocks/>
                </xdr:cNvSpPr>
              </xdr:nvSpPr>
              <xdr:spPr bwMode="auto">
                <a:xfrm rot="5422137">
                  <a:off x="287" y="1130"/>
                  <a:ext cx="11" cy="21"/>
                </a:xfrm>
                <a:custGeom>
                  <a:avLst/>
                  <a:gdLst>
                    <a:gd name="T0" fmla="*/ 0 w 25"/>
                    <a:gd name="T1" fmla="*/ 3 h 25"/>
                    <a:gd name="T2" fmla="*/ 0 w 25"/>
                    <a:gd name="T3" fmla="*/ 3 h 25"/>
                    <a:gd name="T4" fmla="*/ 0 w 25"/>
                    <a:gd name="T5" fmla="*/ 0 h 25"/>
                    <a:gd name="T6" fmla="*/ 0 60000 65536"/>
                    <a:gd name="T7" fmla="*/ 0 60000 65536"/>
                    <a:gd name="T8" fmla="*/ 0 60000 65536"/>
                    <a:gd name="T9" fmla="*/ 0 w 25"/>
                    <a:gd name="T10" fmla="*/ 0 h 25"/>
                    <a:gd name="T11" fmla="*/ 25 w 25"/>
                    <a:gd name="T12" fmla="*/ 25 h 25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5" h="25">
                      <a:moveTo>
                        <a:pt x="0" y="25"/>
                      </a:moveTo>
                      <a:cubicBezTo>
                        <a:pt x="3" y="24"/>
                        <a:pt x="12" y="22"/>
                        <a:pt x="16" y="18"/>
                      </a:cubicBezTo>
                      <a:cubicBezTo>
                        <a:pt x="20" y="14"/>
                        <a:pt x="23" y="4"/>
                        <a:pt x="25" y="0"/>
                      </a:cubicBezTo>
                    </a:path>
                  </a:pathLst>
                </a:custGeom>
                <a:noFill/>
                <a:ln w="9525" cap="flat" cmpd="sng">
                  <a:solidFill>
                    <a:srgbClr val="000000"/>
                  </a:solidFill>
                  <a:prstDash val="solid"/>
                  <a:round/>
                  <a:headEnd type="none" w="med" len="med"/>
                  <a:tailEnd type="triangle" w="med" len="med"/>
                </a:ln>
              </xdr:spPr>
            </xdr:sp>
            <xdr:sp macro="" textlink="">
              <xdr:nvSpPr>
                <xdr:cNvPr id="270" name="Freeform 39"/>
                <xdr:cNvSpPr>
                  <a:spLocks/>
                </xdr:cNvSpPr>
              </xdr:nvSpPr>
              <xdr:spPr bwMode="auto">
                <a:xfrm rot="16177863" flipH="1">
                  <a:off x="266" y="1130"/>
                  <a:ext cx="11" cy="21"/>
                </a:xfrm>
                <a:custGeom>
                  <a:avLst/>
                  <a:gdLst>
                    <a:gd name="T0" fmla="*/ 0 w 25"/>
                    <a:gd name="T1" fmla="*/ 3 h 25"/>
                    <a:gd name="T2" fmla="*/ 0 w 25"/>
                    <a:gd name="T3" fmla="*/ 3 h 25"/>
                    <a:gd name="T4" fmla="*/ 0 w 25"/>
                    <a:gd name="T5" fmla="*/ 0 h 25"/>
                    <a:gd name="T6" fmla="*/ 0 60000 65536"/>
                    <a:gd name="T7" fmla="*/ 0 60000 65536"/>
                    <a:gd name="T8" fmla="*/ 0 60000 65536"/>
                    <a:gd name="T9" fmla="*/ 0 w 25"/>
                    <a:gd name="T10" fmla="*/ 0 h 25"/>
                    <a:gd name="T11" fmla="*/ 25 w 25"/>
                    <a:gd name="T12" fmla="*/ 25 h 25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5" h="25">
                      <a:moveTo>
                        <a:pt x="0" y="25"/>
                      </a:moveTo>
                      <a:cubicBezTo>
                        <a:pt x="3" y="24"/>
                        <a:pt x="12" y="22"/>
                        <a:pt x="16" y="18"/>
                      </a:cubicBezTo>
                      <a:cubicBezTo>
                        <a:pt x="20" y="14"/>
                        <a:pt x="23" y="4"/>
                        <a:pt x="25" y="0"/>
                      </a:cubicBezTo>
                    </a:path>
                  </a:pathLst>
                </a:custGeom>
                <a:noFill/>
                <a:ln w="9525" cap="flat" cmpd="sng">
                  <a:solidFill>
                    <a:srgbClr val="000000"/>
                  </a:solidFill>
                  <a:prstDash val="solid"/>
                  <a:round/>
                  <a:headEnd type="none" w="med" len="med"/>
                  <a:tailEnd type="triangle" w="med" len="med"/>
                </a:ln>
              </xdr:spPr>
            </xdr:sp>
          </xdr:grpSp>
          <xdr:grpSp>
            <xdr:nvGrpSpPr>
              <xdr:cNvPr id="265" name="Group 201"/>
              <xdr:cNvGrpSpPr>
                <a:grpSpLocks/>
              </xdr:cNvGrpSpPr>
            </xdr:nvGrpSpPr>
            <xdr:grpSpPr bwMode="auto">
              <a:xfrm rot="16200000" flipH="1">
                <a:off x="305" y="1335"/>
                <a:ext cx="31" cy="21"/>
                <a:chOff x="206" y="1182"/>
                <a:chExt cx="31" cy="21"/>
              </a:xfrm>
            </xdr:grpSpPr>
            <xdr:sp macro="" textlink="">
              <xdr:nvSpPr>
                <xdr:cNvPr id="266" name="Line 202"/>
                <xdr:cNvSpPr>
                  <a:spLocks noChangeShapeType="1"/>
                </xdr:cNvSpPr>
              </xdr:nvSpPr>
              <xdr:spPr bwMode="auto">
                <a:xfrm>
                  <a:off x="206" y="1182"/>
                  <a:ext cx="31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267" name="Line 203"/>
                <xdr:cNvSpPr>
                  <a:spLocks noChangeShapeType="1"/>
                </xdr:cNvSpPr>
              </xdr:nvSpPr>
              <xdr:spPr bwMode="auto">
                <a:xfrm>
                  <a:off x="222" y="1182"/>
                  <a:ext cx="0" cy="2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sp macro="" textlink="">
          <xdr:nvSpPr>
            <xdr:cNvPr id="262" name="Line 172"/>
            <xdr:cNvSpPr>
              <a:spLocks noChangeShapeType="1"/>
            </xdr:cNvSpPr>
          </xdr:nvSpPr>
          <xdr:spPr bwMode="auto">
            <a:xfrm flipH="1">
              <a:off x="2219325" y="12515850"/>
              <a:ext cx="533400" cy="952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prstDash val="sysDot"/>
              <a:round/>
              <a:headEnd type="triangle" w="med" len="med"/>
              <a:tailEnd type="triangle" w="med" len="med"/>
            </a:ln>
          </xdr:spPr>
        </xdr:sp>
      </xdr:grpSp>
      <xdr:sp macro="" textlink="">
        <xdr:nvSpPr>
          <xdr:cNvPr id="259" name="Line 191"/>
          <xdr:cNvSpPr>
            <a:spLocks noChangeShapeType="1"/>
          </xdr:cNvSpPr>
        </xdr:nvSpPr>
        <xdr:spPr bwMode="auto">
          <a:xfrm rot="18766758">
            <a:off x="1815519" y="11114671"/>
            <a:ext cx="0" cy="29728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0" name="Line 191"/>
          <xdr:cNvSpPr>
            <a:spLocks noChangeShapeType="1"/>
          </xdr:cNvSpPr>
        </xdr:nvSpPr>
        <xdr:spPr bwMode="auto">
          <a:xfrm rot="18766758" flipV="1">
            <a:off x="1631083" y="11324300"/>
            <a:ext cx="202554" cy="899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33</xdr:col>
      <xdr:colOff>126688</xdr:colOff>
      <xdr:row>25</xdr:row>
      <xdr:rowOff>19754</xdr:rowOff>
    </xdr:from>
    <xdr:to>
      <xdr:col>35</xdr:col>
      <xdr:colOff>117361</xdr:colOff>
      <xdr:row>27</xdr:row>
      <xdr:rowOff>314325</xdr:rowOff>
    </xdr:to>
    <xdr:grpSp>
      <xdr:nvGrpSpPr>
        <xdr:cNvPr id="273" name="グループ化 272"/>
        <xdr:cNvGrpSpPr/>
      </xdr:nvGrpSpPr>
      <xdr:grpSpPr>
        <a:xfrm>
          <a:off x="14604688" y="9640004"/>
          <a:ext cx="1038423" cy="1056571"/>
          <a:chOff x="1639861" y="10462517"/>
          <a:chExt cx="1324239" cy="978160"/>
        </a:xfrm>
      </xdr:grpSpPr>
      <xdr:grpSp>
        <xdr:nvGrpSpPr>
          <xdr:cNvPr id="274" name="Group 189"/>
          <xdr:cNvGrpSpPr>
            <a:grpSpLocks/>
          </xdr:cNvGrpSpPr>
        </xdr:nvGrpSpPr>
        <xdr:grpSpPr bwMode="auto">
          <a:xfrm rot="13366758">
            <a:off x="1639861" y="10462517"/>
            <a:ext cx="1324239" cy="978160"/>
            <a:chOff x="191" y="1287"/>
            <a:chExt cx="140" cy="102"/>
          </a:xfrm>
        </xdr:grpSpPr>
        <xdr:grpSp>
          <xdr:nvGrpSpPr>
            <xdr:cNvPr id="277" name="Group 190"/>
            <xdr:cNvGrpSpPr>
              <a:grpSpLocks/>
            </xdr:cNvGrpSpPr>
          </xdr:nvGrpSpPr>
          <xdr:grpSpPr bwMode="auto">
            <a:xfrm rot="5400000">
              <a:off x="186" y="1292"/>
              <a:ext cx="31" cy="21"/>
              <a:chOff x="219" y="1181"/>
              <a:chExt cx="31" cy="21"/>
            </a:xfrm>
          </xdr:grpSpPr>
          <xdr:sp macro="" textlink="">
            <xdr:nvSpPr>
              <xdr:cNvPr id="285" name="Line 191"/>
              <xdr:cNvSpPr>
                <a:spLocks noChangeShapeType="1"/>
              </xdr:cNvSpPr>
            </xdr:nvSpPr>
            <xdr:spPr bwMode="auto">
              <a:xfrm>
                <a:off x="219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86" name="Line 192"/>
              <xdr:cNvSpPr>
                <a:spLocks noChangeShapeType="1"/>
              </xdr:cNvSpPr>
            </xdr:nvSpPr>
            <xdr:spPr bwMode="auto">
              <a:xfrm>
                <a:off x="237" y="1181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grpSp>
          <xdr:nvGrpSpPr>
            <xdr:cNvPr id="278" name="Group 193"/>
            <xdr:cNvGrpSpPr>
              <a:grpSpLocks/>
            </xdr:cNvGrpSpPr>
          </xdr:nvGrpSpPr>
          <xdr:grpSpPr bwMode="auto">
            <a:xfrm rot="10800000">
              <a:off x="224" y="1356"/>
              <a:ext cx="42" cy="33"/>
              <a:chOff x="261" y="1122"/>
              <a:chExt cx="42" cy="33"/>
            </a:xfrm>
          </xdr:grpSpPr>
          <xdr:sp macro="" textlink="">
            <xdr:nvSpPr>
              <xdr:cNvPr id="282" name="Line 37"/>
              <xdr:cNvSpPr>
                <a:spLocks noChangeShapeType="1"/>
              </xdr:cNvSpPr>
            </xdr:nvSpPr>
            <xdr:spPr bwMode="auto">
              <a:xfrm rot="5378795">
                <a:off x="265" y="1139"/>
                <a:ext cx="33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283" name="Freeform 39"/>
              <xdr:cNvSpPr>
                <a:spLocks/>
              </xdr:cNvSpPr>
            </xdr:nvSpPr>
            <xdr:spPr bwMode="auto">
              <a:xfrm rot="5422137">
                <a:off x="287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  <xdr:sp macro="" textlink="">
            <xdr:nvSpPr>
              <xdr:cNvPr id="284" name="Freeform 39"/>
              <xdr:cNvSpPr>
                <a:spLocks/>
              </xdr:cNvSpPr>
            </xdr:nvSpPr>
            <xdr:spPr bwMode="auto">
              <a:xfrm rot="16177863" flipH="1">
                <a:off x="266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</xdr:grpSp>
        <xdr:grpSp>
          <xdr:nvGrpSpPr>
            <xdr:cNvPr id="279" name="Group 201"/>
            <xdr:cNvGrpSpPr>
              <a:grpSpLocks/>
            </xdr:cNvGrpSpPr>
          </xdr:nvGrpSpPr>
          <xdr:grpSpPr bwMode="auto">
            <a:xfrm rot="16200000" flipH="1">
              <a:off x="305" y="1335"/>
              <a:ext cx="31" cy="21"/>
              <a:chOff x="206" y="1182"/>
              <a:chExt cx="31" cy="21"/>
            </a:xfrm>
          </xdr:grpSpPr>
          <xdr:sp macro="" textlink="">
            <xdr:nvSpPr>
              <xdr:cNvPr id="280" name="Line 202"/>
              <xdr:cNvSpPr>
                <a:spLocks noChangeShapeType="1"/>
              </xdr:cNvSpPr>
            </xdr:nvSpPr>
            <xdr:spPr bwMode="auto">
              <a:xfrm>
                <a:off x="206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81" name="Line 203"/>
              <xdr:cNvSpPr>
                <a:spLocks noChangeShapeType="1"/>
              </xdr:cNvSpPr>
            </xdr:nvSpPr>
            <xdr:spPr bwMode="auto">
              <a:xfrm>
                <a:off x="222" y="1182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  <xdr:sp macro="" textlink="">
        <xdr:nvSpPr>
          <xdr:cNvPr id="275" name="Line 191"/>
          <xdr:cNvSpPr>
            <a:spLocks noChangeShapeType="1"/>
          </xdr:cNvSpPr>
        </xdr:nvSpPr>
        <xdr:spPr bwMode="auto">
          <a:xfrm rot="18766758">
            <a:off x="1815519" y="11114671"/>
            <a:ext cx="0" cy="29728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76" name="Line 191"/>
          <xdr:cNvSpPr>
            <a:spLocks noChangeShapeType="1"/>
          </xdr:cNvSpPr>
        </xdr:nvSpPr>
        <xdr:spPr bwMode="auto">
          <a:xfrm rot="18766758" flipV="1">
            <a:off x="1631083" y="11324300"/>
            <a:ext cx="202554" cy="899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27</xdr:col>
      <xdr:colOff>166106</xdr:colOff>
      <xdr:row>31</xdr:row>
      <xdr:rowOff>59456</xdr:rowOff>
    </xdr:from>
    <xdr:to>
      <xdr:col>27</xdr:col>
      <xdr:colOff>369100</xdr:colOff>
      <xdr:row>32</xdr:row>
      <xdr:rowOff>35714</xdr:rowOff>
    </xdr:to>
    <xdr:grpSp>
      <xdr:nvGrpSpPr>
        <xdr:cNvPr id="287" name="Group 190"/>
        <xdr:cNvGrpSpPr>
          <a:grpSpLocks/>
        </xdr:cNvGrpSpPr>
      </xdr:nvGrpSpPr>
      <xdr:grpSpPr bwMode="auto">
        <a:xfrm rot="7691949">
          <a:off x="11447536" y="11638026"/>
          <a:ext cx="309633" cy="202994"/>
          <a:chOff x="206" y="1182"/>
          <a:chExt cx="31" cy="21"/>
        </a:xfrm>
      </xdr:grpSpPr>
      <xdr:sp macro="" textlink="">
        <xdr:nvSpPr>
          <xdr:cNvPr id="288" name="Line 191"/>
          <xdr:cNvSpPr>
            <a:spLocks noChangeShapeType="1"/>
          </xdr:cNvSpPr>
        </xdr:nvSpPr>
        <xdr:spPr bwMode="auto">
          <a:xfrm>
            <a:off x="206" y="1183"/>
            <a:ext cx="3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9" name="Line 192"/>
          <xdr:cNvSpPr>
            <a:spLocks noChangeShapeType="1"/>
          </xdr:cNvSpPr>
        </xdr:nvSpPr>
        <xdr:spPr bwMode="auto">
          <a:xfrm>
            <a:off x="222" y="1182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28</xdr:col>
      <xdr:colOff>58615</xdr:colOff>
      <xdr:row>34</xdr:row>
      <xdr:rowOff>260679</xdr:rowOff>
    </xdr:from>
    <xdr:to>
      <xdr:col>28</xdr:col>
      <xdr:colOff>261609</xdr:colOff>
      <xdr:row>35</xdr:row>
      <xdr:rowOff>236937</xdr:rowOff>
    </xdr:to>
    <xdr:grpSp>
      <xdr:nvGrpSpPr>
        <xdr:cNvPr id="290" name="Group 201"/>
        <xdr:cNvGrpSpPr>
          <a:grpSpLocks/>
        </xdr:cNvGrpSpPr>
      </xdr:nvGrpSpPr>
      <xdr:grpSpPr bwMode="auto">
        <a:xfrm rot="18491949" flipH="1">
          <a:off x="11863920" y="12839374"/>
          <a:ext cx="309633" cy="202994"/>
          <a:chOff x="206" y="1182"/>
          <a:chExt cx="31" cy="21"/>
        </a:xfrm>
      </xdr:grpSpPr>
      <xdr:sp macro="" textlink="">
        <xdr:nvSpPr>
          <xdr:cNvPr id="291" name="Line 202"/>
          <xdr:cNvSpPr>
            <a:spLocks noChangeShapeType="1"/>
          </xdr:cNvSpPr>
        </xdr:nvSpPr>
        <xdr:spPr bwMode="auto">
          <a:xfrm>
            <a:off x="206" y="1182"/>
            <a:ext cx="3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2" name="Line 203"/>
          <xdr:cNvSpPr>
            <a:spLocks noChangeShapeType="1"/>
          </xdr:cNvSpPr>
        </xdr:nvSpPr>
        <xdr:spPr bwMode="auto">
          <a:xfrm>
            <a:off x="222" y="1182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27</xdr:col>
      <xdr:colOff>243056</xdr:colOff>
      <xdr:row>31</xdr:row>
      <xdr:rowOff>315797</xdr:rowOff>
    </xdr:from>
    <xdr:to>
      <xdr:col>27</xdr:col>
      <xdr:colOff>252721</xdr:colOff>
      <xdr:row>33</xdr:row>
      <xdr:rowOff>210510</xdr:rowOff>
    </xdr:to>
    <xdr:sp macro="" textlink="">
      <xdr:nvSpPr>
        <xdr:cNvPr id="293" name="Line 172"/>
        <xdr:cNvSpPr>
          <a:spLocks noChangeShapeType="1"/>
        </xdr:cNvSpPr>
      </xdr:nvSpPr>
      <xdr:spPr bwMode="auto">
        <a:xfrm rot="7691949" flipH="1">
          <a:off x="11311432" y="12174096"/>
          <a:ext cx="542413" cy="966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28</xdr:col>
      <xdr:colOff>70581</xdr:colOff>
      <xdr:row>32</xdr:row>
      <xdr:rowOff>290383</xdr:rowOff>
    </xdr:from>
    <xdr:to>
      <xdr:col>28</xdr:col>
      <xdr:colOff>374387</xdr:colOff>
      <xdr:row>32</xdr:row>
      <xdr:rowOff>290383</xdr:rowOff>
    </xdr:to>
    <xdr:sp macro="" textlink="">
      <xdr:nvSpPr>
        <xdr:cNvPr id="294" name="Line 191"/>
        <xdr:cNvSpPr>
          <a:spLocks noChangeShapeType="1"/>
        </xdr:cNvSpPr>
      </xdr:nvSpPr>
      <xdr:spPr bwMode="auto">
        <a:xfrm rot="7691949">
          <a:off x="12243034" y="12054255"/>
          <a:ext cx="0" cy="3038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297346</xdr:colOff>
      <xdr:row>32</xdr:row>
      <xdr:rowOff>116283</xdr:rowOff>
    </xdr:from>
    <xdr:to>
      <xdr:col>28</xdr:col>
      <xdr:colOff>306539</xdr:colOff>
      <xdr:row>32</xdr:row>
      <xdr:rowOff>319763</xdr:rowOff>
    </xdr:to>
    <xdr:sp macro="" textlink="">
      <xdr:nvSpPr>
        <xdr:cNvPr id="295" name="Line 191"/>
        <xdr:cNvSpPr>
          <a:spLocks noChangeShapeType="1"/>
        </xdr:cNvSpPr>
      </xdr:nvSpPr>
      <xdr:spPr bwMode="auto">
        <a:xfrm rot="7691949" flipV="1">
          <a:off x="12220753" y="12129201"/>
          <a:ext cx="203480" cy="91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145255</xdr:colOff>
      <xdr:row>23</xdr:row>
      <xdr:rowOff>359570</xdr:rowOff>
    </xdr:from>
    <xdr:to>
      <xdr:col>28</xdr:col>
      <xdr:colOff>516928</xdr:colOff>
      <xdr:row>26</xdr:row>
      <xdr:rowOff>273141</xdr:rowOff>
    </xdr:to>
    <xdr:grpSp>
      <xdr:nvGrpSpPr>
        <xdr:cNvPr id="296" name="グループ化 295"/>
        <xdr:cNvGrpSpPr/>
      </xdr:nvGrpSpPr>
      <xdr:grpSpPr>
        <a:xfrm rot="10473950">
          <a:off x="11170443" y="9217820"/>
          <a:ext cx="1205110" cy="1056571"/>
          <a:chOff x="1639861" y="10462517"/>
          <a:chExt cx="1324239" cy="978160"/>
        </a:xfrm>
      </xdr:grpSpPr>
      <xdr:grpSp>
        <xdr:nvGrpSpPr>
          <xdr:cNvPr id="297" name="Group 189"/>
          <xdr:cNvGrpSpPr>
            <a:grpSpLocks/>
          </xdr:cNvGrpSpPr>
        </xdr:nvGrpSpPr>
        <xdr:grpSpPr bwMode="auto">
          <a:xfrm rot="13366758">
            <a:off x="1639861" y="10462517"/>
            <a:ext cx="1324239" cy="978160"/>
            <a:chOff x="191" y="1287"/>
            <a:chExt cx="140" cy="102"/>
          </a:xfrm>
        </xdr:grpSpPr>
        <xdr:grpSp>
          <xdr:nvGrpSpPr>
            <xdr:cNvPr id="300" name="Group 190"/>
            <xdr:cNvGrpSpPr>
              <a:grpSpLocks/>
            </xdr:cNvGrpSpPr>
          </xdr:nvGrpSpPr>
          <xdr:grpSpPr bwMode="auto">
            <a:xfrm rot="5400000">
              <a:off x="186" y="1292"/>
              <a:ext cx="31" cy="21"/>
              <a:chOff x="219" y="1181"/>
              <a:chExt cx="31" cy="21"/>
            </a:xfrm>
          </xdr:grpSpPr>
          <xdr:sp macro="" textlink="">
            <xdr:nvSpPr>
              <xdr:cNvPr id="308" name="Line 191"/>
              <xdr:cNvSpPr>
                <a:spLocks noChangeShapeType="1"/>
              </xdr:cNvSpPr>
            </xdr:nvSpPr>
            <xdr:spPr bwMode="auto">
              <a:xfrm>
                <a:off x="219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09" name="Line 192"/>
              <xdr:cNvSpPr>
                <a:spLocks noChangeShapeType="1"/>
              </xdr:cNvSpPr>
            </xdr:nvSpPr>
            <xdr:spPr bwMode="auto">
              <a:xfrm>
                <a:off x="237" y="1181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grpSp>
          <xdr:nvGrpSpPr>
            <xdr:cNvPr id="301" name="Group 193"/>
            <xdr:cNvGrpSpPr>
              <a:grpSpLocks/>
            </xdr:cNvGrpSpPr>
          </xdr:nvGrpSpPr>
          <xdr:grpSpPr bwMode="auto">
            <a:xfrm rot="10800000">
              <a:off x="224" y="1356"/>
              <a:ext cx="42" cy="33"/>
              <a:chOff x="261" y="1122"/>
              <a:chExt cx="42" cy="33"/>
            </a:xfrm>
          </xdr:grpSpPr>
          <xdr:sp macro="" textlink="">
            <xdr:nvSpPr>
              <xdr:cNvPr id="305" name="Line 37"/>
              <xdr:cNvSpPr>
                <a:spLocks noChangeShapeType="1"/>
              </xdr:cNvSpPr>
            </xdr:nvSpPr>
            <xdr:spPr bwMode="auto">
              <a:xfrm rot="5378795">
                <a:off x="265" y="1139"/>
                <a:ext cx="33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306" name="Freeform 39"/>
              <xdr:cNvSpPr>
                <a:spLocks/>
              </xdr:cNvSpPr>
            </xdr:nvSpPr>
            <xdr:spPr bwMode="auto">
              <a:xfrm rot="5422137">
                <a:off x="287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  <xdr:sp macro="" textlink="">
            <xdr:nvSpPr>
              <xdr:cNvPr id="307" name="Freeform 39"/>
              <xdr:cNvSpPr>
                <a:spLocks/>
              </xdr:cNvSpPr>
            </xdr:nvSpPr>
            <xdr:spPr bwMode="auto">
              <a:xfrm rot="16177863" flipH="1">
                <a:off x="266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</xdr:grpSp>
        <xdr:grpSp>
          <xdr:nvGrpSpPr>
            <xdr:cNvPr id="302" name="Group 201"/>
            <xdr:cNvGrpSpPr>
              <a:grpSpLocks/>
            </xdr:cNvGrpSpPr>
          </xdr:nvGrpSpPr>
          <xdr:grpSpPr bwMode="auto">
            <a:xfrm rot="16200000" flipH="1">
              <a:off x="305" y="1335"/>
              <a:ext cx="31" cy="21"/>
              <a:chOff x="206" y="1182"/>
              <a:chExt cx="31" cy="21"/>
            </a:xfrm>
          </xdr:grpSpPr>
          <xdr:sp macro="" textlink="">
            <xdr:nvSpPr>
              <xdr:cNvPr id="303" name="Line 202"/>
              <xdr:cNvSpPr>
                <a:spLocks noChangeShapeType="1"/>
              </xdr:cNvSpPr>
            </xdr:nvSpPr>
            <xdr:spPr bwMode="auto">
              <a:xfrm>
                <a:off x="206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04" name="Line 203"/>
              <xdr:cNvSpPr>
                <a:spLocks noChangeShapeType="1"/>
              </xdr:cNvSpPr>
            </xdr:nvSpPr>
            <xdr:spPr bwMode="auto">
              <a:xfrm>
                <a:off x="222" y="1182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  <xdr:sp macro="" textlink="">
        <xdr:nvSpPr>
          <xdr:cNvPr id="298" name="Line 191"/>
          <xdr:cNvSpPr>
            <a:spLocks noChangeShapeType="1"/>
          </xdr:cNvSpPr>
        </xdr:nvSpPr>
        <xdr:spPr bwMode="auto">
          <a:xfrm rot="18766758">
            <a:off x="1815519" y="11114671"/>
            <a:ext cx="0" cy="29728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9" name="Line 191"/>
          <xdr:cNvSpPr>
            <a:spLocks noChangeShapeType="1"/>
          </xdr:cNvSpPr>
        </xdr:nvSpPr>
        <xdr:spPr bwMode="auto">
          <a:xfrm rot="18766758" flipV="1">
            <a:off x="1631083" y="11324300"/>
            <a:ext cx="202554" cy="899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24</xdr:col>
      <xdr:colOff>248471</xdr:colOff>
      <xdr:row>38</xdr:row>
      <xdr:rowOff>312107</xdr:rowOff>
    </xdr:from>
    <xdr:to>
      <xdr:col>25</xdr:col>
      <xdr:colOff>240940</xdr:colOff>
      <xdr:row>38</xdr:row>
      <xdr:rowOff>312107</xdr:rowOff>
    </xdr:to>
    <xdr:sp macro="" textlink="">
      <xdr:nvSpPr>
        <xdr:cNvPr id="310" name="Line 191"/>
        <xdr:cNvSpPr>
          <a:spLocks noChangeShapeType="1"/>
        </xdr:cNvSpPr>
      </xdr:nvSpPr>
      <xdr:spPr bwMode="auto">
        <a:xfrm rot="18766758">
          <a:off x="10817456" y="14022347"/>
          <a:ext cx="0" cy="29726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4653</xdr:colOff>
      <xdr:row>38</xdr:row>
      <xdr:rowOff>273358</xdr:rowOff>
    </xdr:from>
    <xdr:to>
      <xdr:col>25</xdr:col>
      <xdr:colOff>13649</xdr:colOff>
      <xdr:row>39</xdr:row>
      <xdr:rowOff>168792</xdr:rowOff>
    </xdr:to>
    <xdr:sp macro="" textlink="">
      <xdr:nvSpPr>
        <xdr:cNvPr id="311" name="Line 191"/>
        <xdr:cNvSpPr>
          <a:spLocks noChangeShapeType="1"/>
        </xdr:cNvSpPr>
      </xdr:nvSpPr>
      <xdr:spPr bwMode="auto">
        <a:xfrm rot="18766758" flipV="1">
          <a:off x="10624659" y="14237377"/>
          <a:ext cx="219284" cy="899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550069</xdr:colOff>
      <xdr:row>36</xdr:row>
      <xdr:rowOff>271460</xdr:rowOff>
    </xdr:from>
    <xdr:to>
      <xdr:col>32</xdr:col>
      <xdr:colOff>521560</xdr:colOff>
      <xdr:row>40</xdr:row>
      <xdr:rowOff>107591</xdr:rowOff>
    </xdr:to>
    <xdr:grpSp>
      <xdr:nvGrpSpPr>
        <xdr:cNvPr id="312" name="グループ化 311"/>
        <xdr:cNvGrpSpPr/>
      </xdr:nvGrpSpPr>
      <xdr:grpSpPr>
        <a:xfrm rot="10525191">
          <a:off x="13437394" y="13463585"/>
          <a:ext cx="1038291" cy="1169631"/>
          <a:chOff x="1587238" y="10453023"/>
          <a:chExt cx="1352616" cy="1122006"/>
        </a:xfrm>
      </xdr:grpSpPr>
      <xdr:grpSp>
        <xdr:nvGrpSpPr>
          <xdr:cNvPr id="313" name="グループ化 151"/>
          <xdr:cNvGrpSpPr>
            <a:grpSpLocks/>
          </xdr:cNvGrpSpPr>
        </xdr:nvGrpSpPr>
        <xdr:grpSpPr bwMode="auto">
          <a:xfrm rot="18766758">
            <a:off x="1702543" y="10337718"/>
            <a:ext cx="1122006" cy="1352616"/>
            <a:chOff x="2033589" y="11472864"/>
            <a:chExt cx="1114425" cy="1362075"/>
          </a:xfrm>
        </xdr:grpSpPr>
        <xdr:grpSp>
          <xdr:nvGrpSpPr>
            <xdr:cNvPr id="316" name="Group 189"/>
            <xdr:cNvGrpSpPr>
              <a:grpSpLocks/>
            </xdr:cNvGrpSpPr>
          </xdr:nvGrpSpPr>
          <xdr:grpSpPr bwMode="auto">
            <a:xfrm rot="-5400000">
              <a:off x="1909764" y="11596689"/>
              <a:ext cx="1362075" cy="1114425"/>
              <a:chOff x="188" y="1272"/>
              <a:chExt cx="143" cy="117"/>
            </a:xfrm>
          </xdr:grpSpPr>
          <xdr:grpSp>
            <xdr:nvGrpSpPr>
              <xdr:cNvPr id="318" name="Group 190"/>
              <xdr:cNvGrpSpPr>
                <a:grpSpLocks/>
              </xdr:cNvGrpSpPr>
            </xdr:nvGrpSpPr>
            <xdr:grpSpPr bwMode="auto">
              <a:xfrm rot="5400000">
                <a:off x="183" y="1277"/>
                <a:ext cx="31" cy="21"/>
                <a:chOff x="206" y="1182"/>
                <a:chExt cx="31" cy="21"/>
              </a:xfrm>
            </xdr:grpSpPr>
            <xdr:sp macro="" textlink="">
              <xdr:nvSpPr>
                <xdr:cNvPr id="326" name="Line 191"/>
                <xdr:cNvSpPr>
                  <a:spLocks noChangeShapeType="1"/>
                </xdr:cNvSpPr>
              </xdr:nvSpPr>
              <xdr:spPr bwMode="auto">
                <a:xfrm>
                  <a:off x="206" y="1183"/>
                  <a:ext cx="31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27" name="Line 192"/>
                <xdr:cNvSpPr>
                  <a:spLocks noChangeShapeType="1"/>
                </xdr:cNvSpPr>
              </xdr:nvSpPr>
              <xdr:spPr bwMode="auto">
                <a:xfrm>
                  <a:off x="222" y="1182"/>
                  <a:ext cx="0" cy="2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319" name="Group 193"/>
              <xdr:cNvGrpSpPr>
                <a:grpSpLocks/>
              </xdr:cNvGrpSpPr>
            </xdr:nvGrpSpPr>
            <xdr:grpSpPr bwMode="auto">
              <a:xfrm rot="10800000">
                <a:off x="224" y="1356"/>
                <a:ext cx="42" cy="33"/>
                <a:chOff x="261" y="1122"/>
                <a:chExt cx="42" cy="33"/>
              </a:xfrm>
            </xdr:grpSpPr>
            <xdr:sp macro="" textlink="">
              <xdr:nvSpPr>
                <xdr:cNvPr id="323" name="Line 37"/>
                <xdr:cNvSpPr>
                  <a:spLocks noChangeShapeType="1"/>
                </xdr:cNvSpPr>
              </xdr:nvSpPr>
              <xdr:spPr bwMode="auto">
                <a:xfrm rot="5378795">
                  <a:off x="265" y="1139"/>
                  <a:ext cx="33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 type="triangle" w="med" len="med"/>
                </a:ln>
              </xdr:spPr>
            </xdr:sp>
            <xdr:sp macro="" textlink="">
              <xdr:nvSpPr>
                <xdr:cNvPr id="324" name="Freeform 39"/>
                <xdr:cNvSpPr>
                  <a:spLocks/>
                </xdr:cNvSpPr>
              </xdr:nvSpPr>
              <xdr:spPr bwMode="auto">
                <a:xfrm rot="5422137">
                  <a:off x="287" y="1130"/>
                  <a:ext cx="11" cy="21"/>
                </a:xfrm>
                <a:custGeom>
                  <a:avLst/>
                  <a:gdLst>
                    <a:gd name="T0" fmla="*/ 0 w 25"/>
                    <a:gd name="T1" fmla="*/ 3 h 25"/>
                    <a:gd name="T2" fmla="*/ 0 w 25"/>
                    <a:gd name="T3" fmla="*/ 3 h 25"/>
                    <a:gd name="T4" fmla="*/ 0 w 25"/>
                    <a:gd name="T5" fmla="*/ 0 h 25"/>
                    <a:gd name="T6" fmla="*/ 0 60000 65536"/>
                    <a:gd name="T7" fmla="*/ 0 60000 65536"/>
                    <a:gd name="T8" fmla="*/ 0 60000 65536"/>
                    <a:gd name="T9" fmla="*/ 0 w 25"/>
                    <a:gd name="T10" fmla="*/ 0 h 25"/>
                    <a:gd name="T11" fmla="*/ 25 w 25"/>
                    <a:gd name="T12" fmla="*/ 25 h 25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5" h="25">
                      <a:moveTo>
                        <a:pt x="0" y="25"/>
                      </a:moveTo>
                      <a:cubicBezTo>
                        <a:pt x="3" y="24"/>
                        <a:pt x="12" y="22"/>
                        <a:pt x="16" y="18"/>
                      </a:cubicBezTo>
                      <a:cubicBezTo>
                        <a:pt x="20" y="14"/>
                        <a:pt x="23" y="4"/>
                        <a:pt x="25" y="0"/>
                      </a:cubicBezTo>
                    </a:path>
                  </a:pathLst>
                </a:custGeom>
                <a:noFill/>
                <a:ln w="9525" cap="flat" cmpd="sng">
                  <a:solidFill>
                    <a:srgbClr val="000000"/>
                  </a:solidFill>
                  <a:prstDash val="solid"/>
                  <a:round/>
                  <a:headEnd type="none" w="med" len="med"/>
                  <a:tailEnd type="triangle" w="med" len="med"/>
                </a:ln>
              </xdr:spPr>
            </xdr:sp>
            <xdr:sp macro="" textlink="">
              <xdr:nvSpPr>
                <xdr:cNvPr id="325" name="Freeform 39"/>
                <xdr:cNvSpPr>
                  <a:spLocks/>
                </xdr:cNvSpPr>
              </xdr:nvSpPr>
              <xdr:spPr bwMode="auto">
                <a:xfrm rot="16177863" flipH="1">
                  <a:off x="266" y="1130"/>
                  <a:ext cx="11" cy="21"/>
                </a:xfrm>
                <a:custGeom>
                  <a:avLst/>
                  <a:gdLst>
                    <a:gd name="T0" fmla="*/ 0 w 25"/>
                    <a:gd name="T1" fmla="*/ 3 h 25"/>
                    <a:gd name="T2" fmla="*/ 0 w 25"/>
                    <a:gd name="T3" fmla="*/ 3 h 25"/>
                    <a:gd name="T4" fmla="*/ 0 w 25"/>
                    <a:gd name="T5" fmla="*/ 0 h 25"/>
                    <a:gd name="T6" fmla="*/ 0 60000 65536"/>
                    <a:gd name="T7" fmla="*/ 0 60000 65536"/>
                    <a:gd name="T8" fmla="*/ 0 60000 65536"/>
                    <a:gd name="T9" fmla="*/ 0 w 25"/>
                    <a:gd name="T10" fmla="*/ 0 h 25"/>
                    <a:gd name="T11" fmla="*/ 25 w 25"/>
                    <a:gd name="T12" fmla="*/ 25 h 25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5" h="25">
                      <a:moveTo>
                        <a:pt x="0" y="25"/>
                      </a:moveTo>
                      <a:cubicBezTo>
                        <a:pt x="3" y="24"/>
                        <a:pt x="12" y="22"/>
                        <a:pt x="16" y="18"/>
                      </a:cubicBezTo>
                      <a:cubicBezTo>
                        <a:pt x="20" y="14"/>
                        <a:pt x="23" y="4"/>
                        <a:pt x="25" y="0"/>
                      </a:cubicBezTo>
                    </a:path>
                  </a:pathLst>
                </a:custGeom>
                <a:noFill/>
                <a:ln w="9525" cap="flat" cmpd="sng">
                  <a:solidFill>
                    <a:srgbClr val="000000"/>
                  </a:solidFill>
                  <a:prstDash val="solid"/>
                  <a:round/>
                  <a:headEnd type="none" w="med" len="med"/>
                  <a:tailEnd type="triangle" w="med" len="med"/>
                </a:ln>
              </xdr:spPr>
            </xdr:sp>
          </xdr:grpSp>
          <xdr:grpSp>
            <xdr:nvGrpSpPr>
              <xdr:cNvPr id="320" name="Group 201"/>
              <xdr:cNvGrpSpPr>
                <a:grpSpLocks/>
              </xdr:cNvGrpSpPr>
            </xdr:nvGrpSpPr>
            <xdr:grpSpPr bwMode="auto">
              <a:xfrm rot="16200000" flipH="1">
                <a:off x="305" y="1335"/>
                <a:ext cx="31" cy="21"/>
                <a:chOff x="206" y="1182"/>
                <a:chExt cx="31" cy="21"/>
              </a:xfrm>
            </xdr:grpSpPr>
            <xdr:sp macro="" textlink="">
              <xdr:nvSpPr>
                <xdr:cNvPr id="321" name="Line 202"/>
                <xdr:cNvSpPr>
                  <a:spLocks noChangeShapeType="1"/>
                </xdr:cNvSpPr>
              </xdr:nvSpPr>
              <xdr:spPr bwMode="auto">
                <a:xfrm>
                  <a:off x="206" y="1182"/>
                  <a:ext cx="31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22" name="Line 203"/>
                <xdr:cNvSpPr>
                  <a:spLocks noChangeShapeType="1"/>
                </xdr:cNvSpPr>
              </xdr:nvSpPr>
              <xdr:spPr bwMode="auto">
                <a:xfrm>
                  <a:off x="222" y="1182"/>
                  <a:ext cx="0" cy="2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sp macro="" textlink="">
          <xdr:nvSpPr>
            <xdr:cNvPr id="317" name="Line 172"/>
            <xdr:cNvSpPr>
              <a:spLocks noChangeShapeType="1"/>
            </xdr:cNvSpPr>
          </xdr:nvSpPr>
          <xdr:spPr bwMode="auto">
            <a:xfrm flipH="1">
              <a:off x="2219325" y="12515850"/>
              <a:ext cx="533400" cy="952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prstDash val="sysDot"/>
              <a:round/>
              <a:headEnd type="triangle" w="med" len="med"/>
              <a:tailEnd type="triangle" w="med" len="med"/>
            </a:ln>
          </xdr:spPr>
        </xdr:sp>
      </xdr:grpSp>
      <xdr:sp macro="" textlink="">
        <xdr:nvSpPr>
          <xdr:cNvPr id="314" name="Line 191"/>
          <xdr:cNvSpPr>
            <a:spLocks noChangeShapeType="1"/>
          </xdr:cNvSpPr>
        </xdr:nvSpPr>
        <xdr:spPr bwMode="auto">
          <a:xfrm rot="18766758">
            <a:off x="1815519" y="11114671"/>
            <a:ext cx="0" cy="29728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5" name="Line 191"/>
          <xdr:cNvSpPr>
            <a:spLocks noChangeShapeType="1"/>
          </xdr:cNvSpPr>
        </xdr:nvSpPr>
        <xdr:spPr bwMode="auto">
          <a:xfrm rot="18766758" flipV="1">
            <a:off x="1631083" y="11324300"/>
            <a:ext cx="202554" cy="899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24</xdr:col>
      <xdr:colOff>304015</xdr:colOff>
      <xdr:row>42</xdr:row>
      <xdr:rowOff>20171</xdr:rowOff>
    </xdr:from>
    <xdr:to>
      <xdr:col>25</xdr:col>
      <xdr:colOff>304533</xdr:colOff>
      <xdr:row>42</xdr:row>
      <xdr:rowOff>253572</xdr:rowOff>
    </xdr:to>
    <xdr:grpSp>
      <xdr:nvGrpSpPr>
        <xdr:cNvPr id="328" name="Group 190"/>
        <xdr:cNvGrpSpPr>
          <a:grpSpLocks/>
        </xdr:cNvGrpSpPr>
      </xdr:nvGrpSpPr>
      <xdr:grpSpPr bwMode="auto">
        <a:xfrm rot="1837601">
          <a:off x="10710078" y="15212546"/>
          <a:ext cx="310080" cy="233401"/>
          <a:chOff x="206" y="1182"/>
          <a:chExt cx="31" cy="21"/>
        </a:xfrm>
      </xdr:grpSpPr>
      <xdr:sp macro="" textlink="">
        <xdr:nvSpPr>
          <xdr:cNvPr id="329" name="Line 191"/>
          <xdr:cNvSpPr>
            <a:spLocks noChangeShapeType="1"/>
          </xdr:cNvSpPr>
        </xdr:nvSpPr>
        <xdr:spPr bwMode="auto">
          <a:xfrm>
            <a:off x="206" y="1182"/>
            <a:ext cx="3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0" name="Line 192"/>
          <xdr:cNvSpPr>
            <a:spLocks noChangeShapeType="1"/>
          </xdr:cNvSpPr>
        </xdr:nvSpPr>
        <xdr:spPr bwMode="auto">
          <a:xfrm>
            <a:off x="222" y="1182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27</xdr:col>
      <xdr:colOff>586086</xdr:colOff>
      <xdr:row>39</xdr:row>
      <xdr:rowOff>111387</xdr:rowOff>
    </xdr:from>
    <xdr:to>
      <xdr:col>28</xdr:col>
      <xdr:colOff>205604</xdr:colOff>
      <xdr:row>40</xdr:row>
      <xdr:rowOff>20938</xdr:rowOff>
    </xdr:to>
    <xdr:grpSp>
      <xdr:nvGrpSpPr>
        <xdr:cNvPr id="331" name="Group 201"/>
        <xdr:cNvGrpSpPr>
          <a:grpSpLocks/>
        </xdr:cNvGrpSpPr>
      </xdr:nvGrpSpPr>
      <xdr:grpSpPr bwMode="auto">
        <a:xfrm rot="12637601" flipH="1">
          <a:off x="11863686" y="14303637"/>
          <a:ext cx="200543" cy="242926"/>
          <a:chOff x="206" y="1182"/>
          <a:chExt cx="31" cy="21"/>
        </a:xfrm>
      </xdr:grpSpPr>
      <xdr:sp macro="" textlink="">
        <xdr:nvSpPr>
          <xdr:cNvPr id="332" name="Line 202"/>
          <xdr:cNvSpPr>
            <a:spLocks noChangeShapeType="1"/>
          </xdr:cNvSpPr>
        </xdr:nvSpPr>
        <xdr:spPr bwMode="auto">
          <a:xfrm>
            <a:off x="206" y="1182"/>
            <a:ext cx="3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3" name="Line 203"/>
          <xdr:cNvSpPr>
            <a:spLocks noChangeShapeType="1"/>
          </xdr:cNvSpPr>
        </xdr:nvSpPr>
        <xdr:spPr bwMode="auto">
          <a:xfrm>
            <a:off x="222" y="1182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25</xdr:col>
      <xdr:colOff>288841</xdr:colOff>
      <xdr:row>42</xdr:row>
      <xdr:rowOff>72139</xdr:rowOff>
    </xdr:from>
    <xdr:to>
      <xdr:col>27</xdr:col>
      <xdr:colOff>230784</xdr:colOff>
      <xdr:row>42</xdr:row>
      <xdr:rowOff>83252</xdr:rowOff>
    </xdr:to>
    <xdr:sp macro="" textlink="">
      <xdr:nvSpPr>
        <xdr:cNvPr id="334" name="Line 172"/>
        <xdr:cNvSpPr>
          <a:spLocks noChangeShapeType="1"/>
        </xdr:cNvSpPr>
      </xdr:nvSpPr>
      <xdr:spPr bwMode="auto">
        <a:xfrm rot="1837601" flipH="1">
          <a:off x="11013991" y="15226414"/>
          <a:ext cx="551543" cy="11113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3</xdr:col>
      <xdr:colOff>0</xdr:colOff>
      <xdr:row>14</xdr:row>
      <xdr:rowOff>206375</xdr:rowOff>
    </xdr:from>
    <xdr:to>
      <xdr:col>6</xdr:col>
      <xdr:colOff>0</xdr:colOff>
      <xdr:row>14</xdr:row>
      <xdr:rowOff>206375</xdr:rowOff>
    </xdr:to>
    <xdr:sp macro="" textlink="">
      <xdr:nvSpPr>
        <xdr:cNvPr id="335" name="Line 3"/>
        <xdr:cNvSpPr>
          <a:spLocks noChangeShapeType="1"/>
        </xdr:cNvSpPr>
      </xdr:nvSpPr>
      <xdr:spPr bwMode="auto">
        <a:xfrm>
          <a:off x="1590675" y="5721350"/>
          <a:ext cx="12858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111197</xdr:colOff>
      <xdr:row>8</xdr:row>
      <xdr:rowOff>245236</xdr:rowOff>
    </xdr:from>
    <xdr:to>
      <xdr:col>16</xdr:col>
      <xdr:colOff>4799</xdr:colOff>
      <xdr:row>8</xdr:row>
      <xdr:rowOff>479255</xdr:rowOff>
    </xdr:to>
    <xdr:sp macro="" textlink="">
      <xdr:nvSpPr>
        <xdr:cNvPr id="336" name="Rectangle 48"/>
        <xdr:cNvSpPr>
          <a:spLocks noChangeArrowheads="1"/>
        </xdr:cNvSpPr>
      </xdr:nvSpPr>
      <xdr:spPr bwMode="auto">
        <a:xfrm>
          <a:off x="6845372" y="3455161"/>
          <a:ext cx="322227" cy="23401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B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’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`</a:t>
          </a:r>
          <a:endParaRPr lang="ja-JP" altLang="en-US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14</xdr:col>
      <xdr:colOff>411484</xdr:colOff>
      <xdr:row>5</xdr:row>
      <xdr:rowOff>267821</xdr:rowOff>
    </xdr:from>
    <xdr:to>
      <xdr:col>15</xdr:col>
      <xdr:colOff>219160</xdr:colOff>
      <xdr:row>5</xdr:row>
      <xdr:rowOff>471730</xdr:rowOff>
    </xdr:to>
    <xdr:pic>
      <xdr:nvPicPr>
        <xdr:cNvPr id="337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2744925" flipV="1">
          <a:off x="6733230" y="2004225"/>
          <a:ext cx="203909" cy="236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300405</xdr:colOff>
      <xdr:row>4</xdr:row>
      <xdr:rowOff>58615</xdr:rowOff>
    </xdr:from>
    <xdr:to>
      <xdr:col>13</xdr:col>
      <xdr:colOff>348029</xdr:colOff>
      <xdr:row>4</xdr:row>
      <xdr:rowOff>308646</xdr:rowOff>
    </xdr:to>
    <xdr:sp macro="" textlink="">
      <xdr:nvSpPr>
        <xdr:cNvPr id="338" name="Rectangle 48"/>
        <xdr:cNvSpPr>
          <a:spLocks noChangeArrowheads="1"/>
        </xdr:cNvSpPr>
      </xdr:nvSpPr>
      <xdr:spPr bwMode="auto">
        <a:xfrm>
          <a:off x="5748705" y="1325440"/>
          <a:ext cx="476249" cy="25003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c</a:t>
          </a:r>
          <a:endParaRPr lang="ja-JP" altLang="en-US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14</xdr:col>
      <xdr:colOff>298938</xdr:colOff>
      <xdr:row>4</xdr:row>
      <xdr:rowOff>189035</xdr:rowOff>
    </xdr:from>
    <xdr:to>
      <xdr:col>15</xdr:col>
      <xdr:colOff>346562</xdr:colOff>
      <xdr:row>4</xdr:row>
      <xdr:rowOff>439066</xdr:rowOff>
    </xdr:to>
    <xdr:sp macro="" textlink="">
      <xdr:nvSpPr>
        <xdr:cNvPr id="339" name="Rectangle 48"/>
        <xdr:cNvSpPr>
          <a:spLocks noChangeArrowheads="1"/>
        </xdr:cNvSpPr>
      </xdr:nvSpPr>
      <xdr:spPr bwMode="auto">
        <a:xfrm>
          <a:off x="6604488" y="1455860"/>
          <a:ext cx="476249" cy="25003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c</a:t>
          </a:r>
          <a:endParaRPr lang="ja-JP" altLang="en-US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12</xdr:col>
      <xdr:colOff>351691</xdr:colOff>
      <xdr:row>6</xdr:row>
      <xdr:rowOff>402980</xdr:rowOff>
    </xdr:from>
    <xdr:to>
      <xdr:col>13</xdr:col>
      <xdr:colOff>399315</xdr:colOff>
      <xdr:row>7</xdr:row>
      <xdr:rowOff>169435</xdr:rowOff>
    </xdr:to>
    <xdr:sp macro="" textlink="">
      <xdr:nvSpPr>
        <xdr:cNvPr id="340" name="Rectangle 48"/>
        <xdr:cNvSpPr>
          <a:spLocks noChangeArrowheads="1"/>
        </xdr:cNvSpPr>
      </xdr:nvSpPr>
      <xdr:spPr bwMode="auto">
        <a:xfrm>
          <a:off x="5799991" y="2641355"/>
          <a:ext cx="476249" cy="25223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a</a:t>
          </a:r>
          <a:endParaRPr lang="ja-JP" altLang="en-US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15</xdr:col>
      <xdr:colOff>27842</xdr:colOff>
      <xdr:row>4</xdr:row>
      <xdr:rowOff>408842</xdr:rowOff>
    </xdr:from>
    <xdr:to>
      <xdr:col>16</xdr:col>
      <xdr:colOff>75467</xdr:colOff>
      <xdr:row>5</xdr:row>
      <xdr:rowOff>175296</xdr:rowOff>
    </xdr:to>
    <xdr:sp macro="" textlink="">
      <xdr:nvSpPr>
        <xdr:cNvPr id="341" name="Rectangle 48"/>
        <xdr:cNvSpPr>
          <a:spLocks noChangeArrowheads="1"/>
        </xdr:cNvSpPr>
      </xdr:nvSpPr>
      <xdr:spPr bwMode="auto">
        <a:xfrm>
          <a:off x="6762017" y="1675667"/>
          <a:ext cx="476250" cy="25222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b</a:t>
          </a:r>
          <a:endParaRPr lang="ja-JP" altLang="en-US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12</xdr:col>
      <xdr:colOff>102577</xdr:colOff>
      <xdr:row>4</xdr:row>
      <xdr:rowOff>197827</xdr:rowOff>
    </xdr:from>
    <xdr:to>
      <xdr:col>13</xdr:col>
      <xdr:colOff>150201</xdr:colOff>
      <xdr:row>4</xdr:row>
      <xdr:rowOff>447858</xdr:rowOff>
    </xdr:to>
    <xdr:sp macro="" textlink="">
      <xdr:nvSpPr>
        <xdr:cNvPr id="342" name="Rectangle 48"/>
        <xdr:cNvSpPr>
          <a:spLocks noChangeArrowheads="1"/>
        </xdr:cNvSpPr>
      </xdr:nvSpPr>
      <xdr:spPr bwMode="auto">
        <a:xfrm>
          <a:off x="5550877" y="1464652"/>
          <a:ext cx="476249" cy="25003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a</a:t>
          </a:r>
          <a:endParaRPr lang="ja-JP" altLang="en-US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15</xdr:col>
      <xdr:colOff>185759</xdr:colOff>
      <xdr:row>7</xdr:row>
      <xdr:rowOff>176707</xdr:rowOff>
    </xdr:from>
    <xdr:to>
      <xdr:col>16</xdr:col>
      <xdr:colOff>233384</xdr:colOff>
      <xdr:row>7</xdr:row>
      <xdr:rowOff>425014</xdr:rowOff>
    </xdr:to>
    <xdr:sp macro="" textlink="">
      <xdr:nvSpPr>
        <xdr:cNvPr id="343" name="Rectangle 48"/>
        <xdr:cNvSpPr>
          <a:spLocks noChangeArrowheads="1"/>
        </xdr:cNvSpPr>
      </xdr:nvSpPr>
      <xdr:spPr bwMode="auto">
        <a:xfrm>
          <a:off x="6919934" y="2900857"/>
          <a:ext cx="476250" cy="24830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b</a:t>
          </a:r>
          <a:endParaRPr lang="ja-JP" altLang="en-US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12</xdr:col>
      <xdr:colOff>378413</xdr:colOff>
      <xdr:row>7</xdr:row>
      <xdr:rowOff>337039</xdr:rowOff>
    </xdr:from>
    <xdr:to>
      <xdr:col>14</xdr:col>
      <xdr:colOff>214</xdr:colOff>
      <xdr:row>8</xdr:row>
      <xdr:rowOff>103493</xdr:rowOff>
    </xdr:to>
    <xdr:sp macro="" textlink="">
      <xdr:nvSpPr>
        <xdr:cNvPr id="344" name="Rectangle 48"/>
        <xdr:cNvSpPr>
          <a:spLocks noChangeArrowheads="1"/>
        </xdr:cNvSpPr>
      </xdr:nvSpPr>
      <xdr:spPr bwMode="auto">
        <a:xfrm>
          <a:off x="5826713" y="3061189"/>
          <a:ext cx="479051" cy="25222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d</a:t>
          </a:r>
          <a:endParaRPr lang="ja-JP" altLang="en-US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15</xdr:col>
      <xdr:colOff>168518</xdr:colOff>
      <xdr:row>7</xdr:row>
      <xdr:rowOff>476251</xdr:rowOff>
    </xdr:from>
    <xdr:to>
      <xdr:col>16</xdr:col>
      <xdr:colOff>216143</xdr:colOff>
      <xdr:row>8</xdr:row>
      <xdr:rowOff>242705</xdr:rowOff>
    </xdr:to>
    <xdr:sp macro="" textlink="">
      <xdr:nvSpPr>
        <xdr:cNvPr id="345" name="Rectangle 48"/>
        <xdr:cNvSpPr>
          <a:spLocks noChangeArrowheads="1"/>
        </xdr:cNvSpPr>
      </xdr:nvSpPr>
      <xdr:spPr bwMode="auto">
        <a:xfrm>
          <a:off x="6902693" y="3200401"/>
          <a:ext cx="476250" cy="25222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d</a:t>
          </a:r>
          <a:endParaRPr lang="ja-JP" altLang="en-US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23</xdr:col>
      <xdr:colOff>0</xdr:colOff>
      <xdr:row>30</xdr:row>
      <xdr:rowOff>322384</xdr:rowOff>
    </xdr:from>
    <xdr:to>
      <xdr:col>24</xdr:col>
      <xdr:colOff>98257</xdr:colOff>
      <xdr:row>31</xdr:row>
      <xdr:rowOff>317910</xdr:rowOff>
    </xdr:to>
    <xdr:grpSp>
      <xdr:nvGrpSpPr>
        <xdr:cNvPr id="346" name="Group 193"/>
        <xdr:cNvGrpSpPr>
          <a:grpSpLocks/>
        </xdr:cNvGrpSpPr>
      </xdr:nvGrpSpPr>
      <xdr:grpSpPr bwMode="auto">
        <a:xfrm rot="13091949">
          <a:off x="10096500" y="11514259"/>
          <a:ext cx="407820" cy="328901"/>
          <a:chOff x="261" y="1122"/>
          <a:chExt cx="42" cy="33"/>
        </a:xfrm>
      </xdr:grpSpPr>
      <xdr:sp macro="" textlink="">
        <xdr:nvSpPr>
          <xdr:cNvPr id="347" name="Line 37"/>
          <xdr:cNvSpPr>
            <a:spLocks noChangeShapeType="1"/>
          </xdr:cNvSpPr>
        </xdr:nvSpPr>
        <xdr:spPr bwMode="auto">
          <a:xfrm rot="5378795">
            <a:off x="265" y="1139"/>
            <a:ext cx="3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348" name="Freeform 39"/>
          <xdr:cNvSpPr>
            <a:spLocks/>
          </xdr:cNvSpPr>
        </xdr:nvSpPr>
        <xdr:spPr bwMode="auto">
          <a:xfrm rot="5422137">
            <a:off x="287" y="1130"/>
            <a:ext cx="11" cy="21"/>
          </a:xfrm>
          <a:custGeom>
            <a:avLst/>
            <a:gdLst>
              <a:gd name="T0" fmla="*/ 0 w 25"/>
              <a:gd name="T1" fmla="*/ 3 h 25"/>
              <a:gd name="T2" fmla="*/ 0 w 25"/>
              <a:gd name="T3" fmla="*/ 3 h 25"/>
              <a:gd name="T4" fmla="*/ 0 w 25"/>
              <a:gd name="T5" fmla="*/ 0 h 25"/>
              <a:gd name="T6" fmla="*/ 0 60000 65536"/>
              <a:gd name="T7" fmla="*/ 0 60000 65536"/>
              <a:gd name="T8" fmla="*/ 0 60000 65536"/>
              <a:gd name="T9" fmla="*/ 0 w 25"/>
              <a:gd name="T10" fmla="*/ 0 h 25"/>
              <a:gd name="T11" fmla="*/ 25 w 25"/>
              <a:gd name="T12" fmla="*/ 25 h 25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5" h="25">
                <a:moveTo>
                  <a:pt x="0" y="25"/>
                </a:moveTo>
                <a:cubicBezTo>
                  <a:pt x="3" y="24"/>
                  <a:pt x="12" y="22"/>
                  <a:pt x="16" y="18"/>
                </a:cubicBezTo>
                <a:cubicBezTo>
                  <a:pt x="20" y="14"/>
                  <a:pt x="23" y="4"/>
                  <a:pt x="25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  <xdr:sp macro="" textlink="">
        <xdr:nvSpPr>
          <xdr:cNvPr id="349" name="Freeform 39"/>
          <xdr:cNvSpPr>
            <a:spLocks/>
          </xdr:cNvSpPr>
        </xdr:nvSpPr>
        <xdr:spPr bwMode="auto">
          <a:xfrm rot="16177863" flipH="1">
            <a:off x="266" y="1130"/>
            <a:ext cx="11" cy="21"/>
          </a:xfrm>
          <a:custGeom>
            <a:avLst/>
            <a:gdLst>
              <a:gd name="T0" fmla="*/ 0 w 25"/>
              <a:gd name="T1" fmla="*/ 3 h 25"/>
              <a:gd name="T2" fmla="*/ 0 w 25"/>
              <a:gd name="T3" fmla="*/ 3 h 25"/>
              <a:gd name="T4" fmla="*/ 0 w 25"/>
              <a:gd name="T5" fmla="*/ 0 h 25"/>
              <a:gd name="T6" fmla="*/ 0 60000 65536"/>
              <a:gd name="T7" fmla="*/ 0 60000 65536"/>
              <a:gd name="T8" fmla="*/ 0 60000 65536"/>
              <a:gd name="T9" fmla="*/ 0 w 25"/>
              <a:gd name="T10" fmla="*/ 0 h 25"/>
              <a:gd name="T11" fmla="*/ 25 w 25"/>
              <a:gd name="T12" fmla="*/ 25 h 25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5" h="25">
                <a:moveTo>
                  <a:pt x="0" y="25"/>
                </a:moveTo>
                <a:cubicBezTo>
                  <a:pt x="3" y="24"/>
                  <a:pt x="12" y="22"/>
                  <a:pt x="16" y="18"/>
                </a:cubicBezTo>
                <a:cubicBezTo>
                  <a:pt x="20" y="14"/>
                  <a:pt x="23" y="4"/>
                  <a:pt x="25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</xdr:grpSp>
    <xdr:clientData/>
  </xdr:twoCellAnchor>
  <xdr:twoCellAnchor>
    <xdr:from>
      <xdr:col>2</xdr:col>
      <xdr:colOff>132578</xdr:colOff>
      <xdr:row>30</xdr:row>
      <xdr:rowOff>111885</xdr:rowOff>
    </xdr:from>
    <xdr:to>
      <xdr:col>6</xdr:col>
      <xdr:colOff>257180</xdr:colOff>
      <xdr:row>35</xdr:row>
      <xdr:rowOff>138208</xdr:rowOff>
    </xdr:to>
    <xdr:grpSp>
      <xdr:nvGrpSpPr>
        <xdr:cNvPr id="350" name="グループ化 349"/>
        <xdr:cNvGrpSpPr/>
      </xdr:nvGrpSpPr>
      <xdr:grpSpPr>
        <a:xfrm>
          <a:off x="1275578" y="11303760"/>
          <a:ext cx="1839102" cy="1693198"/>
          <a:chOff x="1294628" y="10617960"/>
          <a:chExt cx="1839102" cy="1645573"/>
        </a:xfrm>
      </xdr:grpSpPr>
      <xdr:grpSp>
        <xdr:nvGrpSpPr>
          <xdr:cNvPr id="351" name="Group 193"/>
          <xdr:cNvGrpSpPr>
            <a:grpSpLocks/>
          </xdr:cNvGrpSpPr>
        </xdr:nvGrpSpPr>
        <xdr:grpSpPr bwMode="auto">
          <a:xfrm rot="10800000">
            <a:off x="1971307" y="11101810"/>
            <a:ext cx="198626" cy="342602"/>
            <a:chOff x="261" y="1122"/>
            <a:chExt cx="21" cy="33"/>
          </a:xfrm>
        </xdr:grpSpPr>
        <xdr:sp macro="" textlink="">
          <xdr:nvSpPr>
            <xdr:cNvPr id="372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373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352" name="グループ化 351"/>
          <xdr:cNvGrpSpPr/>
        </xdr:nvGrpSpPr>
        <xdr:grpSpPr>
          <a:xfrm>
            <a:off x="1294628" y="10617960"/>
            <a:ext cx="1839102" cy="1326593"/>
            <a:chOff x="1294630" y="10617957"/>
            <a:chExt cx="1839104" cy="1326391"/>
          </a:xfrm>
        </xdr:grpSpPr>
        <xdr:grpSp>
          <xdr:nvGrpSpPr>
            <xdr:cNvPr id="359" name="グループ化 151"/>
            <xdr:cNvGrpSpPr>
              <a:grpSpLocks/>
            </xdr:cNvGrpSpPr>
          </xdr:nvGrpSpPr>
          <xdr:grpSpPr bwMode="auto">
            <a:xfrm rot="16200000">
              <a:off x="1723644" y="10534259"/>
              <a:ext cx="981075" cy="1839104"/>
              <a:chOff x="1957392" y="11358568"/>
              <a:chExt cx="981075" cy="1485900"/>
            </a:xfrm>
          </xdr:grpSpPr>
          <xdr:sp macro="" textlink="">
            <xdr:nvSpPr>
              <xdr:cNvPr id="363" name="Line 172"/>
              <xdr:cNvSpPr>
                <a:spLocks noChangeShapeType="1"/>
              </xdr:cNvSpPr>
            </xdr:nvSpPr>
            <xdr:spPr bwMode="auto">
              <a:xfrm flipH="1" flipV="1">
                <a:off x="2138362" y="11678589"/>
                <a:ext cx="495297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prstDash val="sysDot"/>
                <a:round/>
                <a:headEnd type="triangle" w="med" len="med"/>
                <a:tailEnd type="triangle" w="med" len="med"/>
              </a:ln>
            </xdr:spPr>
          </xdr:sp>
          <xdr:grpSp>
            <xdr:nvGrpSpPr>
              <xdr:cNvPr id="364" name="Group 189"/>
              <xdr:cNvGrpSpPr>
                <a:grpSpLocks/>
              </xdr:cNvGrpSpPr>
            </xdr:nvGrpSpPr>
            <xdr:grpSpPr bwMode="auto">
              <a:xfrm rot="-5400000">
                <a:off x="1704980" y="11610980"/>
                <a:ext cx="1485900" cy="981075"/>
                <a:chOff x="187" y="1264"/>
                <a:chExt cx="156" cy="103"/>
              </a:xfrm>
            </xdr:grpSpPr>
            <xdr:grpSp>
              <xdr:nvGrpSpPr>
                <xdr:cNvPr id="366" name="Group 190"/>
                <xdr:cNvGrpSpPr>
                  <a:grpSpLocks/>
                </xdr:cNvGrpSpPr>
              </xdr:nvGrpSpPr>
              <xdr:grpSpPr bwMode="auto">
                <a:xfrm rot="5400000">
                  <a:off x="182" y="1269"/>
                  <a:ext cx="31" cy="21"/>
                  <a:chOff x="188" y="1193"/>
                  <a:chExt cx="31" cy="21"/>
                </a:xfrm>
              </xdr:grpSpPr>
              <xdr:sp macro="" textlink="">
                <xdr:nvSpPr>
                  <xdr:cNvPr id="370" name="Line 191"/>
                  <xdr:cNvSpPr>
                    <a:spLocks noChangeShapeType="1"/>
                  </xdr:cNvSpPr>
                </xdr:nvSpPr>
                <xdr:spPr bwMode="auto">
                  <a:xfrm>
                    <a:off x="188" y="1193"/>
                    <a:ext cx="31" cy="0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</xdr:spPr>
              </xdr:sp>
              <xdr:sp macro="" textlink="">
                <xdr:nvSpPr>
                  <xdr:cNvPr id="371" name="Line 192"/>
                  <xdr:cNvSpPr>
                    <a:spLocks noChangeShapeType="1"/>
                  </xdr:cNvSpPr>
                </xdr:nvSpPr>
                <xdr:spPr bwMode="auto">
                  <a:xfrm>
                    <a:off x="204" y="1193"/>
                    <a:ext cx="0" cy="21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</xdr:spPr>
              </xdr:sp>
            </xdr:grpSp>
            <xdr:grpSp>
              <xdr:nvGrpSpPr>
                <xdr:cNvPr id="367" name="Group 201"/>
                <xdr:cNvGrpSpPr>
                  <a:grpSpLocks/>
                </xdr:cNvGrpSpPr>
              </xdr:nvGrpSpPr>
              <xdr:grpSpPr bwMode="auto">
                <a:xfrm rot="16200000" flipH="1">
                  <a:off x="317" y="1341"/>
                  <a:ext cx="31" cy="21"/>
                  <a:chOff x="206" y="1188"/>
                  <a:chExt cx="31" cy="21"/>
                </a:xfrm>
              </xdr:grpSpPr>
              <xdr:sp macro="" textlink="">
                <xdr:nvSpPr>
                  <xdr:cNvPr id="368" name="Line 202"/>
                  <xdr:cNvSpPr>
                    <a:spLocks noChangeShapeType="1"/>
                  </xdr:cNvSpPr>
                </xdr:nvSpPr>
                <xdr:spPr bwMode="auto">
                  <a:xfrm>
                    <a:off x="206" y="1188"/>
                    <a:ext cx="31" cy="0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</xdr:spPr>
              </xdr:sp>
              <xdr:sp macro="" textlink="">
                <xdr:nvSpPr>
                  <xdr:cNvPr id="369" name="Line 203"/>
                  <xdr:cNvSpPr>
                    <a:spLocks noChangeShapeType="1"/>
                  </xdr:cNvSpPr>
                </xdr:nvSpPr>
                <xdr:spPr bwMode="auto">
                  <a:xfrm>
                    <a:off x="222" y="1188"/>
                    <a:ext cx="0" cy="21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</xdr:spPr>
              </xdr:sp>
            </xdr:grpSp>
          </xdr:grpSp>
          <xdr:sp macro="" textlink="">
            <xdr:nvSpPr>
              <xdr:cNvPr id="365" name="Line 172"/>
              <xdr:cNvSpPr>
                <a:spLocks noChangeShapeType="1"/>
              </xdr:cNvSpPr>
            </xdr:nvSpPr>
            <xdr:spPr bwMode="auto">
              <a:xfrm flipH="1" flipV="1">
                <a:off x="2064292" y="12550227"/>
                <a:ext cx="574123" cy="4096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prstDash val="sysDot"/>
                <a:round/>
                <a:headEnd type="triangle" w="med" len="med"/>
                <a:tailEnd type="triangle" w="med" len="med"/>
              </a:ln>
            </xdr:spPr>
          </xdr:sp>
        </xdr:grpSp>
        <xdr:grpSp>
          <xdr:nvGrpSpPr>
            <xdr:cNvPr id="360" name="Group 197"/>
            <xdr:cNvGrpSpPr>
              <a:grpSpLocks/>
            </xdr:cNvGrpSpPr>
          </xdr:nvGrpSpPr>
          <xdr:grpSpPr bwMode="auto">
            <a:xfrm rot="10800000" flipV="1">
              <a:off x="2490842" y="10617957"/>
              <a:ext cx="233402" cy="325016"/>
              <a:chOff x="261" y="1122"/>
              <a:chExt cx="21" cy="33"/>
            </a:xfrm>
          </xdr:grpSpPr>
          <xdr:sp macro="" textlink="">
            <xdr:nvSpPr>
              <xdr:cNvPr id="361" name="Line 37"/>
              <xdr:cNvSpPr>
                <a:spLocks noChangeShapeType="1"/>
              </xdr:cNvSpPr>
            </xdr:nvSpPr>
            <xdr:spPr bwMode="auto">
              <a:xfrm rot="5378795">
                <a:off x="265" y="1139"/>
                <a:ext cx="33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362" name="Freeform 39"/>
              <xdr:cNvSpPr>
                <a:spLocks/>
              </xdr:cNvSpPr>
            </xdr:nvSpPr>
            <xdr:spPr bwMode="auto">
              <a:xfrm rot="16177863" flipH="1">
                <a:off x="266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</xdr:grpSp>
      </xdr:grpSp>
      <xdr:grpSp>
        <xdr:nvGrpSpPr>
          <xdr:cNvPr id="353" name="Group 193"/>
          <xdr:cNvGrpSpPr>
            <a:grpSpLocks/>
          </xdr:cNvGrpSpPr>
        </xdr:nvGrpSpPr>
        <xdr:grpSpPr bwMode="auto">
          <a:xfrm>
            <a:off x="2283069" y="11417545"/>
            <a:ext cx="194963" cy="342601"/>
            <a:chOff x="261" y="1122"/>
            <a:chExt cx="21" cy="33"/>
          </a:xfrm>
        </xdr:grpSpPr>
        <xdr:sp macro="" textlink="">
          <xdr:nvSpPr>
            <xdr:cNvPr id="357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358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354" name="Group 193"/>
          <xdr:cNvGrpSpPr>
            <a:grpSpLocks/>
          </xdr:cNvGrpSpPr>
        </xdr:nvGrpSpPr>
        <xdr:grpSpPr bwMode="auto">
          <a:xfrm rot="10800000">
            <a:off x="1744397" y="11944158"/>
            <a:ext cx="247112" cy="319375"/>
            <a:chOff x="282" y="1122"/>
            <a:chExt cx="21" cy="33"/>
          </a:xfrm>
        </xdr:grpSpPr>
        <xdr:sp macro="" textlink="">
          <xdr:nvSpPr>
            <xdr:cNvPr id="355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356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</xdr:grpSp>
    <xdr:clientData/>
  </xdr:twoCellAnchor>
  <xdr:twoCellAnchor>
    <xdr:from>
      <xdr:col>7</xdr:col>
      <xdr:colOff>142873</xdr:colOff>
      <xdr:row>30</xdr:row>
      <xdr:rowOff>142875</xdr:rowOff>
    </xdr:from>
    <xdr:to>
      <xdr:col>11</xdr:col>
      <xdr:colOff>267475</xdr:colOff>
      <xdr:row>35</xdr:row>
      <xdr:rowOff>169198</xdr:rowOff>
    </xdr:to>
    <xdr:grpSp>
      <xdr:nvGrpSpPr>
        <xdr:cNvPr id="374" name="グループ化 373"/>
        <xdr:cNvGrpSpPr/>
      </xdr:nvGrpSpPr>
      <xdr:grpSpPr>
        <a:xfrm>
          <a:off x="3428998" y="11334750"/>
          <a:ext cx="1839102" cy="1693198"/>
          <a:chOff x="1294626" y="10617960"/>
          <a:chExt cx="1839102" cy="1645573"/>
        </a:xfrm>
      </xdr:grpSpPr>
      <xdr:grpSp>
        <xdr:nvGrpSpPr>
          <xdr:cNvPr id="375" name="Group 193"/>
          <xdr:cNvGrpSpPr>
            <a:grpSpLocks/>
          </xdr:cNvGrpSpPr>
        </xdr:nvGrpSpPr>
        <xdr:grpSpPr bwMode="auto">
          <a:xfrm rot="10800000">
            <a:off x="1971307" y="11101810"/>
            <a:ext cx="198626" cy="342602"/>
            <a:chOff x="261" y="1122"/>
            <a:chExt cx="21" cy="33"/>
          </a:xfrm>
        </xdr:grpSpPr>
        <xdr:sp macro="" textlink="">
          <xdr:nvSpPr>
            <xdr:cNvPr id="393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394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376" name="グループ化 375"/>
          <xdr:cNvGrpSpPr/>
        </xdr:nvGrpSpPr>
        <xdr:grpSpPr>
          <a:xfrm>
            <a:off x="1294626" y="10617960"/>
            <a:ext cx="1839102" cy="1326592"/>
            <a:chOff x="1294628" y="10617957"/>
            <a:chExt cx="1839104" cy="1326390"/>
          </a:xfrm>
        </xdr:grpSpPr>
        <xdr:grpSp>
          <xdr:nvGrpSpPr>
            <xdr:cNvPr id="383" name="Group 189"/>
            <xdr:cNvGrpSpPr>
              <a:grpSpLocks/>
            </xdr:cNvGrpSpPr>
          </xdr:nvGrpSpPr>
          <xdr:grpSpPr bwMode="auto">
            <a:xfrm rot="10800000">
              <a:off x="1294628" y="10963272"/>
              <a:ext cx="1839104" cy="981075"/>
              <a:chOff x="187" y="1264"/>
              <a:chExt cx="156" cy="103"/>
            </a:xfrm>
          </xdr:grpSpPr>
          <xdr:grpSp>
            <xdr:nvGrpSpPr>
              <xdr:cNvPr id="387" name="Group 190"/>
              <xdr:cNvGrpSpPr>
                <a:grpSpLocks/>
              </xdr:cNvGrpSpPr>
            </xdr:nvGrpSpPr>
            <xdr:grpSpPr bwMode="auto">
              <a:xfrm rot="5400000">
                <a:off x="182" y="1269"/>
                <a:ext cx="31" cy="21"/>
                <a:chOff x="188" y="1193"/>
                <a:chExt cx="31" cy="21"/>
              </a:xfrm>
            </xdr:grpSpPr>
            <xdr:sp macro="" textlink="">
              <xdr:nvSpPr>
                <xdr:cNvPr id="391" name="Line 191"/>
                <xdr:cNvSpPr>
                  <a:spLocks noChangeShapeType="1"/>
                </xdr:cNvSpPr>
              </xdr:nvSpPr>
              <xdr:spPr bwMode="auto">
                <a:xfrm>
                  <a:off x="188" y="1193"/>
                  <a:ext cx="31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92" name="Line 192"/>
                <xdr:cNvSpPr>
                  <a:spLocks noChangeShapeType="1"/>
                </xdr:cNvSpPr>
              </xdr:nvSpPr>
              <xdr:spPr bwMode="auto">
                <a:xfrm>
                  <a:off x="204" y="1193"/>
                  <a:ext cx="0" cy="2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388" name="Group 201"/>
              <xdr:cNvGrpSpPr>
                <a:grpSpLocks/>
              </xdr:cNvGrpSpPr>
            </xdr:nvGrpSpPr>
            <xdr:grpSpPr bwMode="auto">
              <a:xfrm rot="16200000" flipH="1">
                <a:off x="317" y="1341"/>
                <a:ext cx="31" cy="21"/>
                <a:chOff x="206" y="1188"/>
                <a:chExt cx="31" cy="21"/>
              </a:xfrm>
            </xdr:grpSpPr>
            <xdr:sp macro="" textlink="">
              <xdr:nvSpPr>
                <xdr:cNvPr id="389" name="Line 202"/>
                <xdr:cNvSpPr>
                  <a:spLocks noChangeShapeType="1"/>
                </xdr:cNvSpPr>
              </xdr:nvSpPr>
              <xdr:spPr bwMode="auto">
                <a:xfrm>
                  <a:off x="206" y="1188"/>
                  <a:ext cx="31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90" name="Line 203"/>
                <xdr:cNvSpPr>
                  <a:spLocks noChangeShapeType="1"/>
                </xdr:cNvSpPr>
              </xdr:nvSpPr>
              <xdr:spPr bwMode="auto">
                <a:xfrm>
                  <a:off x="222" y="1188"/>
                  <a:ext cx="0" cy="2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grpSp>
          <xdr:nvGrpSpPr>
            <xdr:cNvPr id="384" name="Group 197"/>
            <xdr:cNvGrpSpPr>
              <a:grpSpLocks/>
            </xdr:cNvGrpSpPr>
          </xdr:nvGrpSpPr>
          <xdr:grpSpPr bwMode="auto">
            <a:xfrm rot="10800000" flipV="1">
              <a:off x="2490842" y="10617957"/>
              <a:ext cx="233402" cy="325016"/>
              <a:chOff x="261" y="1122"/>
              <a:chExt cx="21" cy="33"/>
            </a:xfrm>
          </xdr:grpSpPr>
          <xdr:sp macro="" textlink="">
            <xdr:nvSpPr>
              <xdr:cNvPr id="385" name="Line 37"/>
              <xdr:cNvSpPr>
                <a:spLocks noChangeShapeType="1"/>
              </xdr:cNvSpPr>
            </xdr:nvSpPr>
            <xdr:spPr bwMode="auto">
              <a:xfrm rot="5378795">
                <a:off x="265" y="1139"/>
                <a:ext cx="33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386" name="Freeform 39"/>
              <xdr:cNvSpPr>
                <a:spLocks/>
              </xdr:cNvSpPr>
            </xdr:nvSpPr>
            <xdr:spPr bwMode="auto">
              <a:xfrm rot="16177863" flipH="1">
                <a:off x="266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</xdr:grpSp>
      </xdr:grpSp>
      <xdr:grpSp>
        <xdr:nvGrpSpPr>
          <xdr:cNvPr id="377" name="Group 193"/>
          <xdr:cNvGrpSpPr>
            <a:grpSpLocks/>
          </xdr:cNvGrpSpPr>
        </xdr:nvGrpSpPr>
        <xdr:grpSpPr bwMode="auto">
          <a:xfrm>
            <a:off x="2283069" y="11417545"/>
            <a:ext cx="194963" cy="342601"/>
            <a:chOff x="261" y="1122"/>
            <a:chExt cx="21" cy="33"/>
          </a:xfrm>
        </xdr:grpSpPr>
        <xdr:sp macro="" textlink="">
          <xdr:nvSpPr>
            <xdr:cNvPr id="381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382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378" name="Group 193"/>
          <xdr:cNvGrpSpPr>
            <a:grpSpLocks/>
          </xdr:cNvGrpSpPr>
        </xdr:nvGrpSpPr>
        <xdr:grpSpPr bwMode="auto">
          <a:xfrm rot="10800000">
            <a:off x="1744397" y="11944158"/>
            <a:ext cx="247112" cy="319375"/>
            <a:chOff x="282" y="1122"/>
            <a:chExt cx="21" cy="33"/>
          </a:xfrm>
        </xdr:grpSpPr>
        <xdr:sp macro="" textlink="">
          <xdr:nvSpPr>
            <xdr:cNvPr id="379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380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</xdr:grpSp>
    <xdr:clientData/>
  </xdr:twoCellAnchor>
  <xdr:twoCellAnchor>
    <xdr:from>
      <xdr:col>12</xdr:col>
      <xdr:colOff>190499</xdr:colOff>
      <xdr:row>30</xdr:row>
      <xdr:rowOff>104775</xdr:rowOff>
    </xdr:from>
    <xdr:to>
      <xdr:col>16</xdr:col>
      <xdr:colOff>315101</xdr:colOff>
      <xdr:row>35</xdr:row>
      <xdr:rowOff>187035</xdr:rowOff>
    </xdr:to>
    <xdr:grpSp>
      <xdr:nvGrpSpPr>
        <xdr:cNvPr id="395" name="グループ化 394"/>
        <xdr:cNvGrpSpPr/>
      </xdr:nvGrpSpPr>
      <xdr:grpSpPr>
        <a:xfrm>
          <a:off x="5619749" y="11296650"/>
          <a:ext cx="1839102" cy="1749135"/>
          <a:chOff x="5614146" y="10201275"/>
          <a:chExt cx="1827896" cy="1707113"/>
        </a:xfrm>
      </xdr:grpSpPr>
      <xdr:grpSp>
        <xdr:nvGrpSpPr>
          <xdr:cNvPr id="396" name="Group 190"/>
          <xdr:cNvGrpSpPr>
            <a:grpSpLocks/>
          </xdr:cNvGrpSpPr>
        </xdr:nvGrpSpPr>
        <xdr:grpSpPr bwMode="auto">
          <a:xfrm>
            <a:off x="6008700" y="10900230"/>
            <a:ext cx="322958" cy="196385"/>
            <a:chOff x="219" y="1181"/>
            <a:chExt cx="31" cy="21"/>
          </a:xfrm>
        </xdr:grpSpPr>
        <xdr:sp macro="" textlink="">
          <xdr:nvSpPr>
            <xdr:cNvPr id="414" name="Line 191"/>
            <xdr:cNvSpPr>
              <a:spLocks noChangeShapeType="1"/>
            </xdr:cNvSpPr>
          </xdr:nvSpPr>
          <xdr:spPr bwMode="auto">
            <a:xfrm>
              <a:off x="219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15" name="Line 192"/>
            <xdr:cNvSpPr>
              <a:spLocks noChangeShapeType="1"/>
            </xdr:cNvSpPr>
          </xdr:nvSpPr>
          <xdr:spPr bwMode="auto">
            <a:xfrm>
              <a:off x="237" y="1181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397" name="Group 201"/>
          <xdr:cNvGrpSpPr>
            <a:grpSpLocks/>
          </xdr:cNvGrpSpPr>
        </xdr:nvGrpSpPr>
        <xdr:grpSpPr bwMode="auto">
          <a:xfrm flipH="1">
            <a:off x="6154766" y="11708641"/>
            <a:ext cx="319036" cy="199747"/>
            <a:chOff x="206" y="1182"/>
            <a:chExt cx="31" cy="21"/>
          </a:xfrm>
        </xdr:grpSpPr>
        <xdr:sp macro="" textlink="">
          <xdr:nvSpPr>
            <xdr:cNvPr id="412" name="Line 202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13" name="Line 203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398" name="グループ化 397"/>
          <xdr:cNvGrpSpPr/>
        </xdr:nvGrpSpPr>
        <xdr:grpSpPr>
          <a:xfrm>
            <a:off x="5614146" y="10566810"/>
            <a:ext cx="1827896" cy="984585"/>
            <a:chOff x="1294627" y="10963324"/>
            <a:chExt cx="1839102" cy="981224"/>
          </a:xfrm>
        </xdr:grpSpPr>
        <xdr:grpSp>
          <xdr:nvGrpSpPr>
            <xdr:cNvPr id="402" name="Group 189"/>
            <xdr:cNvGrpSpPr>
              <a:grpSpLocks/>
            </xdr:cNvGrpSpPr>
          </xdr:nvGrpSpPr>
          <xdr:grpSpPr bwMode="auto">
            <a:xfrm rot="10800000">
              <a:off x="1294627" y="10963324"/>
              <a:ext cx="1839102" cy="981224"/>
              <a:chOff x="187" y="1264"/>
              <a:chExt cx="156" cy="103"/>
            </a:xfrm>
          </xdr:grpSpPr>
          <xdr:grpSp>
            <xdr:nvGrpSpPr>
              <xdr:cNvPr id="406" name="Group 190"/>
              <xdr:cNvGrpSpPr>
                <a:grpSpLocks/>
              </xdr:cNvGrpSpPr>
            </xdr:nvGrpSpPr>
            <xdr:grpSpPr bwMode="auto">
              <a:xfrm rot="5400000">
                <a:off x="182" y="1269"/>
                <a:ext cx="31" cy="21"/>
                <a:chOff x="188" y="1193"/>
                <a:chExt cx="31" cy="21"/>
              </a:xfrm>
            </xdr:grpSpPr>
            <xdr:sp macro="" textlink="">
              <xdr:nvSpPr>
                <xdr:cNvPr id="410" name="Line 191"/>
                <xdr:cNvSpPr>
                  <a:spLocks noChangeShapeType="1"/>
                </xdr:cNvSpPr>
              </xdr:nvSpPr>
              <xdr:spPr bwMode="auto">
                <a:xfrm>
                  <a:off x="188" y="1193"/>
                  <a:ext cx="31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11" name="Line 192"/>
                <xdr:cNvSpPr>
                  <a:spLocks noChangeShapeType="1"/>
                </xdr:cNvSpPr>
              </xdr:nvSpPr>
              <xdr:spPr bwMode="auto">
                <a:xfrm>
                  <a:off x="204" y="1193"/>
                  <a:ext cx="0" cy="2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407" name="Group 201"/>
              <xdr:cNvGrpSpPr>
                <a:grpSpLocks/>
              </xdr:cNvGrpSpPr>
            </xdr:nvGrpSpPr>
            <xdr:grpSpPr bwMode="auto">
              <a:xfrm rot="16200000" flipH="1">
                <a:off x="317" y="1341"/>
                <a:ext cx="31" cy="21"/>
                <a:chOff x="206" y="1188"/>
                <a:chExt cx="31" cy="21"/>
              </a:xfrm>
            </xdr:grpSpPr>
            <xdr:sp macro="" textlink="">
              <xdr:nvSpPr>
                <xdr:cNvPr id="408" name="Line 202"/>
                <xdr:cNvSpPr>
                  <a:spLocks noChangeShapeType="1"/>
                </xdr:cNvSpPr>
              </xdr:nvSpPr>
              <xdr:spPr bwMode="auto">
                <a:xfrm>
                  <a:off x="206" y="1188"/>
                  <a:ext cx="31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09" name="Line 203"/>
                <xdr:cNvSpPr>
                  <a:spLocks noChangeShapeType="1"/>
                </xdr:cNvSpPr>
              </xdr:nvSpPr>
              <xdr:spPr bwMode="auto">
                <a:xfrm>
                  <a:off x="222" y="1188"/>
                  <a:ext cx="0" cy="2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grpSp>
          <xdr:nvGrpSpPr>
            <xdr:cNvPr id="403" name="Group 193"/>
            <xdr:cNvGrpSpPr>
              <a:grpSpLocks/>
            </xdr:cNvGrpSpPr>
          </xdr:nvGrpSpPr>
          <xdr:grpSpPr bwMode="auto">
            <a:xfrm>
              <a:off x="2283069" y="11417545"/>
              <a:ext cx="194963" cy="342601"/>
              <a:chOff x="261" y="1122"/>
              <a:chExt cx="21" cy="33"/>
            </a:xfrm>
          </xdr:grpSpPr>
          <xdr:sp macro="" textlink="">
            <xdr:nvSpPr>
              <xdr:cNvPr id="404" name="Line 37"/>
              <xdr:cNvSpPr>
                <a:spLocks noChangeShapeType="1"/>
              </xdr:cNvSpPr>
            </xdr:nvSpPr>
            <xdr:spPr bwMode="auto">
              <a:xfrm rot="5378795">
                <a:off x="265" y="1139"/>
                <a:ext cx="33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405" name="Freeform 39"/>
              <xdr:cNvSpPr>
                <a:spLocks/>
              </xdr:cNvSpPr>
            </xdr:nvSpPr>
            <xdr:spPr bwMode="auto">
              <a:xfrm rot="16177863" flipH="1">
                <a:off x="266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</xdr:grpSp>
      </xdr:grpSp>
      <xdr:grpSp>
        <xdr:nvGrpSpPr>
          <xdr:cNvPr id="399" name="Group 201"/>
          <xdr:cNvGrpSpPr>
            <a:grpSpLocks/>
          </xdr:cNvGrpSpPr>
        </xdr:nvGrpSpPr>
        <xdr:grpSpPr bwMode="auto">
          <a:xfrm rot="10800000" flipH="1">
            <a:off x="6618194" y="10201275"/>
            <a:ext cx="319037" cy="198626"/>
            <a:chOff x="206" y="1182"/>
            <a:chExt cx="31" cy="21"/>
          </a:xfrm>
        </xdr:grpSpPr>
        <xdr:sp macro="" textlink="">
          <xdr:nvSpPr>
            <xdr:cNvPr id="400" name="Line 202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01" name="Line 203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7</xdr:col>
      <xdr:colOff>424144</xdr:colOff>
      <xdr:row>18</xdr:row>
      <xdr:rowOff>197827</xdr:rowOff>
    </xdr:from>
    <xdr:to>
      <xdr:col>8</xdr:col>
      <xdr:colOff>421946</xdr:colOff>
      <xdr:row>18</xdr:row>
      <xdr:rowOff>200025</xdr:rowOff>
    </xdr:to>
    <xdr:sp macro="" textlink="">
      <xdr:nvSpPr>
        <xdr:cNvPr id="416" name="Line 3"/>
        <xdr:cNvSpPr>
          <a:spLocks noChangeShapeType="1"/>
        </xdr:cNvSpPr>
      </xdr:nvSpPr>
      <xdr:spPr bwMode="auto">
        <a:xfrm flipV="1">
          <a:off x="3729319" y="7236802"/>
          <a:ext cx="426427" cy="219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</xdr:colOff>
      <xdr:row>21</xdr:row>
      <xdr:rowOff>180975</xdr:rowOff>
    </xdr:from>
    <xdr:to>
      <xdr:col>13</xdr:col>
      <xdr:colOff>1</xdr:colOff>
      <xdr:row>21</xdr:row>
      <xdr:rowOff>226694</xdr:rowOff>
    </xdr:to>
    <xdr:grpSp>
      <xdr:nvGrpSpPr>
        <xdr:cNvPr id="417" name="Group 20"/>
        <xdr:cNvGrpSpPr>
          <a:grpSpLocks/>
        </xdr:cNvGrpSpPr>
      </xdr:nvGrpSpPr>
      <xdr:grpSpPr bwMode="auto">
        <a:xfrm>
          <a:off x="1571626" y="8277225"/>
          <a:ext cx="4286250" cy="45719"/>
          <a:chOff x="628" y="643"/>
          <a:chExt cx="204" cy="8"/>
        </a:xfrm>
      </xdr:grpSpPr>
      <xdr:sp macro="" textlink="">
        <xdr:nvSpPr>
          <xdr:cNvPr id="418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9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9525</xdr:colOff>
      <xdr:row>20</xdr:row>
      <xdr:rowOff>182656</xdr:rowOff>
    </xdr:from>
    <xdr:to>
      <xdr:col>13</xdr:col>
      <xdr:colOff>11205</xdr:colOff>
      <xdr:row>20</xdr:row>
      <xdr:rowOff>235324</xdr:rowOff>
    </xdr:to>
    <xdr:grpSp>
      <xdr:nvGrpSpPr>
        <xdr:cNvPr id="420" name="Group 20"/>
        <xdr:cNvGrpSpPr>
          <a:grpSpLocks/>
        </xdr:cNvGrpSpPr>
      </xdr:nvGrpSpPr>
      <xdr:grpSpPr bwMode="auto">
        <a:xfrm>
          <a:off x="1581150" y="7897906"/>
          <a:ext cx="4287930" cy="52668"/>
          <a:chOff x="628" y="643"/>
          <a:chExt cx="204" cy="8"/>
        </a:xfrm>
      </xdr:grpSpPr>
      <xdr:sp macro="" textlink="">
        <xdr:nvSpPr>
          <xdr:cNvPr id="421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22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15</xdr:col>
      <xdr:colOff>3017</xdr:colOff>
      <xdr:row>20</xdr:row>
      <xdr:rowOff>193861</xdr:rowOff>
    </xdr:from>
    <xdr:to>
      <xdr:col>18</xdr:col>
      <xdr:colOff>11206</xdr:colOff>
      <xdr:row>20</xdr:row>
      <xdr:rowOff>239580</xdr:rowOff>
    </xdr:to>
    <xdr:grpSp>
      <xdr:nvGrpSpPr>
        <xdr:cNvPr id="423" name="Group 20"/>
        <xdr:cNvGrpSpPr>
          <a:grpSpLocks/>
        </xdr:cNvGrpSpPr>
      </xdr:nvGrpSpPr>
      <xdr:grpSpPr bwMode="auto">
        <a:xfrm>
          <a:off x="6718142" y="7909111"/>
          <a:ext cx="1294064" cy="45719"/>
          <a:chOff x="628" y="643"/>
          <a:chExt cx="204" cy="8"/>
        </a:xfrm>
      </xdr:grpSpPr>
      <xdr:sp macro="" textlink="">
        <xdr:nvSpPr>
          <xdr:cNvPr id="424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25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12</xdr:col>
      <xdr:colOff>424144</xdr:colOff>
      <xdr:row>20</xdr:row>
      <xdr:rowOff>197827</xdr:rowOff>
    </xdr:from>
    <xdr:to>
      <xdr:col>13</xdr:col>
      <xdr:colOff>421945</xdr:colOff>
      <xdr:row>20</xdr:row>
      <xdr:rowOff>200025</xdr:rowOff>
    </xdr:to>
    <xdr:sp macro="" textlink="">
      <xdr:nvSpPr>
        <xdr:cNvPr id="426" name="Line 3"/>
        <xdr:cNvSpPr>
          <a:spLocks noChangeShapeType="1"/>
        </xdr:cNvSpPr>
      </xdr:nvSpPr>
      <xdr:spPr bwMode="auto">
        <a:xfrm flipV="1">
          <a:off x="5872444" y="7998802"/>
          <a:ext cx="426426" cy="219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418058</xdr:colOff>
      <xdr:row>21</xdr:row>
      <xdr:rowOff>178778</xdr:rowOff>
    </xdr:from>
    <xdr:to>
      <xdr:col>18</xdr:col>
      <xdr:colOff>11206</xdr:colOff>
      <xdr:row>21</xdr:row>
      <xdr:rowOff>224497</xdr:rowOff>
    </xdr:to>
    <xdr:grpSp>
      <xdr:nvGrpSpPr>
        <xdr:cNvPr id="427" name="Group 20"/>
        <xdr:cNvGrpSpPr>
          <a:grpSpLocks/>
        </xdr:cNvGrpSpPr>
      </xdr:nvGrpSpPr>
      <xdr:grpSpPr bwMode="auto">
        <a:xfrm>
          <a:off x="7561808" y="8275028"/>
          <a:ext cx="450398" cy="45719"/>
          <a:chOff x="628" y="643"/>
          <a:chExt cx="204" cy="8"/>
        </a:xfrm>
      </xdr:grpSpPr>
      <xdr:sp macro="" textlink="">
        <xdr:nvSpPr>
          <xdr:cNvPr id="428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29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13</xdr:col>
      <xdr:colOff>18530</xdr:colOff>
      <xdr:row>21</xdr:row>
      <xdr:rowOff>201705</xdr:rowOff>
    </xdr:from>
    <xdr:to>
      <xdr:col>15</xdr:col>
      <xdr:colOff>403411</xdr:colOff>
      <xdr:row>21</xdr:row>
      <xdr:rowOff>205150</xdr:rowOff>
    </xdr:to>
    <xdr:sp macro="" textlink="">
      <xdr:nvSpPr>
        <xdr:cNvPr id="430" name="Line 3"/>
        <xdr:cNvSpPr>
          <a:spLocks noChangeShapeType="1"/>
        </xdr:cNvSpPr>
      </xdr:nvSpPr>
      <xdr:spPr bwMode="auto">
        <a:xfrm flipV="1">
          <a:off x="5895455" y="8383680"/>
          <a:ext cx="1242131" cy="344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410740</xdr:colOff>
      <xdr:row>21</xdr:row>
      <xdr:rowOff>54952</xdr:rowOff>
    </xdr:from>
    <xdr:to>
      <xdr:col>17</xdr:col>
      <xdr:colOff>3967</xdr:colOff>
      <xdr:row>21</xdr:row>
      <xdr:rowOff>359752</xdr:rowOff>
    </xdr:to>
    <xdr:sp macro="" textlink="">
      <xdr:nvSpPr>
        <xdr:cNvPr id="431" name="Freeform 4"/>
        <xdr:cNvSpPr>
          <a:spLocks/>
        </xdr:cNvSpPr>
      </xdr:nvSpPr>
      <xdr:spPr bwMode="auto">
        <a:xfrm>
          <a:off x="7144915" y="8236927"/>
          <a:ext cx="450477" cy="304800"/>
        </a:xfrm>
        <a:custGeom>
          <a:avLst/>
          <a:gdLst>
            <a:gd name="T0" fmla="*/ 0 w 254"/>
            <a:gd name="T1" fmla="*/ 2147483647 h 205"/>
            <a:gd name="T2" fmla="*/ 2147483647 w 254"/>
            <a:gd name="T3" fmla="*/ 2147483647 h 205"/>
            <a:gd name="T4" fmla="*/ 2147483647 w 254"/>
            <a:gd name="T5" fmla="*/ 0 h 205"/>
            <a:gd name="T6" fmla="*/ 2147483647 w 254"/>
            <a:gd name="T7" fmla="*/ 2147483647 h 205"/>
            <a:gd name="T8" fmla="*/ 2147483647 w 254"/>
            <a:gd name="T9" fmla="*/ 0 h 205"/>
            <a:gd name="T10" fmla="*/ 2147483647 w 254"/>
            <a:gd name="T11" fmla="*/ 2147483647 h 205"/>
            <a:gd name="T12" fmla="*/ 2147483647 w 254"/>
            <a:gd name="T13" fmla="*/ 2147483647 h 205"/>
            <a:gd name="T14" fmla="*/ 2147483647 w 254"/>
            <a:gd name="T15" fmla="*/ 2147483647 h 205"/>
            <a:gd name="T16" fmla="*/ 2147483647 w 254"/>
            <a:gd name="T17" fmla="*/ 2147483647 h 205"/>
            <a:gd name="T18" fmla="*/ 2147483647 w 254"/>
            <a:gd name="T19" fmla="*/ 2147483647 h 20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54"/>
            <a:gd name="T31" fmla="*/ 0 h 205"/>
            <a:gd name="T32" fmla="*/ 254 w 254"/>
            <a:gd name="T33" fmla="*/ 205 h 205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54" h="205">
              <a:moveTo>
                <a:pt x="0" y="102"/>
              </a:moveTo>
              <a:lnTo>
                <a:pt x="27" y="101"/>
              </a:lnTo>
              <a:lnTo>
                <a:pt x="55" y="0"/>
              </a:lnTo>
              <a:lnTo>
                <a:pt x="84" y="204"/>
              </a:lnTo>
              <a:lnTo>
                <a:pt x="113" y="0"/>
              </a:lnTo>
              <a:lnTo>
                <a:pt x="141" y="205"/>
              </a:lnTo>
              <a:lnTo>
                <a:pt x="169" y="2"/>
              </a:lnTo>
              <a:lnTo>
                <a:pt x="198" y="205"/>
              </a:lnTo>
              <a:lnTo>
                <a:pt x="226" y="101"/>
              </a:lnTo>
              <a:lnTo>
                <a:pt x="254" y="101"/>
              </a:lnTo>
            </a:path>
          </a:pathLst>
        </a:custGeom>
        <a:noFill/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25</xdr:col>
      <xdr:colOff>0</xdr:colOff>
      <xdr:row>34</xdr:row>
      <xdr:rowOff>0</xdr:rowOff>
    </xdr:from>
    <xdr:to>
      <xdr:col>28</xdr:col>
      <xdr:colOff>539220</xdr:colOff>
      <xdr:row>37</xdr:row>
      <xdr:rowOff>9673</xdr:rowOff>
    </xdr:to>
    <xdr:grpSp>
      <xdr:nvGrpSpPr>
        <xdr:cNvPr id="432" name="グループ化 431"/>
        <xdr:cNvGrpSpPr/>
      </xdr:nvGrpSpPr>
      <xdr:grpSpPr>
        <a:xfrm>
          <a:off x="10715625" y="12525375"/>
          <a:ext cx="1672695" cy="1009798"/>
          <a:chOff x="1294627" y="10963324"/>
          <a:chExt cx="1839102" cy="981224"/>
        </a:xfrm>
      </xdr:grpSpPr>
      <xdr:grpSp>
        <xdr:nvGrpSpPr>
          <xdr:cNvPr id="433" name="Group 189"/>
          <xdr:cNvGrpSpPr>
            <a:grpSpLocks/>
          </xdr:cNvGrpSpPr>
        </xdr:nvGrpSpPr>
        <xdr:grpSpPr bwMode="auto">
          <a:xfrm rot="10800000">
            <a:off x="1294627" y="10963324"/>
            <a:ext cx="1839102" cy="981224"/>
            <a:chOff x="187" y="1264"/>
            <a:chExt cx="156" cy="103"/>
          </a:xfrm>
        </xdr:grpSpPr>
        <xdr:grpSp>
          <xdr:nvGrpSpPr>
            <xdr:cNvPr id="437" name="Group 190"/>
            <xdr:cNvGrpSpPr>
              <a:grpSpLocks/>
            </xdr:cNvGrpSpPr>
          </xdr:nvGrpSpPr>
          <xdr:grpSpPr bwMode="auto">
            <a:xfrm rot="5400000">
              <a:off x="182" y="1269"/>
              <a:ext cx="31" cy="21"/>
              <a:chOff x="188" y="1193"/>
              <a:chExt cx="31" cy="21"/>
            </a:xfrm>
          </xdr:grpSpPr>
          <xdr:sp macro="" textlink="">
            <xdr:nvSpPr>
              <xdr:cNvPr id="441" name="Line 191"/>
              <xdr:cNvSpPr>
                <a:spLocks noChangeShapeType="1"/>
              </xdr:cNvSpPr>
            </xdr:nvSpPr>
            <xdr:spPr bwMode="auto">
              <a:xfrm>
                <a:off x="188" y="1193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42" name="Line 192"/>
              <xdr:cNvSpPr>
                <a:spLocks noChangeShapeType="1"/>
              </xdr:cNvSpPr>
            </xdr:nvSpPr>
            <xdr:spPr bwMode="auto">
              <a:xfrm>
                <a:off x="204" y="1193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grpSp>
          <xdr:nvGrpSpPr>
            <xdr:cNvPr id="438" name="Group 201"/>
            <xdr:cNvGrpSpPr>
              <a:grpSpLocks/>
            </xdr:cNvGrpSpPr>
          </xdr:nvGrpSpPr>
          <xdr:grpSpPr bwMode="auto">
            <a:xfrm rot="16200000" flipH="1">
              <a:off x="317" y="1341"/>
              <a:ext cx="31" cy="21"/>
              <a:chOff x="206" y="1188"/>
              <a:chExt cx="31" cy="21"/>
            </a:xfrm>
          </xdr:grpSpPr>
          <xdr:sp macro="" textlink="">
            <xdr:nvSpPr>
              <xdr:cNvPr id="439" name="Line 202"/>
              <xdr:cNvSpPr>
                <a:spLocks noChangeShapeType="1"/>
              </xdr:cNvSpPr>
            </xdr:nvSpPr>
            <xdr:spPr bwMode="auto">
              <a:xfrm>
                <a:off x="206" y="1188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40" name="Line 203"/>
              <xdr:cNvSpPr>
                <a:spLocks noChangeShapeType="1"/>
              </xdr:cNvSpPr>
            </xdr:nvSpPr>
            <xdr:spPr bwMode="auto">
              <a:xfrm>
                <a:off x="222" y="1188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  <xdr:grpSp>
        <xdr:nvGrpSpPr>
          <xdr:cNvPr id="434" name="Group 193"/>
          <xdr:cNvGrpSpPr>
            <a:grpSpLocks/>
          </xdr:cNvGrpSpPr>
        </xdr:nvGrpSpPr>
        <xdr:grpSpPr bwMode="auto">
          <a:xfrm>
            <a:off x="2283069" y="11417545"/>
            <a:ext cx="194963" cy="342601"/>
            <a:chOff x="261" y="1122"/>
            <a:chExt cx="21" cy="33"/>
          </a:xfrm>
        </xdr:grpSpPr>
        <xdr:sp macro="" textlink="">
          <xdr:nvSpPr>
            <xdr:cNvPr id="435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436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</xdr:grpSp>
    <xdr:clientData/>
  </xdr:twoCellAnchor>
  <xdr:twoCellAnchor>
    <xdr:from>
      <xdr:col>17</xdr:col>
      <xdr:colOff>219453</xdr:colOff>
      <xdr:row>30</xdr:row>
      <xdr:rowOff>100853</xdr:rowOff>
    </xdr:from>
    <xdr:to>
      <xdr:col>21</xdr:col>
      <xdr:colOff>214254</xdr:colOff>
      <xdr:row>35</xdr:row>
      <xdr:rowOff>196384</xdr:rowOff>
    </xdr:to>
    <xdr:grpSp>
      <xdr:nvGrpSpPr>
        <xdr:cNvPr id="443" name="グループ化 442"/>
        <xdr:cNvGrpSpPr/>
      </xdr:nvGrpSpPr>
      <xdr:grpSpPr>
        <a:xfrm>
          <a:off x="7791828" y="11292728"/>
          <a:ext cx="1780739" cy="1762406"/>
          <a:chOff x="7772218" y="10197353"/>
          <a:chExt cx="1787742" cy="1720384"/>
        </a:xfrm>
      </xdr:grpSpPr>
      <xdr:grpSp>
        <xdr:nvGrpSpPr>
          <xdr:cNvPr id="444" name="グループ化 443"/>
          <xdr:cNvGrpSpPr/>
        </xdr:nvGrpSpPr>
        <xdr:grpSpPr>
          <a:xfrm>
            <a:off x="8714479" y="11022921"/>
            <a:ext cx="845481" cy="528802"/>
            <a:chOff x="2283069" y="11417545"/>
            <a:chExt cx="850664" cy="526997"/>
          </a:xfrm>
        </xdr:grpSpPr>
        <xdr:grpSp>
          <xdr:nvGrpSpPr>
            <xdr:cNvPr id="459" name="Group 190"/>
            <xdr:cNvGrpSpPr>
              <a:grpSpLocks/>
            </xdr:cNvGrpSpPr>
          </xdr:nvGrpSpPr>
          <xdr:grpSpPr bwMode="auto">
            <a:xfrm rot="16200000">
              <a:off x="2862288" y="11673096"/>
              <a:ext cx="295320" cy="247571"/>
              <a:chOff x="188" y="1193"/>
              <a:chExt cx="31" cy="21"/>
            </a:xfrm>
          </xdr:grpSpPr>
          <xdr:sp macro="" textlink="">
            <xdr:nvSpPr>
              <xdr:cNvPr id="463" name="Line 191"/>
              <xdr:cNvSpPr>
                <a:spLocks noChangeShapeType="1"/>
              </xdr:cNvSpPr>
            </xdr:nvSpPr>
            <xdr:spPr bwMode="auto">
              <a:xfrm>
                <a:off x="188" y="1193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64" name="Line 192"/>
              <xdr:cNvSpPr>
                <a:spLocks noChangeShapeType="1"/>
              </xdr:cNvSpPr>
            </xdr:nvSpPr>
            <xdr:spPr bwMode="auto">
              <a:xfrm>
                <a:off x="204" y="1193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grpSp>
          <xdr:nvGrpSpPr>
            <xdr:cNvPr id="460" name="Group 193"/>
            <xdr:cNvGrpSpPr>
              <a:grpSpLocks/>
            </xdr:cNvGrpSpPr>
          </xdr:nvGrpSpPr>
          <xdr:grpSpPr bwMode="auto">
            <a:xfrm>
              <a:off x="2283069" y="11417545"/>
              <a:ext cx="194963" cy="342601"/>
              <a:chOff x="261" y="1122"/>
              <a:chExt cx="21" cy="33"/>
            </a:xfrm>
          </xdr:grpSpPr>
          <xdr:sp macro="" textlink="">
            <xdr:nvSpPr>
              <xdr:cNvPr id="461" name="Line 37"/>
              <xdr:cNvSpPr>
                <a:spLocks noChangeShapeType="1"/>
              </xdr:cNvSpPr>
            </xdr:nvSpPr>
            <xdr:spPr bwMode="auto">
              <a:xfrm rot="5378795">
                <a:off x="265" y="1139"/>
                <a:ext cx="33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462" name="Freeform 39"/>
              <xdr:cNvSpPr>
                <a:spLocks/>
              </xdr:cNvSpPr>
            </xdr:nvSpPr>
            <xdr:spPr bwMode="auto">
              <a:xfrm rot="16177863" flipH="1">
                <a:off x="266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</xdr:grpSp>
      </xdr:grpSp>
      <xdr:grpSp>
        <xdr:nvGrpSpPr>
          <xdr:cNvPr id="445" name="Group 190"/>
          <xdr:cNvGrpSpPr>
            <a:grpSpLocks/>
          </xdr:cNvGrpSpPr>
        </xdr:nvGrpSpPr>
        <xdr:grpSpPr bwMode="auto">
          <a:xfrm>
            <a:off x="8247529" y="11721352"/>
            <a:ext cx="322958" cy="196385"/>
            <a:chOff x="219" y="1181"/>
            <a:chExt cx="31" cy="21"/>
          </a:xfrm>
        </xdr:grpSpPr>
        <xdr:sp macro="" textlink="">
          <xdr:nvSpPr>
            <xdr:cNvPr id="457" name="Line 191"/>
            <xdr:cNvSpPr>
              <a:spLocks noChangeShapeType="1"/>
            </xdr:cNvSpPr>
          </xdr:nvSpPr>
          <xdr:spPr bwMode="auto">
            <a:xfrm>
              <a:off x="219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58" name="Line 192"/>
            <xdr:cNvSpPr>
              <a:spLocks noChangeShapeType="1"/>
            </xdr:cNvSpPr>
          </xdr:nvSpPr>
          <xdr:spPr bwMode="auto">
            <a:xfrm>
              <a:off x="237" y="1181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446" name="Group 190"/>
          <xdr:cNvGrpSpPr>
            <a:grpSpLocks/>
          </xdr:cNvGrpSpPr>
        </xdr:nvGrpSpPr>
        <xdr:grpSpPr bwMode="auto">
          <a:xfrm>
            <a:off x="8169088" y="10936941"/>
            <a:ext cx="322958" cy="196385"/>
            <a:chOff x="219" y="1181"/>
            <a:chExt cx="31" cy="21"/>
          </a:xfrm>
        </xdr:grpSpPr>
        <xdr:sp macro="" textlink="">
          <xdr:nvSpPr>
            <xdr:cNvPr id="455" name="Line 191"/>
            <xdr:cNvSpPr>
              <a:spLocks noChangeShapeType="1"/>
            </xdr:cNvSpPr>
          </xdr:nvSpPr>
          <xdr:spPr bwMode="auto">
            <a:xfrm>
              <a:off x="219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56" name="Line 192"/>
            <xdr:cNvSpPr>
              <a:spLocks noChangeShapeType="1"/>
            </xdr:cNvSpPr>
          </xdr:nvSpPr>
          <xdr:spPr bwMode="auto">
            <a:xfrm>
              <a:off x="237" y="1181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447" name="Group 190"/>
          <xdr:cNvGrpSpPr>
            <a:grpSpLocks/>
          </xdr:cNvGrpSpPr>
        </xdr:nvGrpSpPr>
        <xdr:grpSpPr bwMode="auto">
          <a:xfrm rot="10800000">
            <a:off x="8763000" y="10197353"/>
            <a:ext cx="322958" cy="196385"/>
            <a:chOff x="219" y="1181"/>
            <a:chExt cx="31" cy="21"/>
          </a:xfrm>
        </xdr:grpSpPr>
        <xdr:sp macro="" textlink="">
          <xdr:nvSpPr>
            <xdr:cNvPr id="453" name="Line 191"/>
            <xdr:cNvSpPr>
              <a:spLocks noChangeShapeType="1"/>
            </xdr:cNvSpPr>
          </xdr:nvSpPr>
          <xdr:spPr bwMode="auto">
            <a:xfrm>
              <a:off x="219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54" name="Line 192"/>
            <xdr:cNvSpPr>
              <a:spLocks noChangeShapeType="1"/>
            </xdr:cNvSpPr>
          </xdr:nvSpPr>
          <xdr:spPr bwMode="auto">
            <a:xfrm>
              <a:off x="237" y="1181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448" name="Line 172"/>
          <xdr:cNvSpPr>
            <a:spLocks noChangeShapeType="1"/>
          </xdr:cNvSpPr>
        </xdr:nvSpPr>
        <xdr:spPr bwMode="auto">
          <a:xfrm rot="1837601" flipH="1">
            <a:off x="8382001" y="10387853"/>
            <a:ext cx="420183" cy="240040"/>
          </a:xfrm>
          <a:prstGeom prst="line">
            <a:avLst/>
          </a:prstGeom>
          <a:noFill/>
          <a:ln w="9525">
            <a:solidFill>
              <a:srgbClr val="000000"/>
            </a:solidFill>
            <a:prstDash val="sysDot"/>
            <a:round/>
            <a:headEnd type="triangle" w="med" len="med"/>
            <a:tailEnd type="triangle" w="med" len="med"/>
          </a:ln>
        </xdr:spPr>
      </xdr:sp>
      <xdr:grpSp>
        <xdr:nvGrpSpPr>
          <xdr:cNvPr id="449" name="Group 193"/>
          <xdr:cNvGrpSpPr>
            <a:grpSpLocks/>
          </xdr:cNvGrpSpPr>
        </xdr:nvGrpSpPr>
        <xdr:grpSpPr bwMode="auto">
          <a:xfrm rot="16200000">
            <a:off x="7732059" y="10544734"/>
            <a:ext cx="400816" cy="320497"/>
            <a:chOff x="261" y="1122"/>
            <a:chExt cx="42" cy="33"/>
          </a:xfrm>
        </xdr:grpSpPr>
        <xdr:sp macro="" textlink="">
          <xdr:nvSpPr>
            <xdr:cNvPr id="450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451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452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</xdr:grpSp>
    <xdr:clientData/>
  </xdr:twoCellAnchor>
  <xdr:twoCellAnchor>
    <xdr:from>
      <xdr:col>12</xdr:col>
      <xdr:colOff>145700</xdr:colOff>
      <xdr:row>37</xdr:row>
      <xdr:rowOff>78442</xdr:rowOff>
    </xdr:from>
    <xdr:to>
      <xdr:col>16</xdr:col>
      <xdr:colOff>230148</xdr:colOff>
      <xdr:row>42</xdr:row>
      <xdr:rowOff>173973</xdr:rowOff>
    </xdr:to>
    <xdr:grpSp>
      <xdr:nvGrpSpPr>
        <xdr:cNvPr id="465" name="グループ化 464"/>
        <xdr:cNvGrpSpPr/>
      </xdr:nvGrpSpPr>
      <xdr:grpSpPr>
        <a:xfrm rot="10800000">
          <a:off x="5574950" y="13603942"/>
          <a:ext cx="1798948" cy="1762406"/>
          <a:chOff x="7772218" y="10197353"/>
          <a:chExt cx="1787742" cy="1720384"/>
        </a:xfrm>
      </xdr:grpSpPr>
      <xdr:grpSp>
        <xdr:nvGrpSpPr>
          <xdr:cNvPr id="466" name="グループ化 465"/>
          <xdr:cNvGrpSpPr/>
        </xdr:nvGrpSpPr>
        <xdr:grpSpPr>
          <a:xfrm>
            <a:off x="8714479" y="11022921"/>
            <a:ext cx="845481" cy="528802"/>
            <a:chOff x="2283069" y="11417545"/>
            <a:chExt cx="850664" cy="526997"/>
          </a:xfrm>
        </xdr:grpSpPr>
        <xdr:grpSp>
          <xdr:nvGrpSpPr>
            <xdr:cNvPr id="481" name="Group 190"/>
            <xdr:cNvGrpSpPr>
              <a:grpSpLocks/>
            </xdr:cNvGrpSpPr>
          </xdr:nvGrpSpPr>
          <xdr:grpSpPr bwMode="auto">
            <a:xfrm rot="16200000">
              <a:off x="2862288" y="11673096"/>
              <a:ext cx="295320" cy="247571"/>
              <a:chOff x="188" y="1193"/>
              <a:chExt cx="31" cy="21"/>
            </a:xfrm>
          </xdr:grpSpPr>
          <xdr:sp macro="" textlink="">
            <xdr:nvSpPr>
              <xdr:cNvPr id="485" name="Line 191"/>
              <xdr:cNvSpPr>
                <a:spLocks noChangeShapeType="1"/>
              </xdr:cNvSpPr>
            </xdr:nvSpPr>
            <xdr:spPr bwMode="auto">
              <a:xfrm>
                <a:off x="188" y="1193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86" name="Line 192"/>
              <xdr:cNvSpPr>
                <a:spLocks noChangeShapeType="1"/>
              </xdr:cNvSpPr>
            </xdr:nvSpPr>
            <xdr:spPr bwMode="auto">
              <a:xfrm>
                <a:off x="204" y="1193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grpSp>
          <xdr:nvGrpSpPr>
            <xdr:cNvPr id="482" name="Group 193"/>
            <xdr:cNvGrpSpPr>
              <a:grpSpLocks/>
            </xdr:cNvGrpSpPr>
          </xdr:nvGrpSpPr>
          <xdr:grpSpPr bwMode="auto">
            <a:xfrm>
              <a:off x="2283069" y="11417545"/>
              <a:ext cx="194963" cy="342601"/>
              <a:chOff x="261" y="1122"/>
              <a:chExt cx="21" cy="33"/>
            </a:xfrm>
          </xdr:grpSpPr>
          <xdr:sp macro="" textlink="">
            <xdr:nvSpPr>
              <xdr:cNvPr id="483" name="Line 37"/>
              <xdr:cNvSpPr>
                <a:spLocks noChangeShapeType="1"/>
              </xdr:cNvSpPr>
            </xdr:nvSpPr>
            <xdr:spPr bwMode="auto">
              <a:xfrm rot="5378795">
                <a:off x="265" y="1139"/>
                <a:ext cx="33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484" name="Freeform 39"/>
              <xdr:cNvSpPr>
                <a:spLocks/>
              </xdr:cNvSpPr>
            </xdr:nvSpPr>
            <xdr:spPr bwMode="auto">
              <a:xfrm rot="16177863" flipH="1">
                <a:off x="266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</xdr:grpSp>
      </xdr:grpSp>
      <xdr:grpSp>
        <xdr:nvGrpSpPr>
          <xdr:cNvPr id="467" name="Group 190"/>
          <xdr:cNvGrpSpPr>
            <a:grpSpLocks/>
          </xdr:cNvGrpSpPr>
        </xdr:nvGrpSpPr>
        <xdr:grpSpPr bwMode="auto">
          <a:xfrm>
            <a:off x="8247529" y="11721352"/>
            <a:ext cx="322958" cy="196385"/>
            <a:chOff x="219" y="1181"/>
            <a:chExt cx="31" cy="21"/>
          </a:xfrm>
        </xdr:grpSpPr>
        <xdr:sp macro="" textlink="">
          <xdr:nvSpPr>
            <xdr:cNvPr id="479" name="Line 191"/>
            <xdr:cNvSpPr>
              <a:spLocks noChangeShapeType="1"/>
            </xdr:cNvSpPr>
          </xdr:nvSpPr>
          <xdr:spPr bwMode="auto">
            <a:xfrm>
              <a:off x="219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80" name="Line 192"/>
            <xdr:cNvSpPr>
              <a:spLocks noChangeShapeType="1"/>
            </xdr:cNvSpPr>
          </xdr:nvSpPr>
          <xdr:spPr bwMode="auto">
            <a:xfrm>
              <a:off x="237" y="1181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468" name="Group 190"/>
          <xdr:cNvGrpSpPr>
            <a:grpSpLocks/>
          </xdr:cNvGrpSpPr>
        </xdr:nvGrpSpPr>
        <xdr:grpSpPr bwMode="auto">
          <a:xfrm>
            <a:off x="8169088" y="10936941"/>
            <a:ext cx="322958" cy="196385"/>
            <a:chOff x="219" y="1181"/>
            <a:chExt cx="31" cy="21"/>
          </a:xfrm>
        </xdr:grpSpPr>
        <xdr:sp macro="" textlink="">
          <xdr:nvSpPr>
            <xdr:cNvPr id="477" name="Line 191"/>
            <xdr:cNvSpPr>
              <a:spLocks noChangeShapeType="1"/>
            </xdr:cNvSpPr>
          </xdr:nvSpPr>
          <xdr:spPr bwMode="auto">
            <a:xfrm>
              <a:off x="219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78" name="Line 192"/>
            <xdr:cNvSpPr>
              <a:spLocks noChangeShapeType="1"/>
            </xdr:cNvSpPr>
          </xdr:nvSpPr>
          <xdr:spPr bwMode="auto">
            <a:xfrm>
              <a:off x="237" y="1181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469" name="Group 190"/>
          <xdr:cNvGrpSpPr>
            <a:grpSpLocks/>
          </xdr:cNvGrpSpPr>
        </xdr:nvGrpSpPr>
        <xdr:grpSpPr bwMode="auto">
          <a:xfrm rot="10800000">
            <a:off x="8763000" y="10197353"/>
            <a:ext cx="322958" cy="196385"/>
            <a:chOff x="219" y="1181"/>
            <a:chExt cx="31" cy="21"/>
          </a:xfrm>
        </xdr:grpSpPr>
        <xdr:sp macro="" textlink="">
          <xdr:nvSpPr>
            <xdr:cNvPr id="475" name="Line 191"/>
            <xdr:cNvSpPr>
              <a:spLocks noChangeShapeType="1"/>
            </xdr:cNvSpPr>
          </xdr:nvSpPr>
          <xdr:spPr bwMode="auto">
            <a:xfrm>
              <a:off x="219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76" name="Line 192"/>
            <xdr:cNvSpPr>
              <a:spLocks noChangeShapeType="1"/>
            </xdr:cNvSpPr>
          </xdr:nvSpPr>
          <xdr:spPr bwMode="auto">
            <a:xfrm>
              <a:off x="237" y="1181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470" name="Line 172"/>
          <xdr:cNvSpPr>
            <a:spLocks noChangeShapeType="1"/>
          </xdr:cNvSpPr>
        </xdr:nvSpPr>
        <xdr:spPr bwMode="auto">
          <a:xfrm rot="1837601" flipH="1">
            <a:off x="8382001" y="10387853"/>
            <a:ext cx="420183" cy="240040"/>
          </a:xfrm>
          <a:prstGeom prst="line">
            <a:avLst/>
          </a:prstGeom>
          <a:noFill/>
          <a:ln w="9525">
            <a:solidFill>
              <a:srgbClr val="000000"/>
            </a:solidFill>
            <a:prstDash val="sysDot"/>
            <a:round/>
            <a:headEnd type="triangle" w="med" len="med"/>
            <a:tailEnd type="triangle" w="med" len="med"/>
          </a:ln>
        </xdr:spPr>
      </xdr:sp>
      <xdr:grpSp>
        <xdr:nvGrpSpPr>
          <xdr:cNvPr id="471" name="Group 193"/>
          <xdr:cNvGrpSpPr>
            <a:grpSpLocks/>
          </xdr:cNvGrpSpPr>
        </xdr:nvGrpSpPr>
        <xdr:grpSpPr bwMode="auto">
          <a:xfrm rot="16200000">
            <a:off x="7732059" y="10544734"/>
            <a:ext cx="400816" cy="320497"/>
            <a:chOff x="261" y="1122"/>
            <a:chExt cx="42" cy="33"/>
          </a:xfrm>
        </xdr:grpSpPr>
        <xdr:sp macro="" textlink="">
          <xdr:nvSpPr>
            <xdr:cNvPr id="472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473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474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</xdr:grpSp>
    <xdr:clientData/>
  </xdr:twoCellAnchor>
  <xdr:twoCellAnchor>
    <xdr:from>
      <xdr:col>2</xdr:col>
      <xdr:colOff>224164</xdr:colOff>
      <xdr:row>44</xdr:row>
      <xdr:rowOff>44824</xdr:rowOff>
    </xdr:from>
    <xdr:to>
      <xdr:col>6</xdr:col>
      <xdr:colOff>348766</xdr:colOff>
      <xdr:row>49</xdr:row>
      <xdr:rowOff>127084</xdr:rowOff>
    </xdr:to>
    <xdr:grpSp>
      <xdr:nvGrpSpPr>
        <xdr:cNvPr id="487" name="グループ化 486"/>
        <xdr:cNvGrpSpPr/>
      </xdr:nvGrpSpPr>
      <xdr:grpSpPr>
        <a:xfrm rot="10800000">
          <a:off x="1367164" y="15903949"/>
          <a:ext cx="1839102" cy="1749135"/>
          <a:chOff x="5614146" y="10201275"/>
          <a:chExt cx="1827896" cy="1707113"/>
        </a:xfrm>
      </xdr:grpSpPr>
      <xdr:grpSp>
        <xdr:nvGrpSpPr>
          <xdr:cNvPr id="488" name="Group 190"/>
          <xdr:cNvGrpSpPr>
            <a:grpSpLocks/>
          </xdr:cNvGrpSpPr>
        </xdr:nvGrpSpPr>
        <xdr:grpSpPr bwMode="auto">
          <a:xfrm>
            <a:off x="6008700" y="10900230"/>
            <a:ext cx="322958" cy="196385"/>
            <a:chOff x="219" y="1181"/>
            <a:chExt cx="31" cy="21"/>
          </a:xfrm>
        </xdr:grpSpPr>
        <xdr:sp macro="" textlink="">
          <xdr:nvSpPr>
            <xdr:cNvPr id="506" name="Line 191"/>
            <xdr:cNvSpPr>
              <a:spLocks noChangeShapeType="1"/>
            </xdr:cNvSpPr>
          </xdr:nvSpPr>
          <xdr:spPr bwMode="auto">
            <a:xfrm>
              <a:off x="219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07" name="Line 192"/>
            <xdr:cNvSpPr>
              <a:spLocks noChangeShapeType="1"/>
            </xdr:cNvSpPr>
          </xdr:nvSpPr>
          <xdr:spPr bwMode="auto">
            <a:xfrm>
              <a:off x="237" y="1181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489" name="Group 201"/>
          <xdr:cNvGrpSpPr>
            <a:grpSpLocks/>
          </xdr:cNvGrpSpPr>
        </xdr:nvGrpSpPr>
        <xdr:grpSpPr bwMode="auto">
          <a:xfrm flipH="1">
            <a:off x="6154766" y="11708641"/>
            <a:ext cx="319036" cy="199747"/>
            <a:chOff x="206" y="1182"/>
            <a:chExt cx="31" cy="21"/>
          </a:xfrm>
        </xdr:grpSpPr>
        <xdr:sp macro="" textlink="">
          <xdr:nvSpPr>
            <xdr:cNvPr id="504" name="Line 202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05" name="Line 203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490" name="グループ化 489"/>
          <xdr:cNvGrpSpPr/>
        </xdr:nvGrpSpPr>
        <xdr:grpSpPr>
          <a:xfrm>
            <a:off x="5614146" y="10566810"/>
            <a:ext cx="1827896" cy="984585"/>
            <a:chOff x="1294627" y="10963324"/>
            <a:chExt cx="1839102" cy="981224"/>
          </a:xfrm>
        </xdr:grpSpPr>
        <xdr:grpSp>
          <xdr:nvGrpSpPr>
            <xdr:cNvPr id="494" name="Group 189"/>
            <xdr:cNvGrpSpPr>
              <a:grpSpLocks/>
            </xdr:cNvGrpSpPr>
          </xdr:nvGrpSpPr>
          <xdr:grpSpPr bwMode="auto">
            <a:xfrm rot="10800000">
              <a:off x="1294627" y="10963324"/>
              <a:ext cx="1839102" cy="981224"/>
              <a:chOff x="187" y="1264"/>
              <a:chExt cx="156" cy="103"/>
            </a:xfrm>
          </xdr:grpSpPr>
          <xdr:grpSp>
            <xdr:nvGrpSpPr>
              <xdr:cNvPr id="498" name="Group 190"/>
              <xdr:cNvGrpSpPr>
                <a:grpSpLocks/>
              </xdr:cNvGrpSpPr>
            </xdr:nvGrpSpPr>
            <xdr:grpSpPr bwMode="auto">
              <a:xfrm rot="5400000">
                <a:off x="182" y="1269"/>
                <a:ext cx="31" cy="21"/>
                <a:chOff x="188" y="1193"/>
                <a:chExt cx="31" cy="21"/>
              </a:xfrm>
            </xdr:grpSpPr>
            <xdr:sp macro="" textlink="">
              <xdr:nvSpPr>
                <xdr:cNvPr id="502" name="Line 191"/>
                <xdr:cNvSpPr>
                  <a:spLocks noChangeShapeType="1"/>
                </xdr:cNvSpPr>
              </xdr:nvSpPr>
              <xdr:spPr bwMode="auto">
                <a:xfrm>
                  <a:off x="188" y="1193"/>
                  <a:ext cx="31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03" name="Line 192"/>
                <xdr:cNvSpPr>
                  <a:spLocks noChangeShapeType="1"/>
                </xdr:cNvSpPr>
              </xdr:nvSpPr>
              <xdr:spPr bwMode="auto">
                <a:xfrm>
                  <a:off x="204" y="1193"/>
                  <a:ext cx="0" cy="2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499" name="Group 201"/>
              <xdr:cNvGrpSpPr>
                <a:grpSpLocks/>
              </xdr:cNvGrpSpPr>
            </xdr:nvGrpSpPr>
            <xdr:grpSpPr bwMode="auto">
              <a:xfrm rot="16200000" flipH="1">
                <a:off x="317" y="1341"/>
                <a:ext cx="31" cy="21"/>
                <a:chOff x="206" y="1188"/>
                <a:chExt cx="31" cy="21"/>
              </a:xfrm>
            </xdr:grpSpPr>
            <xdr:sp macro="" textlink="">
              <xdr:nvSpPr>
                <xdr:cNvPr id="500" name="Line 202"/>
                <xdr:cNvSpPr>
                  <a:spLocks noChangeShapeType="1"/>
                </xdr:cNvSpPr>
              </xdr:nvSpPr>
              <xdr:spPr bwMode="auto">
                <a:xfrm>
                  <a:off x="206" y="1188"/>
                  <a:ext cx="31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01" name="Line 203"/>
                <xdr:cNvSpPr>
                  <a:spLocks noChangeShapeType="1"/>
                </xdr:cNvSpPr>
              </xdr:nvSpPr>
              <xdr:spPr bwMode="auto">
                <a:xfrm>
                  <a:off x="222" y="1188"/>
                  <a:ext cx="0" cy="2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grpSp>
          <xdr:nvGrpSpPr>
            <xdr:cNvPr id="495" name="Group 193"/>
            <xdr:cNvGrpSpPr>
              <a:grpSpLocks/>
            </xdr:cNvGrpSpPr>
          </xdr:nvGrpSpPr>
          <xdr:grpSpPr bwMode="auto">
            <a:xfrm>
              <a:off x="2283069" y="11417545"/>
              <a:ext cx="194963" cy="342601"/>
              <a:chOff x="261" y="1122"/>
              <a:chExt cx="21" cy="33"/>
            </a:xfrm>
          </xdr:grpSpPr>
          <xdr:sp macro="" textlink="">
            <xdr:nvSpPr>
              <xdr:cNvPr id="496" name="Line 37"/>
              <xdr:cNvSpPr>
                <a:spLocks noChangeShapeType="1"/>
              </xdr:cNvSpPr>
            </xdr:nvSpPr>
            <xdr:spPr bwMode="auto">
              <a:xfrm rot="5378795">
                <a:off x="265" y="1139"/>
                <a:ext cx="33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497" name="Freeform 39"/>
              <xdr:cNvSpPr>
                <a:spLocks/>
              </xdr:cNvSpPr>
            </xdr:nvSpPr>
            <xdr:spPr bwMode="auto">
              <a:xfrm rot="16177863" flipH="1">
                <a:off x="266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</xdr:grpSp>
      </xdr:grpSp>
      <xdr:grpSp>
        <xdr:nvGrpSpPr>
          <xdr:cNvPr id="491" name="Group 201"/>
          <xdr:cNvGrpSpPr>
            <a:grpSpLocks/>
          </xdr:cNvGrpSpPr>
        </xdr:nvGrpSpPr>
        <xdr:grpSpPr bwMode="auto">
          <a:xfrm rot="10800000" flipH="1">
            <a:off x="6618194" y="10201275"/>
            <a:ext cx="319037" cy="198626"/>
            <a:chOff x="206" y="1182"/>
            <a:chExt cx="31" cy="21"/>
          </a:xfrm>
        </xdr:grpSpPr>
        <xdr:sp macro="" textlink="">
          <xdr:nvSpPr>
            <xdr:cNvPr id="492" name="Line 202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93" name="Line 203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11</xdr:col>
      <xdr:colOff>107997</xdr:colOff>
      <xdr:row>6</xdr:row>
      <xdr:rowOff>173412</xdr:rowOff>
    </xdr:from>
    <xdr:to>
      <xdr:col>11</xdr:col>
      <xdr:colOff>288972</xdr:colOff>
      <xdr:row>6</xdr:row>
      <xdr:rowOff>402012</xdr:rowOff>
    </xdr:to>
    <xdr:sp macro="" textlink="">
      <xdr:nvSpPr>
        <xdr:cNvPr id="508" name="Rectangle 48"/>
        <xdr:cNvSpPr>
          <a:spLocks noChangeArrowheads="1"/>
        </xdr:cNvSpPr>
      </xdr:nvSpPr>
      <xdr:spPr bwMode="auto">
        <a:xfrm>
          <a:off x="5127672" y="2411787"/>
          <a:ext cx="180975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D</a:t>
          </a:r>
          <a:endParaRPr lang="ja-JP" altLang="en-US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414617</xdr:colOff>
      <xdr:row>15</xdr:row>
      <xdr:rowOff>201706</xdr:rowOff>
    </xdr:from>
    <xdr:to>
      <xdr:col>3</xdr:col>
      <xdr:colOff>424143</xdr:colOff>
      <xdr:row>15</xdr:row>
      <xdr:rowOff>201706</xdr:rowOff>
    </xdr:to>
    <xdr:sp macro="" textlink="">
      <xdr:nvSpPr>
        <xdr:cNvPr id="509" name="Line 3"/>
        <xdr:cNvSpPr>
          <a:spLocks noChangeShapeType="1"/>
        </xdr:cNvSpPr>
      </xdr:nvSpPr>
      <xdr:spPr bwMode="auto">
        <a:xfrm>
          <a:off x="1576667" y="6097681"/>
          <a:ext cx="438151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</xdr:colOff>
      <xdr:row>15</xdr:row>
      <xdr:rowOff>179296</xdr:rowOff>
    </xdr:from>
    <xdr:to>
      <xdr:col>18</xdr:col>
      <xdr:colOff>11207</xdr:colOff>
      <xdr:row>15</xdr:row>
      <xdr:rowOff>225015</xdr:rowOff>
    </xdr:to>
    <xdr:grpSp>
      <xdr:nvGrpSpPr>
        <xdr:cNvPr id="510" name="Group 20"/>
        <xdr:cNvGrpSpPr>
          <a:grpSpLocks/>
        </xdr:cNvGrpSpPr>
      </xdr:nvGrpSpPr>
      <xdr:grpSpPr bwMode="auto">
        <a:xfrm>
          <a:off x="2428876" y="5989546"/>
          <a:ext cx="5583331" cy="45719"/>
          <a:chOff x="628" y="643"/>
          <a:chExt cx="204" cy="8"/>
        </a:xfrm>
      </xdr:grpSpPr>
      <xdr:sp macro="" textlink="">
        <xdr:nvSpPr>
          <xdr:cNvPr id="511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12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0</xdr:colOff>
      <xdr:row>17</xdr:row>
      <xdr:rowOff>201706</xdr:rowOff>
    </xdr:from>
    <xdr:to>
      <xdr:col>11</xdr:col>
      <xdr:colOff>11205</xdr:colOff>
      <xdr:row>17</xdr:row>
      <xdr:rowOff>201708</xdr:rowOff>
    </xdr:to>
    <xdr:sp macro="" textlink="">
      <xdr:nvSpPr>
        <xdr:cNvPr id="513" name="Line 3"/>
        <xdr:cNvSpPr>
          <a:spLocks noChangeShapeType="1"/>
        </xdr:cNvSpPr>
      </xdr:nvSpPr>
      <xdr:spPr bwMode="auto">
        <a:xfrm flipV="1">
          <a:off x="1590675" y="6859681"/>
          <a:ext cx="3440205" cy="2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17</xdr:row>
      <xdr:rowOff>44824</xdr:rowOff>
    </xdr:from>
    <xdr:to>
      <xdr:col>12</xdr:col>
      <xdr:colOff>19050</xdr:colOff>
      <xdr:row>17</xdr:row>
      <xdr:rowOff>349624</xdr:rowOff>
    </xdr:to>
    <xdr:sp macro="" textlink="">
      <xdr:nvSpPr>
        <xdr:cNvPr id="514" name="Freeform 4"/>
        <xdr:cNvSpPr>
          <a:spLocks/>
        </xdr:cNvSpPr>
      </xdr:nvSpPr>
      <xdr:spPr bwMode="auto">
        <a:xfrm>
          <a:off x="5019675" y="6702799"/>
          <a:ext cx="447675" cy="304800"/>
        </a:xfrm>
        <a:custGeom>
          <a:avLst/>
          <a:gdLst>
            <a:gd name="T0" fmla="*/ 0 w 254"/>
            <a:gd name="T1" fmla="*/ 2147483647 h 205"/>
            <a:gd name="T2" fmla="*/ 2147483647 w 254"/>
            <a:gd name="T3" fmla="*/ 2147483647 h 205"/>
            <a:gd name="T4" fmla="*/ 2147483647 w 254"/>
            <a:gd name="T5" fmla="*/ 0 h 205"/>
            <a:gd name="T6" fmla="*/ 2147483647 w 254"/>
            <a:gd name="T7" fmla="*/ 2147483647 h 205"/>
            <a:gd name="T8" fmla="*/ 2147483647 w 254"/>
            <a:gd name="T9" fmla="*/ 0 h 205"/>
            <a:gd name="T10" fmla="*/ 2147483647 w 254"/>
            <a:gd name="T11" fmla="*/ 2147483647 h 205"/>
            <a:gd name="T12" fmla="*/ 2147483647 w 254"/>
            <a:gd name="T13" fmla="*/ 2147483647 h 205"/>
            <a:gd name="T14" fmla="*/ 2147483647 w 254"/>
            <a:gd name="T15" fmla="*/ 2147483647 h 205"/>
            <a:gd name="T16" fmla="*/ 2147483647 w 254"/>
            <a:gd name="T17" fmla="*/ 2147483647 h 205"/>
            <a:gd name="T18" fmla="*/ 2147483647 w 254"/>
            <a:gd name="T19" fmla="*/ 2147483647 h 20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54"/>
            <a:gd name="T31" fmla="*/ 0 h 205"/>
            <a:gd name="T32" fmla="*/ 254 w 254"/>
            <a:gd name="T33" fmla="*/ 205 h 205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54" h="205">
              <a:moveTo>
                <a:pt x="0" y="102"/>
              </a:moveTo>
              <a:lnTo>
                <a:pt x="27" y="101"/>
              </a:lnTo>
              <a:lnTo>
                <a:pt x="55" y="0"/>
              </a:lnTo>
              <a:lnTo>
                <a:pt x="84" y="204"/>
              </a:lnTo>
              <a:lnTo>
                <a:pt x="113" y="0"/>
              </a:lnTo>
              <a:lnTo>
                <a:pt x="141" y="205"/>
              </a:lnTo>
              <a:lnTo>
                <a:pt x="169" y="2"/>
              </a:lnTo>
              <a:lnTo>
                <a:pt x="198" y="205"/>
              </a:lnTo>
              <a:lnTo>
                <a:pt x="226" y="101"/>
              </a:lnTo>
              <a:lnTo>
                <a:pt x="254" y="101"/>
              </a:lnTo>
            </a:path>
          </a:pathLst>
        </a:custGeom>
        <a:noFill/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12</xdr:col>
      <xdr:colOff>0</xdr:colOff>
      <xdr:row>17</xdr:row>
      <xdr:rowOff>168090</xdr:rowOff>
    </xdr:from>
    <xdr:to>
      <xdr:col>18</xdr:col>
      <xdr:colOff>0</xdr:colOff>
      <xdr:row>17</xdr:row>
      <xdr:rowOff>213809</xdr:rowOff>
    </xdr:to>
    <xdr:grpSp>
      <xdr:nvGrpSpPr>
        <xdr:cNvPr id="515" name="Group 20"/>
        <xdr:cNvGrpSpPr>
          <a:grpSpLocks/>
        </xdr:cNvGrpSpPr>
      </xdr:nvGrpSpPr>
      <xdr:grpSpPr bwMode="auto">
        <a:xfrm>
          <a:off x="5429250" y="6740340"/>
          <a:ext cx="2571750" cy="45719"/>
          <a:chOff x="628" y="643"/>
          <a:chExt cx="204" cy="8"/>
        </a:xfrm>
      </xdr:grpSpPr>
      <xdr:sp macro="" textlink="">
        <xdr:nvSpPr>
          <xdr:cNvPr id="516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17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0</xdr:colOff>
      <xdr:row>16</xdr:row>
      <xdr:rowOff>201706</xdr:rowOff>
    </xdr:from>
    <xdr:to>
      <xdr:col>6</xdr:col>
      <xdr:colOff>0</xdr:colOff>
      <xdr:row>16</xdr:row>
      <xdr:rowOff>201706</xdr:rowOff>
    </xdr:to>
    <xdr:sp macro="" textlink="">
      <xdr:nvSpPr>
        <xdr:cNvPr id="518" name="Line 3"/>
        <xdr:cNvSpPr>
          <a:spLocks noChangeShapeType="1"/>
        </xdr:cNvSpPr>
      </xdr:nvSpPr>
      <xdr:spPr bwMode="auto">
        <a:xfrm flipV="1">
          <a:off x="1590675" y="6478681"/>
          <a:ext cx="12858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11206</xdr:colOff>
      <xdr:row>16</xdr:row>
      <xdr:rowOff>174625</xdr:rowOff>
    </xdr:from>
    <xdr:to>
      <xdr:col>18</xdr:col>
      <xdr:colOff>11206</xdr:colOff>
      <xdr:row>16</xdr:row>
      <xdr:rowOff>224118</xdr:rowOff>
    </xdr:to>
    <xdr:grpSp>
      <xdr:nvGrpSpPr>
        <xdr:cNvPr id="519" name="Group 20"/>
        <xdr:cNvGrpSpPr>
          <a:grpSpLocks/>
        </xdr:cNvGrpSpPr>
      </xdr:nvGrpSpPr>
      <xdr:grpSpPr bwMode="auto">
        <a:xfrm>
          <a:off x="3297331" y="6365875"/>
          <a:ext cx="4714875" cy="49493"/>
          <a:chOff x="628" y="643"/>
          <a:chExt cx="204" cy="8"/>
        </a:xfrm>
      </xdr:grpSpPr>
      <xdr:sp macro="" textlink="">
        <xdr:nvSpPr>
          <xdr:cNvPr id="520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21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6</xdr:col>
      <xdr:colOff>18101</xdr:colOff>
      <xdr:row>16</xdr:row>
      <xdr:rowOff>49306</xdr:rowOff>
    </xdr:from>
    <xdr:to>
      <xdr:col>7</xdr:col>
      <xdr:colOff>37151</xdr:colOff>
      <xdr:row>16</xdr:row>
      <xdr:rowOff>354106</xdr:rowOff>
    </xdr:to>
    <xdr:sp macro="" textlink="">
      <xdr:nvSpPr>
        <xdr:cNvPr id="522" name="Freeform 4"/>
        <xdr:cNvSpPr>
          <a:spLocks/>
        </xdr:cNvSpPr>
      </xdr:nvSpPr>
      <xdr:spPr bwMode="auto">
        <a:xfrm>
          <a:off x="2894651" y="6326281"/>
          <a:ext cx="447675" cy="304800"/>
        </a:xfrm>
        <a:custGeom>
          <a:avLst/>
          <a:gdLst>
            <a:gd name="T0" fmla="*/ 0 w 254"/>
            <a:gd name="T1" fmla="*/ 2147483647 h 205"/>
            <a:gd name="T2" fmla="*/ 2147483647 w 254"/>
            <a:gd name="T3" fmla="*/ 2147483647 h 205"/>
            <a:gd name="T4" fmla="*/ 2147483647 w 254"/>
            <a:gd name="T5" fmla="*/ 0 h 205"/>
            <a:gd name="T6" fmla="*/ 2147483647 w 254"/>
            <a:gd name="T7" fmla="*/ 2147483647 h 205"/>
            <a:gd name="T8" fmla="*/ 2147483647 w 254"/>
            <a:gd name="T9" fmla="*/ 0 h 205"/>
            <a:gd name="T10" fmla="*/ 2147483647 w 254"/>
            <a:gd name="T11" fmla="*/ 2147483647 h 205"/>
            <a:gd name="T12" fmla="*/ 2147483647 w 254"/>
            <a:gd name="T13" fmla="*/ 2147483647 h 205"/>
            <a:gd name="T14" fmla="*/ 2147483647 w 254"/>
            <a:gd name="T15" fmla="*/ 2147483647 h 205"/>
            <a:gd name="T16" fmla="*/ 2147483647 w 254"/>
            <a:gd name="T17" fmla="*/ 2147483647 h 205"/>
            <a:gd name="T18" fmla="*/ 2147483647 w 254"/>
            <a:gd name="T19" fmla="*/ 2147483647 h 20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54"/>
            <a:gd name="T31" fmla="*/ 0 h 205"/>
            <a:gd name="T32" fmla="*/ 254 w 254"/>
            <a:gd name="T33" fmla="*/ 205 h 205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54" h="205">
              <a:moveTo>
                <a:pt x="0" y="102"/>
              </a:moveTo>
              <a:lnTo>
                <a:pt x="27" y="101"/>
              </a:lnTo>
              <a:lnTo>
                <a:pt x="55" y="0"/>
              </a:lnTo>
              <a:lnTo>
                <a:pt x="84" y="204"/>
              </a:lnTo>
              <a:lnTo>
                <a:pt x="113" y="0"/>
              </a:lnTo>
              <a:lnTo>
                <a:pt x="141" y="205"/>
              </a:lnTo>
              <a:lnTo>
                <a:pt x="169" y="2"/>
              </a:lnTo>
              <a:lnTo>
                <a:pt x="198" y="205"/>
              </a:lnTo>
              <a:lnTo>
                <a:pt x="226" y="101"/>
              </a:lnTo>
              <a:lnTo>
                <a:pt x="254" y="101"/>
              </a:lnTo>
            </a:path>
          </a:pathLst>
        </a:custGeom>
        <a:noFill/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20</xdr:col>
      <xdr:colOff>0</xdr:colOff>
      <xdr:row>45</xdr:row>
      <xdr:rowOff>0</xdr:rowOff>
    </xdr:from>
    <xdr:to>
      <xdr:col>30</xdr:col>
      <xdr:colOff>451037</xdr:colOff>
      <xdr:row>56</xdr:row>
      <xdr:rowOff>234343</xdr:rowOff>
    </xdr:to>
    <xdr:sp macro="" textlink="">
      <xdr:nvSpPr>
        <xdr:cNvPr id="523" name="AutoShape 717"/>
        <xdr:cNvSpPr>
          <a:spLocks noChangeAspect="1" noChangeArrowheads="1"/>
        </xdr:cNvSpPr>
      </xdr:nvSpPr>
      <xdr:spPr bwMode="auto">
        <a:xfrm>
          <a:off x="8905875" y="16125825"/>
          <a:ext cx="4937312" cy="3282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22414</xdr:colOff>
      <xdr:row>37</xdr:row>
      <xdr:rowOff>78442</xdr:rowOff>
    </xdr:from>
    <xdr:to>
      <xdr:col>11</xdr:col>
      <xdr:colOff>147015</xdr:colOff>
      <xdr:row>42</xdr:row>
      <xdr:rowOff>160702</xdr:rowOff>
    </xdr:to>
    <xdr:grpSp>
      <xdr:nvGrpSpPr>
        <xdr:cNvPr id="524" name="グループ化 523"/>
        <xdr:cNvGrpSpPr/>
      </xdr:nvGrpSpPr>
      <xdr:grpSpPr>
        <a:xfrm>
          <a:off x="3308539" y="13603942"/>
          <a:ext cx="1839101" cy="1749135"/>
          <a:chOff x="5614146" y="10201275"/>
          <a:chExt cx="1827896" cy="1707113"/>
        </a:xfrm>
      </xdr:grpSpPr>
      <xdr:grpSp>
        <xdr:nvGrpSpPr>
          <xdr:cNvPr id="525" name="Group 190"/>
          <xdr:cNvGrpSpPr>
            <a:grpSpLocks/>
          </xdr:cNvGrpSpPr>
        </xdr:nvGrpSpPr>
        <xdr:grpSpPr bwMode="auto">
          <a:xfrm>
            <a:off x="6008700" y="10900230"/>
            <a:ext cx="322958" cy="196385"/>
            <a:chOff x="219" y="1181"/>
            <a:chExt cx="31" cy="21"/>
          </a:xfrm>
        </xdr:grpSpPr>
        <xdr:sp macro="" textlink="">
          <xdr:nvSpPr>
            <xdr:cNvPr id="539" name="Line 191"/>
            <xdr:cNvSpPr>
              <a:spLocks noChangeShapeType="1"/>
            </xdr:cNvSpPr>
          </xdr:nvSpPr>
          <xdr:spPr bwMode="auto">
            <a:xfrm>
              <a:off x="219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40" name="Line 192"/>
            <xdr:cNvSpPr>
              <a:spLocks noChangeShapeType="1"/>
            </xdr:cNvSpPr>
          </xdr:nvSpPr>
          <xdr:spPr bwMode="auto">
            <a:xfrm>
              <a:off x="237" y="1181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526" name="Group 201"/>
          <xdr:cNvGrpSpPr>
            <a:grpSpLocks/>
          </xdr:cNvGrpSpPr>
        </xdr:nvGrpSpPr>
        <xdr:grpSpPr bwMode="auto">
          <a:xfrm flipH="1">
            <a:off x="6154766" y="11708641"/>
            <a:ext cx="319036" cy="199747"/>
            <a:chOff x="206" y="1182"/>
            <a:chExt cx="31" cy="21"/>
          </a:xfrm>
        </xdr:grpSpPr>
        <xdr:sp macro="" textlink="">
          <xdr:nvSpPr>
            <xdr:cNvPr id="537" name="Line 202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38" name="Line 203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527" name="Group 189"/>
          <xdr:cNvGrpSpPr>
            <a:grpSpLocks/>
          </xdr:cNvGrpSpPr>
        </xdr:nvGrpSpPr>
        <xdr:grpSpPr bwMode="auto">
          <a:xfrm rot="10800000">
            <a:off x="5614146" y="10566810"/>
            <a:ext cx="1827896" cy="984585"/>
            <a:chOff x="187" y="1264"/>
            <a:chExt cx="156" cy="103"/>
          </a:xfrm>
        </xdr:grpSpPr>
        <xdr:grpSp>
          <xdr:nvGrpSpPr>
            <xdr:cNvPr id="531" name="Group 190"/>
            <xdr:cNvGrpSpPr>
              <a:grpSpLocks/>
            </xdr:cNvGrpSpPr>
          </xdr:nvGrpSpPr>
          <xdr:grpSpPr bwMode="auto">
            <a:xfrm rot="5400000">
              <a:off x="182" y="1269"/>
              <a:ext cx="31" cy="21"/>
              <a:chOff x="188" y="1193"/>
              <a:chExt cx="31" cy="21"/>
            </a:xfrm>
          </xdr:grpSpPr>
          <xdr:sp macro="" textlink="">
            <xdr:nvSpPr>
              <xdr:cNvPr id="535" name="Line 191"/>
              <xdr:cNvSpPr>
                <a:spLocks noChangeShapeType="1"/>
              </xdr:cNvSpPr>
            </xdr:nvSpPr>
            <xdr:spPr bwMode="auto">
              <a:xfrm>
                <a:off x="188" y="1193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36" name="Line 192"/>
              <xdr:cNvSpPr>
                <a:spLocks noChangeShapeType="1"/>
              </xdr:cNvSpPr>
            </xdr:nvSpPr>
            <xdr:spPr bwMode="auto">
              <a:xfrm>
                <a:off x="204" y="1193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grpSp>
          <xdr:nvGrpSpPr>
            <xdr:cNvPr id="532" name="Group 201"/>
            <xdr:cNvGrpSpPr>
              <a:grpSpLocks/>
            </xdr:cNvGrpSpPr>
          </xdr:nvGrpSpPr>
          <xdr:grpSpPr bwMode="auto">
            <a:xfrm rot="16200000" flipH="1">
              <a:off x="317" y="1341"/>
              <a:ext cx="31" cy="21"/>
              <a:chOff x="206" y="1188"/>
              <a:chExt cx="31" cy="21"/>
            </a:xfrm>
          </xdr:grpSpPr>
          <xdr:sp macro="" textlink="">
            <xdr:nvSpPr>
              <xdr:cNvPr id="533" name="Line 202"/>
              <xdr:cNvSpPr>
                <a:spLocks noChangeShapeType="1"/>
              </xdr:cNvSpPr>
            </xdr:nvSpPr>
            <xdr:spPr bwMode="auto">
              <a:xfrm>
                <a:off x="206" y="1188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34" name="Line 203"/>
              <xdr:cNvSpPr>
                <a:spLocks noChangeShapeType="1"/>
              </xdr:cNvSpPr>
            </xdr:nvSpPr>
            <xdr:spPr bwMode="auto">
              <a:xfrm>
                <a:off x="222" y="1188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  <xdr:grpSp>
        <xdr:nvGrpSpPr>
          <xdr:cNvPr id="528" name="Group 201"/>
          <xdr:cNvGrpSpPr>
            <a:grpSpLocks/>
          </xdr:cNvGrpSpPr>
        </xdr:nvGrpSpPr>
        <xdr:grpSpPr bwMode="auto">
          <a:xfrm rot="10800000" flipH="1">
            <a:off x="6618194" y="10201275"/>
            <a:ext cx="319037" cy="198626"/>
            <a:chOff x="206" y="1182"/>
            <a:chExt cx="31" cy="21"/>
          </a:xfrm>
        </xdr:grpSpPr>
        <xdr:sp macro="" textlink="">
          <xdr:nvSpPr>
            <xdr:cNvPr id="529" name="Line 202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30" name="Line 203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9</xdr:col>
      <xdr:colOff>235325</xdr:colOff>
      <xdr:row>39</xdr:row>
      <xdr:rowOff>201707</xdr:rowOff>
    </xdr:from>
    <xdr:to>
      <xdr:col>10</xdr:col>
      <xdr:colOff>112578</xdr:colOff>
      <xdr:row>40</xdr:row>
      <xdr:rowOff>110137</xdr:rowOff>
    </xdr:to>
    <xdr:grpSp>
      <xdr:nvGrpSpPr>
        <xdr:cNvPr id="541" name="Group 190"/>
        <xdr:cNvGrpSpPr>
          <a:grpSpLocks/>
        </xdr:cNvGrpSpPr>
      </xdr:nvGrpSpPr>
      <xdr:grpSpPr bwMode="auto">
        <a:xfrm rot="10800000">
          <a:off x="4378700" y="14393957"/>
          <a:ext cx="305878" cy="241805"/>
          <a:chOff x="206" y="1182"/>
          <a:chExt cx="31" cy="21"/>
        </a:xfrm>
      </xdr:grpSpPr>
      <xdr:sp macro="" textlink="">
        <xdr:nvSpPr>
          <xdr:cNvPr id="542" name="Line 191"/>
          <xdr:cNvSpPr>
            <a:spLocks noChangeShapeType="1"/>
          </xdr:cNvSpPr>
        </xdr:nvSpPr>
        <xdr:spPr bwMode="auto">
          <a:xfrm>
            <a:off x="206" y="1182"/>
            <a:ext cx="3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43" name="Line 192"/>
          <xdr:cNvSpPr>
            <a:spLocks noChangeShapeType="1"/>
          </xdr:cNvSpPr>
        </xdr:nvSpPr>
        <xdr:spPr bwMode="auto">
          <a:xfrm>
            <a:off x="222" y="1182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39</xdr:col>
      <xdr:colOff>140493</xdr:colOff>
      <xdr:row>43</xdr:row>
      <xdr:rowOff>233361</xdr:rowOff>
    </xdr:from>
    <xdr:to>
      <xdr:col>41</xdr:col>
      <xdr:colOff>240506</xdr:colOff>
      <xdr:row>48</xdr:row>
      <xdr:rowOff>14286</xdr:rowOff>
    </xdr:to>
    <xdr:grpSp>
      <xdr:nvGrpSpPr>
        <xdr:cNvPr id="544" name="Group 248"/>
        <xdr:cNvGrpSpPr>
          <a:grpSpLocks/>
        </xdr:cNvGrpSpPr>
      </xdr:nvGrpSpPr>
      <xdr:grpSpPr bwMode="auto">
        <a:xfrm rot="2112234">
          <a:off x="17761743" y="15759111"/>
          <a:ext cx="1147763" cy="1447800"/>
          <a:chOff x="187" y="1242"/>
          <a:chExt cx="144" cy="147"/>
        </a:xfrm>
      </xdr:grpSpPr>
      <xdr:grpSp>
        <xdr:nvGrpSpPr>
          <xdr:cNvPr id="545" name="Group 249"/>
          <xdr:cNvGrpSpPr>
            <a:grpSpLocks/>
          </xdr:cNvGrpSpPr>
        </xdr:nvGrpSpPr>
        <xdr:grpSpPr bwMode="auto">
          <a:xfrm rot="5400000">
            <a:off x="182" y="1276"/>
            <a:ext cx="31" cy="21"/>
            <a:chOff x="206" y="1182"/>
            <a:chExt cx="31" cy="21"/>
          </a:xfrm>
        </xdr:grpSpPr>
        <xdr:sp macro="" textlink="">
          <xdr:nvSpPr>
            <xdr:cNvPr id="557" name="Line 250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58" name="Line 251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546" name="Group 252"/>
          <xdr:cNvGrpSpPr>
            <a:grpSpLocks/>
          </xdr:cNvGrpSpPr>
        </xdr:nvGrpSpPr>
        <xdr:grpSpPr bwMode="auto">
          <a:xfrm rot="10800000">
            <a:off x="224" y="1356"/>
            <a:ext cx="42" cy="33"/>
            <a:chOff x="261" y="1122"/>
            <a:chExt cx="42" cy="33"/>
          </a:xfrm>
        </xdr:grpSpPr>
        <xdr:sp macro="" textlink="">
          <xdr:nvSpPr>
            <xdr:cNvPr id="554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555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556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547" name="Group 256"/>
          <xdr:cNvGrpSpPr>
            <a:grpSpLocks/>
          </xdr:cNvGrpSpPr>
        </xdr:nvGrpSpPr>
        <xdr:grpSpPr bwMode="auto">
          <a:xfrm rot="10800000" flipV="1">
            <a:off x="253" y="1242"/>
            <a:ext cx="42" cy="33"/>
            <a:chOff x="261" y="1122"/>
            <a:chExt cx="42" cy="33"/>
          </a:xfrm>
        </xdr:grpSpPr>
        <xdr:sp macro="" textlink="">
          <xdr:nvSpPr>
            <xdr:cNvPr id="551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552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553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548" name="Group 260"/>
          <xdr:cNvGrpSpPr>
            <a:grpSpLocks/>
          </xdr:cNvGrpSpPr>
        </xdr:nvGrpSpPr>
        <xdr:grpSpPr bwMode="auto">
          <a:xfrm rot="16200000" flipH="1">
            <a:off x="305" y="1335"/>
            <a:ext cx="31" cy="21"/>
            <a:chOff x="206" y="1182"/>
            <a:chExt cx="31" cy="21"/>
          </a:xfrm>
        </xdr:grpSpPr>
        <xdr:sp macro="" textlink="">
          <xdr:nvSpPr>
            <xdr:cNvPr id="549" name="Line 261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50" name="Line 262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33</xdr:col>
      <xdr:colOff>78581</xdr:colOff>
      <xdr:row>43</xdr:row>
      <xdr:rowOff>157163</xdr:rowOff>
    </xdr:from>
    <xdr:to>
      <xdr:col>34</xdr:col>
      <xdr:colOff>578643</xdr:colOff>
      <xdr:row>47</xdr:row>
      <xdr:rowOff>233363</xdr:rowOff>
    </xdr:to>
    <xdr:grpSp>
      <xdr:nvGrpSpPr>
        <xdr:cNvPr id="559" name="Group 272"/>
        <xdr:cNvGrpSpPr>
          <a:grpSpLocks/>
        </xdr:cNvGrpSpPr>
      </xdr:nvGrpSpPr>
      <xdr:grpSpPr bwMode="auto">
        <a:xfrm>
          <a:off x="14556581" y="15682913"/>
          <a:ext cx="976312" cy="1409700"/>
          <a:chOff x="516" y="1243"/>
          <a:chExt cx="139" cy="146"/>
        </a:xfrm>
      </xdr:grpSpPr>
      <xdr:grpSp>
        <xdr:nvGrpSpPr>
          <xdr:cNvPr id="560" name="Group 273"/>
          <xdr:cNvGrpSpPr>
            <a:grpSpLocks/>
          </xdr:cNvGrpSpPr>
        </xdr:nvGrpSpPr>
        <xdr:grpSpPr bwMode="auto">
          <a:xfrm rot="5400000">
            <a:off x="511" y="1280"/>
            <a:ext cx="31" cy="21"/>
            <a:chOff x="206" y="1182"/>
            <a:chExt cx="31" cy="21"/>
          </a:xfrm>
        </xdr:grpSpPr>
        <xdr:sp macro="" textlink="">
          <xdr:nvSpPr>
            <xdr:cNvPr id="570" name="Line 274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71" name="Line 275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561" name="Group 276"/>
          <xdr:cNvGrpSpPr>
            <a:grpSpLocks/>
          </xdr:cNvGrpSpPr>
        </xdr:nvGrpSpPr>
        <xdr:grpSpPr bwMode="auto">
          <a:xfrm rot="-5400000">
            <a:off x="629" y="1334"/>
            <a:ext cx="31" cy="21"/>
            <a:chOff x="206" y="1182"/>
            <a:chExt cx="31" cy="21"/>
          </a:xfrm>
        </xdr:grpSpPr>
        <xdr:sp macro="" textlink="">
          <xdr:nvSpPr>
            <xdr:cNvPr id="568" name="Line 277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69" name="Line 278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562" name="Group 279"/>
          <xdr:cNvGrpSpPr>
            <a:grpSpLocks/>
          </xdr:cNvGrpSpPr>
        </xdr:nvGrpSpPr>
        <xdr:grpSpPr bwMode="auto">
          <a:xfrm rot="10800000">
            <a:off x="592" y="1243"/>
            <a:ext cx="31" cy="21"/>
            <a:chOff x="206" y="1182"/>
            <a:chExt cx="31" cy="21"/>
          </a:xfrm>
        </xdr:grpSpPr>
        <xdr:sp macro="" textlink="">
          <xdr:nvSpPr>
            <xdr:cNvPr id="566" name="Line 280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67" name="Line 281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563" name="Group 282"/>
          <xdr:cNvGrpSpPr>
            <a:grpSpLocks/>
          </xdr:cNvGrpSpPr>
        </xdr:nvGrpSpPr>
        <xdr:grpSpPr bwMode="auto">
          <a:xfrm>
            <a:off x="552" y="1368"/>
            <a:ext cx="31" cy="21"/>
            <a:chOff x="206" y="1182"/>
            <a:chExt cx="31" cy="21"/>
          </a:xfrm>
        </xdr:grpSpPr>
        <xdr:sp macro="" textlink="">
          <xdr:nvSpPr>
            <xdr:cNvPr id="564" name="Line 283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65" name="Line 284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36</xdr:col>
      <xdr:colOff>172643</xdr:colOff>
      <xdr:row>42</xdr:row>
      <xdr:rowOff>322660</xdr:rowOff>
    </xdr:from>
    <xdr:to>
      <xdr:col>38</xdr:col>
      <xdr:colOff>127399</xdr:colOff>
      <xdr:row>47</xdr:row>
      <xdr:rowOff>198835</xdr:rowOff>
    </xdr:to>
    <xdr:grpSp>
      <xdr:nvGrpSpPr>
        <xdr:cNvPr id="572" name="Group 218"/>
        <xdr:cNvGrpSpPr>
          <a:grpSpLocks/>
        </xdr:cNvGrpSpPr>
      </xdr:nvGrpSpPr>
      <xdr:grpSpPr bwMode="auto">
        <a:xfrm rot="21120797">
          <a:off x="16222268" y="15515035"/>
          <a:ext cx="1002506" cy="1543050"/>
          <a:chOff x="516" y="1243"/>
          <a:chExt cx="139" cy="146"/>
        </a:xfrm>
      </xdr:grpSpPr>
      <xdr:grpSp>
        <xdr:nvGrpSpPr>
          <xdr:cNvPr id="573" name="Group 219"/>
          <xdr:cNvGrpSpPr>
            <a:grpSpLocks/>
          </xdr:cNvGrpSpPr>
        </xdr:nvGrpSpPr>
        <xdr:grpSpPr bwMode="auto">
          <a:xfrm rot="5400000">
            <a:off x="511" y="1280"/>
            <a:ext cx="31" cy="21"/>
            <a:chOff x="206" y="1182"/>
            <a:chExt cx="31" cy="21"/>
          </a:xfrm>
        </xdr:grpSpPr>
        <xdr:sp macro="" textlink="">
          <xdr:nvSpPr>
            <xdr:cNvPr id="583" name="Line 220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84" name="Line 221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574" name="Group 222"/>
          <xdr:cNvGrpSpPr>
            <a:grpSpLocks/>
          </xdr:cNvGrpSpPr>
        </xdr:nvGrpSpPr>
        <xdr:grpSpPr bwMode="auto">
          <a:xfrm rot="-5400000">
            <a:off x="629" y="1334"/>
            <a:ext cx="31" cy="21"/>
            <a:chOff x="206" y="1182"/>
            <a:chExt cx="31" cy="21"/>
          </a:xfrm>
        </xdr:grpSpPr>
        <xdr:sp macro="" textlink="">
          <xdr:nvSpPr>
            <xdr:cNvPr id="581" name="Line 223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82" name="Line 224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575" name="Group 225"/>
          <xdr:cNvGrpSpPr>
            <a:grpSpLocks/>
          </xdr:cNvGrpSpPr>
        </xdr:nvGrpSpPr>
        <xdr:grpSpPr bwMode="auto">
          <a:xfrm rot="10800000">
            <a:off x="592" y="1243"/>
            <a:ext cx="31" cy="21"/>
            <a:chOff x="206" y="1182"/>
            <a:chExt cx="31" cy="21"/>
          </a:xfrm>
        </xdr:grpSpPr>
        <xdr:sp macro="" textlink="">
          <xdr:nvSpPr>
            <xdr:cNvPr id="579" name="Line 226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80" name="Line 227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576" name="Group 228"/>
          <xdr:cNvGrpSpPr>
            <a:grpSpLocks/>
          </xdr:cNvGrpSpPr>
        </xdr:nvGrpSpPr>
        <xdr:grpSpPr bwMode="auto">
          <a:xfrm>
            <a:off x="552" y="1368"/>
            <a:ext cx="31" cy="21"/>
            <a:chOff x="206" y="1182"/>
            <a:chExt cx="31" cy="21"/>
          </a:xfrm>
        </xdr:grpSpPr>
        <xdr:sp macro="" textlink="">
          <xdr:nvSpPr>
            <xdr:cNvPr id="577" name="Line 229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78" name="Line 230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28</xdr:col>
      <xdr:colOff>442600</xdr:colOff>
      <xdr:row>44</xdr:row>
      <xdr:rowOff>231037</xdr:rowOff>
    </xdr:from>
    <xdr:to>
      <xdr:col>30</xdr:col>
      <xdr:colOff>432406</xdr:colOff>
      <xdr:row>49</xdr:row>
      <xdr:rowOff>4353</xdr:rowOff>
    </xdr:to>
    <xdr:grpSp>
      <xdr:nvGrpSpPr>
        <xdr:cNvPr id="585" name="Group 189"/>
        <xdr:cNvGrpSpPr>
          <a:grpSpLocks/>
        </xdr:cNvGrpSpPr>
      </xdr:nvGrpSpPr>
      <xdr:grpSpPr bwMode="auto">
        <a:xfrm rot="17678609">
          <a:off x="12099907" y="16291480"/>
          <a:ext cx="1440191" cy="1037556"/>
          <a:chOff x="187" y="1242"/>
          <a:chExt cx="144" cy="147"/>
        </a:xfrm>
      </xdr:grpSpPr>
      <xdr:grpSp>
        <xdr:nvGrpSpPr>
          <xdr:cNvPr id="586" name="Group 190"/>
          <xdr:cNvGrpSpPr>
            <a:grpSpLocks/>
          </xdr:cNvGrpSpPr>
        </xdr:nvGrpSpPr>
        <xdr:grpSpPr bwMode="auto">
          <a:xfrm rot="5400000">
            <a:off x="182" y="1276"/>
            <a:ext cx="31" cy="21"/>
            <a:chOff x="206" y="1182"/>
            <a:chExt cx="31" cy="21"/>
          </a:xfrm>
        </xdr:grpSpPr>
        <xdr:sp macro="" textlink="">
          <xdr:nvSpPr>
            <xdr:cNvPr id="598" name="Line 191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99" name="Line 192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587" name="Group 193"/>
          <xdr:cNvGrpSpPr>
            <a:grpSpLocks/>
          </xdr:cNvGrpSpPr>
        </xdr:nvGrpSpPr>
        <xdr:grpSpPr bwMode="auto">
          <a:xfrm rot="10800000">
            <a:off x="224" y="1356"/>
            <a:ext cx="42" cy="33"/>
            <a:chOff x="261" y="1122"/>
            <a:chExt cx="42" cy="33"/>
          </a:xfrm>
        </xdr:grpSpPr>
        <xdr:sp macro="" textlink="">
          <xdr:nvSpPr>
            <xdr:cNvPr id="595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596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597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588" name="Group 197"/>
          <xdr:cNvGrpSpPr>
            <a:grpSpLocks/>
          </xdr:cNvGrpSpPr>
        </xdr:nvGrpSpPr>
        <xdr:grpSpPr bwMode="auto">
          <a:xfrm rot="10800000" flipV="1">
            <a:off x="253" y="1242"/>
            <a:ext cx="42" cy="33"/>
            <a:chOff x="261" y="1122"/>
            <a:chExt cx="42" cy="33"/>
          </a:xfrm>
        </xdr:grpSpPr>
        <xdr:sp macro="" textlink="">
          <xdr:nvSpPr>
            <xdr:cNvPr id="592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593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594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589" name="Group 201"/>
          <xdr:cNvGrpSpPr>
            <a:grpSpLocks/>
          </xdr:cNvGrpSpPr>
        </xdr:nvGrpSpPr>
        <xdr:grpSpPr bwMode="auto">
          <a:xfrm rot="16200000" flipH="1">
            <a:off x="305" y="1335"/>
            <a:ext cx="31" cy="21"/>
            <a:chOff x="206" y="1182"/>
            <a:chExt cx="31" cy="21"/>
          </a:xfrm>
        </xdr:grpSpPr>
        <xdr:sp macro="" textlink="">
          <xdr:nvSpPr>
            <xdr:cNvPr id="590" name="Line 202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91" name="Line 203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24</xdr:col>
      <xdr:colOff>248471</xdr:colOff>
      <xdr:row>45</xdr:row>
      <xdr:rowOff>312107</xdr:rowOff>
    </xdr:from>
    <xdr:to>
      <xdr:col>25</xdr:col>
      <xdr:colOff>240940</xdr:colOff>
      <xdr:row>45</xdr:row>
      <xdr:rowOff>312107</xdr:rowOff>
    </xdr:to>
    <xdr:sp macro="" textlink="">
      <xdr:nvSpPr>
        <xdr:cNvPr id="600" name="Line 191"/>
        <xdr:cNvSpPr>
          <a:spLocks noChangeShapeType="1"/>
        </xdr:cNvSpPr>
      </xdr:nvSpPr>
      <xdr:spPr bwMode="auto">
        <a:xfrm rot="18766758">
          <a:off x="10817456" y="16289297"/>
          <a:ext cx="0" cy="29726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4653</xdr:colOff>
      <xdr:row>45</xdr:row>
      <xdr:rowOff>273358</xdr:rowOff>
    </xdr:from>
    <xdr:to>
      <xdr:col>25</xdr:col>
      <xdr:colOff>13649</xdr:colOff>
      <xdr:row>46</xdr:row>
      <xdr:rowOff>168792</xdr:rowOff>
    </xdr:to>
    <xdr:sp macro="" textlink="">
      <xdr:nvSpPr>
        <xdr:cNvPr id="601" name="Line 191"/>
        <xdr:cNvSpPr>
          <a:spLocks noChangeShapeType="1"/>
        </xdr:cNvSpPr>
      </xdr:nvSpPr>
      <xdr:spPr bwMode="auto">
        <a:xfrm rot="18766758" flipV="1">
          <a:off x="10624659" y="16504327"/>
          <a:ext cx="219284" cy="899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550069</xdr:colOff>
      <xdr:row>44</xdr:row>
      <xdr:rowOff>7562</xdr:rowOff>
    </xdr:from>
    <xdr:to>
      <xdr:col>32</xdr:col>
      <xdr:colOff>521560</xdr:colOff>
      <xdr:row>47</xdr:row>
      <xdr:rowOff>107591</xdr:rowOff>
    </xdr:to>
    <xdr:grpSp>
      <xdr:nvGrpSpPr>
        <xdr:cNvPr id="602" name="グループ化 601"/>
        <xdr:cNvGrpSpPr/>
      </xdr:nvGrpSpPr>
      <xdr:grpSpPr>
        <a:xfrm rot="10525191">
          <a:off x="13437394" y="15866687"/>
          <a:ext cx="1038291" cy="1100154"/>
          <a:chOff x="1587238" y="10453023"/>
          <a:chExt cx="1352616" cy="1122006"/>
        </a:xfrm>
      </xdr:grpSpPr>
      <xdr:grpSp>
        <xdr:nvGrpSpPr>
          <xdr:cNvPr id="603" name="グループ化 151"/>
          <xdr:cNvGrpSpPr>
            <a:grpSpLocks/>
          </xdr:cNvGrpSpPr>
        </xdr:nvGrpSpPr>
        <xdr:grpSpPr bwMode="auto">
          <a:xfrm rot="18766758">
            <a:off x="1702543" y="10337718"/>
            <a:ext cx="1122006" cy="1352616"/>
            <a:chOff x="2033589" y="11472864"/>
            <a:chExt cx="1114425" cy="1362075"/>
          </a:xfrm>
        </xdr:grpSpPr>
        <xdr:grpSp>
          <xdr:nvGrpSpPr>
            <xdr:cNvPr id="606" name="Group 189"/>
            <xdr:cNvGrpSpPr>
              <a:grpSpLocks/>
            </xdr:cNvGrpSpPr>
          </xdr:nvGrpSpPr>
          <xdr:grpSpPr bwMode="auto">
            <a:xfrm rot="-5400000">
              <a:off x="1909764" y="11596689"/>
              <a:ext cx="1362075" cy="1114425"/>
              <a:chOff x="188" y="1272"/>
              <a:chExt cx="143" cy="117"/>
            </a:xfrm>
          </xdr:grpSpPr>
          <xdr:grpSp>
            <xdr:nvGrpSpPr>
              <xdr:cNvPr id="608" name="Group 190"/>
              <xdr:cNvGrpSpPr>
                <a:grpSpLocks/>
              </xdr:cNvGrpSpPr>
            </xdr:nvGrpSpPr>
            <xdr:grpSpPr bwMode="auto">
              <a:xfrm rot="5400000">
                <a:off x="183" y="1277"/>
                <a:ext cx="31" cy="21"/>
                <a:chOff x="206" y="1182"/>
                <a:chExt cx="31" cy="21"/>
              </a:xfrm>
            </xdr:grpSpPr>
            <xdr:sp macro="" textlink="">
              <xdr:nvSpPr>
                <xdr:cNvPr id="616" name="Line 191"/>
                <xdr:cNvSpPr>
                  <a:spLocks noChangeShapeType="1"/>
                </xdr:cNvSpPr>
              </xdr:nvSpPr>
              <xdr:spPr bwMode="auto">
                <a:xfrm>
                  <a:off x="206" y="1183"/>
                  <a:ext cx="31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617" name="Line 192"/>
                <xdr:cNvSpPr>
                  <a:spLocks noChangeShapeType="1"/>
                </xdr:cNvSpPr>
              </xdr:nvSpPr>
              <xdr:spPr bwMode="auto">
                <a:xfrm>
                  <a:off x="222" y="1182"/>
                  <a:ext cx="0" cy="2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609" name="Group 193"/>
              <xdr:cNvGrpSpPr>
                <a:grpSpLocks/>
              </xdr:cNvGrpSpPr>
            </xdr:nvGrpSpPr>
            <xdr:grpSpPr bwMode="auto">
              <a:xfrm rot="10800000">
                <a:off x="224" y="1356"/>
                <a:ext cx="42" cy="33"/>
                <a:chOff x="261" y="1122"/>
                <a:chExt cx="42" cy="33"/>
              </a:xfrm>
            </xdr:grpSpPr>
            <xdr:sp macro="" textlink="">
              <xdr:nvSpPr>
                <xdr:cNvPr id="613" name="Line 37"/>
                <xdr:cNvSpPr>
                  <a:spLocks noChangeShapeType="1"/>
                </xdr:cNvSpPr>
              </xdr:nvSpPr>
              <xdr:spPr bwMode="auto">
                <a:xfrm rot="5378795">
                  <a:off x="265" y="1139"/>
                  <a:ext cx="33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 type="triangle" w="med" len="med"/>
                </a:ln>
              </xdr:spPr>
            </xdr:sp>
            <xdr:sp macro="" textlink="">
              <xdr:nvSpPr>
                <xdr:cNvPr id="614" name="Freeform 39"/>
                <xdr:cNvSpPr>
                  <a:spLocks/>
                </xdr:cNvSpPr>
              </xdr:nvSpPr>
              <xdr:spPr bwMode="auto">
                <a:xfrm rot="5422137">
                  <a:off x="287" y="1130"/>
                  <a:ext cx="11" cy="21"/>
                </a:xfrm>
                <a:custGeom>
                  <a:avLst/>
                  <a:gdLst>
                    <a:gd name="T0" fmla="*/ 0 w 25"/>
                    <a:gd name="T1" fmla="*/ 3 h 25"/>
                    <a:gd name="T2" fmla="*/ 0 w 25"/>
                    <a:gd name="T3" fmla="*/ 3 h 25"/>
                    <a:gd name="T4" fmla="*/ 0 w 25"/>
                    <a:gd name="T5" fmla="*/ 0 h 25"/>
                    <a:gd name="T6" fmla="*/ 0 60000 65536"/>
                    <a:gd name="T7" fmla="*/ 0 60000 65536"/>
                    <a:gd name="T8" fmla="*/ 0 60000 65536"/>
                    <a:gd name="T9" fmla="*/ 0 w 25"/>
                    <a:gd name="T10" fmla="*/ 0 h 25"/>
                    <a:gd name="T11" fmla="*/ 25 w 25"/>
                    <a:gd name="T12" fmla="*/ 25 h 25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5" h="25">
                      <a:moveTo>
                        <a:pt x="0" y="25"/>
                      </a:moveTo>
                      <a:cubicBezTo>
                        <a:pt x="3" y="24"/>
                        <a:pt x="12" y="22"/>
                        <a:pt x="16" y="18"/>
                      </a:cubicBezTo>
                      <a:cubicBezTo>
                        <a:pt x="20" y="14"/>
                        <a:pt x="23" y="4"/>
                        <a:pt x="25" y="0"/>
                      </a:cubicBezTo>
                    </a:path>
                  </a:pathLst>
                </a:custGeom>
                <a:noFill/>
                <a:ln w="9525" cap="flat" cmpd="sng">
                  <a:solidFill>
                    <a:srgbClr val="000000"/>
                  </a:solidFill>
                  <a:prstDash val="solid"/>
                  <a:round/>
                  <a:headEnd type="none" w="med" len="med"/>
                  <a:tailEnd type="triangle" w="med" len="med"/>
                </a:ln>
              </xdr:spPr>
            </xdr:sp>
            <xdr:sp macro="" textlink="">
              <xdr:nvSpPr>
                <xdr:cNvPr id="615" name="Freeform 39"/>
                <xdr:cNvSpPr>
                  <a:spLocks/>
                </xdr:cNvSpPr>
              </xdr:nvSpPr>
              <xdr:spPr bwMode="auto">
                <a:xfrm rot="16177863" flipH="1">
                  <a:off x="266" y="1130"/>
                  <a:ext cx="11" cy="21"/>
                </a:xfrm>
                <a:custGeom>
                  <a:avLst/>
                  <a:gdLst>
                    <a:gd name="T0" fmla="*/ 0 w 25"/>
                    <a:gd name="T1" fmla="*/ 3 h 25"/>
                    <a:gd name="T2" fmla="*/ 0 w 25"/>
                    <a:gd name="T3" fmla="*/ 3 h 25"/>
                    <a:gd name="T4" fmla="*/ 0 w 25"/>
                    <a:gd name="T5" fmla="*/ 0 h 25"/>
                    <a:gd name="T6" fmla="*/ 0 60000 65536"/>
                    <a:gd name="T7" fmla="*/ 0 60000 65536"/>
                    <a:gd name="T8" fmla="*/ 0 60000 65536"/>
                    <a:gd name="T9" fmla="*/ 0 w 25"/>
                    <a:gd name="T10" fmla="*/ 0 h 25"/>
                    <a:gd name="T11" fmla="*/ 25 w 25"/>
                    <a:gd name="T12" fmla="*/ 25 h 25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5" h="25">
                      <a:moveTo>
                        <a:pt x="0" y="25"/>
                      </a:moveTo>
                      <a:cubicBezTo>
                        <a:pt x="3" y="24"/>
                        <a:pt x="12" y="22"/>
                        <a:pt x="16" y="18"/>
                      </a:cubicBezTo>
                      <a:cubicBezTo>
                        <a:pt x="20" y="14"/>
                        <a:pt x="23" y="4"/>
                        <a:pt x="25" y="0"/>
                      </a:cubicBezTo>
                    </a:path>
                  </a:pathLst>
                </a:custGeom>
                <a:noFill/>
                <a:ln w="9525" cap="flat" cmpd="sng">
                  <a:solidFill>
                    <a:srgbClr val="000000"/>
                  </a:solidFill>
                  <a:prstDash val="solid"/>
                  <a:round/>
                  <a:headEnd type="none" w="med" len="med"/>
                  <a:tailEnd type="triangle" w="med" len="med"/>
                </a:ln>
              </xdr:spPr>
            </xdr:sp>
          </xdr:grpSp>
          <xdr:grpSp>
            <xdr:nvGrpSpPr>
              <xdr:cNvPr id="610" name="Group 201"/>
              <xdr:cNvGrpSpPr>
                <a:grpSpLocks/>
              </xdr:cNvGrpSpPr>
            </xdr:nvGrpSpPr>
            <xdr:grpSpPr bwMode="auto">
              <a:xfrm rot="16200000" flipH="1">
                <a:off x="305" y="1335"/>
                <a:ext cx="31" cy="21"/>
                <a:chOff x="206" y="1182"/>
                <a:chExt cx="31" cy="21"/>
              </a:xfrm>
            </xdr:grpSpPr>
            <xdr:sp macro="" textlink="">
              <xdr:nvSpPr>
                <xdr:cNvPr id="611" name="Line 202"/>
                <xdr:cNvSpPr>
                  <a:spLocks noChangeShapeType="1"/>
                </xdr:cNvSpPr>
              </xdr:nvSpPr>
              <xdr:spPr bwMode="auto">
                <a:xfrm>
                  <a:off x="206" y="1182"/>
                  <a:ext cx="31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612" name="Line 203"/>
                <xdr:cNvSpPr>
                  <a:spLocks noChangeShapeType="1"/>
                </xdr:cNvSpPr>
              </xdr:nvSpPr>
              <xdr:spPr bwMode="auto">
                <a:xfrm>
                  <a:off x="222" y="1182"/>
                  <a:ext cx="0" cy="2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sp macro="" textlink="">
          <xdr:nvSpPr>
            <xdr:cNvPr id="607" name="Line 172"/>
            <xdr:cNvSpPr>
              <a:spLocks noChangeShapeType="1"/>
            </xdr:cNvSpPr>
          </xdr:nvSpPr>
          <xdr:spPr bwMode="auto">
            <a:xfrm flipH="1">
              <a:off x="2219325" y="12515850"/>
              <a:ext cx="533400" cy="952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prstDash val="sysDot"/>
              <a:round/>
              <a:headEnd type="triangle" w="med" len="med"/>
              <a:tailEnd type="triangle" w="med" len="med"/>
            </a:ln>
          </xdr:spPr>
        </xdr:sp>
      </xdr:grpSp>
      <xdr:sp macro="" textlink="">
        <xdr:nvSpPr>
          <xdr:cNvPr id="604" name="Line 191"/>
          <xdr:cNvSpPr>
            <a:spLocks noChangeShapeType="1"/>
          </xdr:cNvSpPr>
        </xdr:nvSpPr>
        <xdr:spPr bwMode="auto">
          <a:xfrm rot="18766758">
            <a:off x="1815519" y="11114671"/>
            <a:ext cx="0" cy="29728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05" name="Line 191"/>
          <xdr:cNvSpPr>
            <a:spLocks noChangeShapeType="1"/>
          </xdr:cNvSpPr>
        </xdr:nvSpPr>
        <xdr:spPr bwMode="auto">
          <a:xfrm rot="18766758" flipV="1">
            <a:off x="1631083" y="11324300"/>
            <a:ext cx="202554" cy="899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25</xdr:col>
      <xdr:colOff>1456</xdr:colOff>
      <xdr:row>49</xdr:row>
      <xdr:rowOff>20171</xdr:rowOff>
    </xdr:from>
    <xdr:to>
      <xdr:col>26</xdr:col>
      <xdr:colOff>1974</xdr:colOff>
      <xdr:row>49</xdr:row>
      <xdr:rowOff>234522</xdr:rowOff>
    </xdr:to>
    <xdr:grpSp>
      <xdr:nvGrpSpPr>
        <xdr:cNvPr id="618" name="Group 190"/>
        <xdr:cNvGrpSpPr>
          <a:grpSpLocks/>
        </xdr:cNvGrpSpPr>
      </xdr:nvGrpSpPr>
      <xdr:grpSpPr bwMode="auto">
        <a:xfrm rot="1837601">
          <a:off x="10717081" y="17546171"/>
          <a:ext cx="310081" cy="214351"/>
          <a:chOff x="206" y="1182"/>
          <a:chExt cx="31" cy="21"/>
        </a:xfrm>
      </xdr:grpSpPr>
      <xdr:sp macro="" textlink="">
        <xdr:nvSpPr>
          <xdr:cNvPr id="619" name="Line 191"/>
          <xdr:cNvSpPr>
            <a:spLocks noChangeShapeType="1"/>
          </xdr:cNvSpPr>
        </xdr:nvSpPr>
        <xdr:spPr bwMode="auto">
          <a:xfrm>
            <a:off x="206" y="1182"/>
            <a:ext cx="3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20" name="Line 192"/>
          <xdr:cNvSpPr>
            <a:spLocks noChangeShapeType="1"/>
          </xdr:cNvSpPr>
        </xdr:nvSpPr>
        <xdr:spPr bwMode="auto">
          <a:xfrm>
            <a:off x="222" y="1182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27</xdr:col>
      <xdr:colOff>586086</xdr:colOff>
      <xdr:row>46</xdr:row>
      <xdr:rowOff>111387</xdr:rowOff>
    </xdr:from>
    <xdr:to>
      <xdr:col>28</xdr:col>
      <xdr:colOff>205604</xdr:colOff>
      <xdr:row>47</xdr:row>
      <xdr:rowOff>20938</xdr:rowOff>
    </xdr:to>
    <xdr:grpSp>
      <xdr:nvGrpSpPr>
        <xdr:cNvPr id="621" name="Group 201"/>
        <xdr:cNvGrpSpPr>
          <a:grpSpLocks/>
        </xdr:cNvGrpSpPr>
      </xdr:nvGrpSpPr>
      <xdr:grpSpPr bwMode="auto">
        <a:xfrm rot="12637601" flipH="1">
          <a:off x="11863686" y="16637262"/>
          <a:ext cx="200543" cy="242926"/>
          <a:chOff x="206" y="1182"/>
          <a:chExt cx="31" cy="21"/>
        </a:xfrm>
      </xdr:grpSpPr>
      <xdr:sp macro="" textlink="">
        <xdr:nvSpPr>
          <xdr:cNvPr id="622" name="Line 202"/>
          <xdr:cNvSpPr>
            <a:spLocks noChangeShapeType="1"/>
          </xdr:cNvSpPr>
        </xdr:nvSpPr>
        <xdr:spPr bwMode="auto">
          <a:xfrm>
            <a:off x="206" y="1182"/>
            <a:ext cx="3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23" name="Line 203"/>
          <xdr:cNvSpPr>
            <a:spLocks noChangeShapeType="1"/>
          </xdr:cNvSpPr>
        </xdr:nvSpPr>
        <xdr:spPr bwMode="auto">
          <a:xfrm>
            <a:off x="222" y="1182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25</xdr:col>
      <xdr:colOff>288841</xdr:colOff>
      <xdr:row>49</xdr:row>
      <xdr:rowOff>72139</xdr:rowOff>
    </xdr:from>
    <xdr:to>
      <xdr:col>27</xdr:col>
      <xdr:colOff>230784</xdr:colOff>
      <xdr:row>49</xdr:row>
      <xdr:rowOff>83252</xdr:rowOff>
    </xdr:to>
    <xdr:sp macro="" textlink="">
      <xdr:nvSpPr>
        <xdr:cNvPr id="624" name="Line 172"/>
        <xdr:cNvSpPr>
          <a:spLocks noChangeShapeType="1"/>
        </xdr:cNvSpPr>
      </xdr:nvSpPr>
      <xdr:spPr bwMode="auto">
        <a:xfrm rot="1837601" flipH="1">
          <a:off x="11013991" y="17493364"/>
          <a:ext cx="551543" cy="11113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2</xdr:col>
      <xdr:colOff>168088</xdr:colOff>
      <xdr:row>37</xdr:row>
      <xdr:rowOff>100853</xdr:rowOff>
    </xdr:from>
    <xdr:to>
      <xdr:col>6</xdr:col>
      <xdr:colOff>252536</xdr:colOff>
      <xdr:row>42</xdr:row>
      <xdr:rowOff>196384</xdr:rowOff>
    </xdr:to>
    <xdr:grpSp>
      <xdr:nvGrpSpPr>
        <xdr:cNvPr id="625" name="グループ化 624"/>
        <xdr:cNvGrpSpPr/>
      </xdr:nvGrpSpPr>
      <xdr:grpSpPr>
        <a:xfrm>
          <a:off x="1311088" y="13626353"/>
          <a:ext cx="1798948" cy="1762406"/>
          <a:chOff x="7772218" y="10197353"/>
          <a:chExt cx="1787742" cy="1720384"/>
        </a:xfrm>
      </xdr:grpSpPr>
      <xdr:grpSp>
        <xdr:nvGrpSpPr>
          <xdr:cNvPr id="626" name="グループ化 625"/>
          <xdr:cNvGrpSpPr/>
        </xdr:nvGrpSpPr>
        <xdr:grpSpPr>
          <a:xfrm>
            <a:off x="8714479" y="11022921"/>
            <a:ext cx="845481" cy="528802"/>
            <a:chOff x="2283069" y="11417545"/>
            <a:chExt cx="850664" cy="526997"/>
          </a:xfrm>
        </xdr:grpSpPr>
        <xdr:grpSp>
          <xdr:nvGrpSpPr>
            <xdr:cNvPr id="640" name="Group 190"/>
            <xdr:cNvGrpSpPr>
              <a:grpSpLocks/>
            </xdr:cNvGrpSpPr>
          </xdr:nvGrpSpPr>
          <xdr:grpSpPr bwMode="auto">
            <a:xfrm rot="16200000">
              <a:off x="2862288" y="11673096"/>
              <a:ext cx="295320" cy="247571"/>
              <a:chOff x="188" y="1193"/>
              <a:chExt cx="31" cy="21"/>
            </a:xfrm>
          </xdr:grpSpPr>
          <xdr:sp macro="" textlink="">
            <xdr:nvSpPr>
              <xdr:cNvPr id="644" name="Line 191"/>
              <xdr:cNvSpPr>
                <a:spLocks noChangeShapeType="1"/>
              </xdr:cNvSpPr>
            </xdr:nvSpPr>
            <xdr:spPr bwMode="auto">
              <a:xfrm>
                <a:off x="188" y="1193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45" name="Line 192"/>
              <xdr:cNvSpPr>
                <a:spLocks noChangeShapeType="1"/>
              </xdr:cNvSpPr>
            </xdr:nvSpPr>
            <xdr:spPr bwMode="auto">
              <a:xfrm>
                <a:off x="204" y="1193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grpSp>
          <xdr:nvGrpSpPr>
            <xdr:cNvPr id="641" name="Group 193"/>
            <xdr:cNvGrpSpPr>
              <a:grpSpLocks/>
            </xdr:cNvGrpSpPr>
          </xdr:nvGrpSpPr>
          <xdr:grpSpPr bwMode="auto">
            <a:xfrm>
              <a:off x="2283069" y="11417545"/>
              <a:ext cx="194963" cy="342601"/>
              <a:chOff x="261" y="1122"/>
              <a:chExt cx="21" cy="33"/>
            </a:xfrm>
          </xdr:grpSpPr>
          <xdr:sp macro="" textlink="">
            <xdr:nvSpPr>
              <xdr:cNvPr id="642" name="Line 37"/>
              <xdr:cNvSpPr>
                <a:spLocks noChangeShapeType="1"/>
              </xdr:cNvSpPr>
            </xdr:nvSpPr>
            <xdr:spPr bwMode="auto">
              <a:xfrm rot="5378795">
                <a:off x="265" y="1139"/>
                <a:ext cx="33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643" name="Freeform 39"/>
              <xdr:cNvSpPr>
                <a:spLocks/>
              </xdr:cNvSpPr>
            </xdr:nvSpPr>
            <xdr:spPr bwMode="auto">
              <a:xfrm rot="16177863" flipH="1">
                <a:off x="266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</xdr:grpSp>
      </xdr:grpSp>
      <xdr:grpSp>
        <xdr:nvGrpSpPr>
          <xdr:cNvPr id="627" name="Group 190"/>
          <xdr:cNvGrpSpPr>
            <a:grpSpLocks/>
          </xdr:cNvGrpSpPr>
        </xdr:nvGrpSpPr>
        <xdr:grpSpPr bwMode="auto">
          <a:xfrm>
            <a:off x="8247529" y="11721352"/>
            <a:ext cx="322958" cy="196385"/>
            <a:chOff x="219" y="1181"/>
            <a:chExt cx="31" cy="21"/>
          </a:xfrm>
        </xdr:grpSpPr>
        <xdr:sp macro="" textlink="">
          <xdr:nvSpPr>
            <xdr:cNvPr id="638" name="Line 191"/>
            <xdr:cNvSpPr>
              <a:spLocks noChangeShapeType="1"/>
            </xdr:cNvSpPr>
          </xdr:nvSpPr>
          <xdr:spPr bwMode="auto">
            <a:xfrm>
              <a:off x="219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39" name="Line 192"/>
            <xdr:cNvSpPr>
              <a:spLocks noChangeShapeType="1"/>
            </xdr:cNvSpPr>
          </xdr:nvSpPr>
          <xdr:spPr bwMode="auto">
            <a:xfrm>
              <a:off x="237" y="1181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628" name="Group 190"/>
          <xdr:cNvGrpSpPr>
            <a:grpSpLocks/>
          </xdr:cNvGrpSpPr>
        </xdr:nvGrpSpPr>
        <xdr:grpSpPr bwMode="auto">
          <a:xfrm>
            <a:off x="8169088" y="10936941"/>
            <a:ext cx="322958" cy="196385"/>
            <a:chOff x="219" y="1181"/>
            <a:chExt cx="31" cy="21"/>
          </a:xfrm>
        </xdr:grpSpPr>
        <xdr:sp macro="" textlink="">
          <xdr:nvSpPr>
            <xdr:cNvPr id="636" name="Line 191"/>
            <xdr:cNvSpPr>
              <a:spLocks noChangeShapeType="1"/>
            </xdr:cNvSpPr>
          </xdr:nvSpPr>
          <xdr:spPr bwMode="auto">
            <a:xfrm>
              <a:off x="219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37" name="Line 192"/>
            <xdr:cNvSpPr>
              <a:spLocks noChangeShapeType="1"/>
            </xdr:cNvSpPr>
          </xdr:nvSpPr>
          <xdr:spPr bwMode="auto">
            <a:xfrm>
              <a:off x="237" y="1181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629" name="Group 190"/>
          <xdr:cNvGrpSpPr>
            <a:grpSpLocks/>
          </xdr:cNvGrpSpPr>
        </xdr:nvGrpSpPr>
        <xdr:grpSpPr bwMode="auto">
          <a:xfrm rot="10800000">
            <a:off x="8763000" y="10197353"/>
            <a:ext cx="322958" cy="196385"/>
            <a:chOff x="219" y="1181"/>
            <a:chExt cx="31" cy="21"/>
          </a:xfrm>
        </xdr:grpSpPr>
        <xdr:sp macro="" textlink="">
          <xdr:nvSpPr>
            <xdr:cNvPr id="634" name="Line 191"/>
            <xdr:cNvSpPr>
              <a:spLocks noChangeShapeType="1"/>
            </xdr:cNvSpPr>
          </xdr:nvSpPr>
          <xdr:spPr bwMode="auto">
            <a:xfrm>
              <a:off x="219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35" name="Line 192"/>
            <xdr:cNvSpPr>
              <a:spLocks noChangeShapeType="1"/>
            </xdr:cNvSpPr>
          </xdr:nvSpPr>
          <xdr:spPr bwMode="auto">
            <a:xfrm>
              <a:off x="237" y="1181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630" name="Group 193"/>
          <xdr:cNvGrpSpPr>
            <a:grpSpLocks/>
          </xdr:cNvGrpSpPr>
        </xdr:nvGrpSpPr>
        <xdr:grpSpPr bwMode="auto">
          <a:xfrm rot="16200000">
            <a:off x="7732059" y="10544734"/>
            <a:ext cx="400816" cy="320497"/>
            <a:chOff x="261" y="1122"/>
            <a:chExt cx="42" cy="33"/>
          </a:xfrm>
        </xdr:grpSpPr>
        <xdr:sp macro="" textlink="">
          <xdr:nvSpPr>
            <xdr:cNvPr id="631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632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633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</xdr:grpSp>
    <xdr:clientData/>
  </xdr:twoCellAnchor>
  <xdr:twoCellAnchor>
    <xdr:from>
      <xdr:col>17</xdr:col>
      <xdr:colOff>212914</xdr:colOff>
      <xdr:row>37</xdr:row>
      <xdr:rowOff>67236</xdr:rowOff>
    </xdr:from>
    <xdr:to>
      <xdr:col>21</xdr:col>
      <xdr:colOff>207715</xdr:colOff>
      <xdr:row>42</xdr:row>
      <xdr:rowOff>162767</xdr:rowOff>
    </xdr:to>
    <xdr:grpSp>
      <xdr:nvGrpSpPr>
        <xdr:cNvPr id="646" name="グループ化 645"/>
        <xdr:cNvGrpSpPr/>
      </xdr:nvGrpSpPr>
      <xdr:grpSpPr>
        <a:xfrm rot="10800000">
          <a:off x="7785289" y="13592736"/>
          <a:ext cx="1780739" cy="1762406"/>
          <a:chOff x="7772218" y="10197353"/>
          <a:chExt cx="1787742" cy="1720384"/>
        </a:xfrm>
      </xdr:grpSpPr>
      <xdr:grpSp>
        <xdr:nvGrpSpPr>
          <xdr:cNvPr id="647" name="グループ化 646"/>
          <xdr:cNvGrpSpPr/>
        </xdr:nvGrpSpPr>
        <xdr:grpSpPr>
          <a:xfrm>
            <a:off x="8714479" y="11022921"/>
            <a:ext cx="845481" cy="528802"/>
            <a:chOff x="2283069" y="11417545"/>
            <a:chExt cx="850664" cy="526997"/>
          </a:xfrm>
        </xdr:grpSpPr>
        <xdr:grpSp>
          <xdr:nvGrpSpPr>
            <xdr:cNvPr id="661" name="Group 190"/>
            <xdr:cNvGrpSpPr>
              <a:grpSpLocks/>
            </xdr:cNvGrpSpPr>
          </xdr:nvGrpSpPr>
          <xdr:grpSpPr bwMode="auto">
            <a:xfrm rot="16200000">
              <a:off x="2862288" y="11673096"/>
              <a:ext cx="295320" cy="247571"/>
              <a:chOff x="188" y="1193"/>
              <a:chExt cx="31" cy="21"/>
            </a:xfrm>
          </xdr:grpSpPr>
          <xdr:sp macro="" textlink="">
            <xdr:nvSpPr>
              <xdr:cNvPr id="665" name="Line 191"/>
              <xdr:cNvSpPr>
                <a:spLocks noChangeShapeType="1"/>
              </xdr:cNvSpPr>
            </xdr:nvSpPr>
            <xdr:spPr bwMode="auto">
              <a:xfrm>
                <a:off x="188" y="1193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66" name="Line 192"/>
              <xdr:cNvSpPr>
                <a:spLocks noChangeShapeType="1"/>
              </xdr:cNvSpPr>
            </xdr:nvSpPr>
            <xdr:spPr bwMode="auto">
              <a:xfrm>
                <a:off x="204" y="1193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grpSp>
          <xdr:nvGrpSpPr>
            <xdr:cNvPr id="662" name="Group 193"/>
            <xdr:cNvGrpSpPr>
              <a:grpSpLocks/>
            </xdr:cNvGrpSpPr>
          </xdr:nvGrpSpPr>
          <xdr:grpSpPr bwMode="auto">
            <a:xfrm>
              <a:off x="2283069" y="11417545"/>
              <a:ext cx="194963" cy="342601"/>
              <a:chOff x="261" y="1122"/>
              <a:chExt cx="21" cy="33"/>
            </a:xfrm>
          </xdr:grpSpPr>
          <xdr:sp macro="" textlink="">
            <xdr:nvSpPr>
              <xdr:cNvPr id="663" name="Line 37"/>
              <xdr:cNvSpPr>
                <a:spLocks noChangeShapeType="1"/>
              </xdr:cNvSpPr>
            </xdr:nvSpPr>
            <xdr:spPr bwMode="auto">
              <a:xfrm rot="5378795">
                <a:off x="265" y="1139"/>
                <a:ext cx="33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664" name="Freeform 39"/>
              <xdr:cNvSpPr>
                <a:spLocks/>
              </xdr:cNvSpPr>
            </xdr:nvSpPr>
            <xdr:spPr bwMode="auto">
              <a:xfrm rot="16177863" flipH="1">
                <a:off x="266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</xdr:grpSp>
      </xdr:grpSp>
      <xdr:grpSp>
        <xdr:nvGrpSpPr>
          <xdr:cNvPr id="648" name="Group 190"/>
          <xdr:cNvGrpSpPr>
            <a:grpSpLocks/>
          </xdr:cNvGrpSpPr>
        </xdr:nvGrpSpPr>
        <xdr:grpSpPr bwMode="auto">
          <a:xfrm>
            <a:off x="8247529" y="11721352"/>
            <a:ext cx="322958" cy="196385"/>
            <a:chOff x="219" y="1181"/>
            <a:chExt cx="31" cy="21"/>
          </a:xfrm>
        </xdr:grpSpPr>
        <xdr:sp macro="" textlink="">
          <xdr:nvSpPr>
            <xdr:cNvPr id="659" name="Line 191"/>
            <xdr:cNvSpPr>
              <a:spLocks noChangeShapeType="1"/>
            </xdr:cNvSpPr>
          </xdr:nvSpPr>
          <xdr:spPr bwMode="auto">
            <a:xfrm>
              <a:off x="219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60" name="Line 192"/>
            <xdr:cNvSpPr>
              <a:spLocks noChangeShapeType="1"/>
            </xdr:cNvSpPr>
          </xdr:nvSpPr>
          <xdr:spPr bwMode="auto">
            <a:xfrm>
              <a:off x="237" y="1181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649" name="Group 190"/>
          <xdr:cNvGrpSpPr>
            <a:grpSpLocks/>
          </xdr:cNvGrpSpPr>
        </xdr:nvGrpSpPr>
        <xdr:grpSpPr bwMode="auto">
          <a:xfrm>
            <a:off x="8169088" y="10936941"/>
            <a:ext cx="322958" cy="196385"/>
            <a:chOff x="219" y="1181"/>
            <a:chExt cx="31" cy="21"/>
          </a:xfrm>
        </xdr:grpSpPr>
        <xdr:sp macro="" textlink="">
          <xdr:nvSpPr>
            <xdr:cNvPr id="657" name="Line 191"/>
            <xdr:cNvSpPr>
              <a:spLocks noChangeShapeType="1"/>
            </xdr:cNvSpPr>
          </xdr:nvSpPr>
          <xdr:spPr bwMode="auto">
            <a:xfrm>
              <a:off x="219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58" name="Line 192"/>
            <xdr:cNvSpPr>
              <a:spLocks noChangeShapeType="1"/>
            </xdr:cNvSpPr>
          </xdr:nvSpPr>
          <xdr:spPr bwMode="auto">
            <a:xfrm>
              <a:off x="237" y="1181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650" name="Group 190"/>
          <xdr:cNvGrpSpPr>
            <a:grpSpLocks/>
          </xdr:cNvGrpSpPr>
        </xdr:nvGrpSpPr>
        <xdr:grpSpPr bwMode="auto">
          <a:xfrm rot="10800000">
            <a:off x="8763000" y="10197353"/>
            <a:ext cx="322958" cy="196385"/>
            <a:chOff x="219" y="1181"/>
            <a:chExt cx="31" cy="21"/>
          </a:xfrm>
        </xdr:grpSpPr>
        <xdr:sp macro="" textlink="">
          <xdr:nvSpPr>
            <xdr:cNvPr id="655" name="Line 191"/>
            <xdr:cNvSpPr>
              <a:spLocks noChangeShapeType="1"/>
            </xdr:cNvSpPr>
          </xdr:nvSpPr>
          <xdr:spPr bwMode="auto">
            <a:xfrm>
              <a:off x="219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56" name="Line 192"/>
            <xdr:cNvSpPr>
              <a:spLocks noChangeShapeType="1"/>
            </xdr:cNvSpPr>
          </xdr:nvSpPr>
          <xdr:spPr bwMode="auto">
            <a:xfrm>
              <a:off x="237" y="1181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651" name="Group 193"/>
          <xdr:cNvGrpSpPr>
            <a:grpSpLocks/>
          </xdr:cNvGrpSpPr>
        </xdr:nvGrpSpPr>
        <xdr:grpSpPr bwMode="auto">
          <a:xfrm rot="16200000">
            <a:off x="7732059" y="10544734"/>
            <a:ext cx="400816" cy="320497"/>
            <a:chOff x="261" y="1122"/>
            <a:chExt cx="42" cy="33"/>
          </a:xfrm>
        </xdr:grpSpPr>
        <xdr:sp macro="" textlink="">
          <xdr:nvSpPr>
            <xdr:cNvPr id="652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653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654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0</xdr:colOff>
      <xdr:row>17</xdr:row>
      <xdr:rowOff>1283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190500"/>
          <a:ext cx="3514725" cy="316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 editAs="oneCell">
    <xdr:from>
      <xdr:col>10</xdr:col>
      <xdr:colOff>0</xdr:colOff>
      <xdr:row>1</xdr:row>
      <xdr:rowOff>57150</xdr:rowOff>
    </xdr:from>
    <xdr:to>
      <xdr:col>19</xdr:col>
      <xdr:colOff>0</xdr:colOff>
      <xdr:row>17</xdr:row>
      <xdr:rowOff>58433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247650"/>
          <a:ext cx="3514725" cy="316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19</xdr:col>
      <xdr:colOff>0</xdr:colOff>
      <xdr:row>18</xdr:row>
      <xdr:rowOff>1283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381000"/>
          <a:ext cx="3514725" cy="316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19</xdr:col>
      <xdr:colOff>0</xdr:colOff>
      <xdr:row>18</xdr:row>
      <xdr:rowOff>1283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381000"/>
          <a:ext cx="3514725" cy="316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19</xdr:col>
      <xdr:colOff>0</xdr:colOff>
      <xdr:row>18</xdr:row>
      <xdr:rowOff>1283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381000"/>
          <a:ext cx="3514725" cy="316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19</xdr:col>
      <xdr:colOff>0</xdr:colOff>
      <xdr:row>18</xdr:row>
      <xdr:rowOff>1283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381000"/>
          <a:ext cx="3514725" cy="316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19</xdr:col>
      <xdr:colOff>0</xdr:colOff>
      <xdr:row>18</xdr:row>
      <xdr:rowOff>1283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381000"/>
          <a:ext cx="3514725" cy="316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C-PC~1\AppData\Local\Temp\Rar$DIa0.320\old\No.&#65300;&#65288;&#26377;&#21513;&#20013;&#23398;&#26657;&#20132;&#24046;&#28857;&#65289;_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.4（集計表）"/>
      <sheetName val="No.4（交通流動図）"/>
      <sheetName val="No.4道路幅員図"/>
      <sheetName val="No.4-12（方向別）"/>
      <sheetName val="No.4-34（方向別）"/>
      <sheetName val="No.4-56（方向別）"/>
      <sheetName val="No.4-78（方向別）"/>
      <sheetName val="No.4-910（方向別）"/>
      <sheetName val="No.4-1112（方向別）"/>
      <sheetName val="No.4-1314（方向別）"/>
      <sheetName val="No.4Ａ（断面別）"/>
      <sheetName val="No.4Ｂ（断面別）"/>
      <sheetName val="No.4Ｃ（断面別）"/>
      <sheetName val="No.4Ｄ（断面別）"/>
      <sheetName val="No.4E（断面別） (2)"/>
      <sheetName val="No.4Ａ（時間変動）"/>
      <sheetName val="No.4Ｂ（時間変動）"/>
      <sheetName val="No.4Ｃ（時間変動）"/>
      <sheetName val="No.4Ｄ（時間変動）"/>
      <sheetName val="No.4E（時間変動）"/>
      <sheetName val="№4AB（渋滞長）"/>
      <sheetName val="№4CD（渋滞長）"/>
      <sheetName val="No4_1（歩行者交通量）"/>
      <sheetName val="No4_2（歩行者交通量）"/>
      <sheetName val="No4_3（歩行者交通量）"/>
      <sheetName val="No4_4（歩行者交通量）"/>
      <sheetName val="No.4①（歩行者時間変動）"/>
      <sheetName val="No.4②（歩行者時間変動）"/>
      <sheetName val="No.4③（歩行者時間変動）"/>
      <sheetName val="No.4④（歩行者時間変動）"/>
      <sheetName val="No.4（信号現示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4">
          <cell r="B24">
            <v>62</v>
          </cell>
          <cell r="C24">
            <v>2</v>
          </cell>
          <cell r="D24">
            <v>64</v>
          </cell>
          <cell r="E24">
            <v>0</v>
          </cell>
          <cell r="F24">
            <v>3</v>
          </cell>
          <cell r="G24">
            <v>3</v>
          </cell>
          <cell r="K24">
            <v>155</v>
          </cell>
          <cell r="L24">
            <v>22</v>
          </cell>
          <cell r="M24">
            <v>177</v>
          </cell>
          <cell r="N24">
            <v>0</v>
          </cell>
          <cell r="O24">
            <v>1</v>
          </cell>
          <cell r="P24">
            <v>1</v>
          </cell>
        </row>
        <row r="25">
          <cell r="B25">
            <v>53</v>
          </cell>
          <cell r="C25">
            <v>5</v>
          </cell>
          <cell r="D25">
            <v>58</v>
          </cell>
          <cell r="E25">
            <v>0</v>
          </cell>
          <cell r="F25">
            <v>4</v>
          </cell>
          <cell r="G25">
            <v>4</v>
          </cell>
          <cell r="K25">
            <v>142</v>
          </cell>
          <cell r="L25">
            <v>11</v>
          </cell>
          <cell r="M25">
            <v>153</v>
          </cell>
          <cell r="N25">
            <v>0</v>
          </cell>
          <cell r="O25">
            <v>3</v>
          </cell>
          <cell r="P25">
            <v>3</v>
          </cell>
        </row>
        <row r="26">
          <cell r="B26">
            <v>46</v>
          </cell>
          <cell r="C26">
            <v>11</v>
          </cell>
          <cell r="D26">
            <v>57</v>
          </cell>
          <cell r="E26">
            <v>0</v>
          </cell>
          <cell r="F26">
            <v>3</v>
          </cell>
          <cell r="G26">
            <v>3</v>
          </cell>
          <cell r="K26">
            <v>116</v>
          </cell>
          <cell r="L26">
            <v>10</v>
          </cell>
          <cell r="M26">
            <v>126</v>
          </cell>
          <cell r="N26">
            <v>0</v>
          </cell>
          <cell r="O26">
            <v>4</v>
          </cell>
          <cell r="P26">
            <v>4</v>
          </cell>
        </row>
        <row r="27">
          <cell r="B27">
            <v>75</v>
          </cell>
          <cell r="C27">
            <v>15</v>
          </cell>
          <cell r="D27">
            <v>90</v>
          </cell>
          <cell r="E27">
            <v>1</v>
          </cell>
          <cell r="F27">
            <v>6</v>
          </cell>
          <cell r="G27">
            <v>7</v>
          </cell>
          <cell r="K27">
            <v>130</v>
          </cell>
          <cell r="L27">
            <v>9</v>
          </cell>
          <cell r="M27">
            <v>139</v>
          </cell>
          <cell r="N27">
            <v>1</v>
          </cell>
          <cell r="O27">
            <v>1</v>
          </cell>
          <cell r="P27">
            <v>2</v>
          </cell>
        </row>
        <row r="28">
          <cell r="B28">
            <v>86</v>
          </cell>
          <cell r="C28">
            <v>19</v>
          </cell>
          <cell r="D28">
            <v>105</v>
          </cell>
          <cell r="E28">
            <v>0</v>
          </cell>
          <cell r="F28">
            <v>6</v>
          </cell>
          <cell r="G28">
            <v>6</v>
          </cell>
          <cell r="K28">
            <v>118</v>
          </cell>
          <cell r="L28">
            <v>22</v>
          </cell>
          <cell r="M28">
            <v>140</v>
          </cell>
          <cell r="N28">
            <v>0</v>
          </cell>
          <cell r="O28">
            <v>3</v>
          </cell>
          <cell r="P28">
            <v>3</v>
          </cell>
        </row>
        <row r="29">
          <cell r="B29">
            <v>79</v>
          </cell>
          <cell r="C29">
            <v>9</v>
          </cell>
          <cell r="D29">
            <v>88</v>
          </cell>
          <cell r="E29">
            <v>2</v>
          </cell>
          <cell r="F29">
            <v>3</v>
          </cell>
          <cell r="G29">
            <v>5</v>
          </cell>
          <cell r="K29">
            <v>104</v>
          </cell>
          <cell r="L29">
            <v>14</v>
          </cell>
          <cell r="M29">
            <v>118</v>
          </cell>
          <cell r="N29">
            <v>0</v>
          </cell>
          <cell r="O29">
            <v>2</v>
          </cell>
          <cell r="P29">
            <v>2</v>
          </cell>
        </row>
        <row r="30">
          <cell r="B30">
            <v>401</v>
          </cell>
          <cell r="C30">
            <v>61</v>
          </cell>
          <cell r="D30">
            <v>462</v>
          </cell>
          <cell r="E30">
            <v>3</v>
          </cell>
          <cell r="F30">
            <v>25</v>
          </cell>
          <cell r="G30">
            <v>28</v>
          </cell>
          <cell r="K30">
            <v>765</v>
          </cell>
          <cell r="L30">
            <v>88</v>
          </cell>
          <cell r="M30">
            <v>853</v>
          </cell>
          <cell r="N30">
            <v>1</v>
          </cell>
          <cell r="O30">
            <v>14</v>
          </cell>
          <cell r="P30">
            <v>15</v>
          </cell>
        </row>
        <row r="31">
          <cell r="B31">
            <v>125</v>
          </cell>
          <cell r="C31">
            <v>12</v>
          </cell>
          <cell r="D31">
            <v>137</v>
          </cell>
          <cell r="E31">
            <v>0</v>
          </cell>
          <cell r="F31">
            <v>9</v>
          </cell>
          <cell r="G31">
            <v>9</v>
          </cell>
          <cell r="K31">
            <v>113</v>
          </cell>
          <cell r="L31">
            <v>14</v>
          </cell>
          <cell r="M31">
            <v>127</v>
          </cell>
          <cell r="N31">
            <v>0</v>
          </cell>
          <cell r="O31">
            <v>0</v>
          </cell>
          <cell r="P31">
            <v>0</v>
          </cell>
        </row>
        <row r="32">
          <cell r="B32">
            <v>57</v>
          </cell>
          <cell r="C32">
            <v>10</v>
          </cell>
          <cell r="D32">
            <v>67</v>
          </cell>
          <cell r="E32">
            <v>0</v>
          </cell>
          <cell r="F32">
            <v>2</v>
          </cell>
          <cell r="G32">
            <v>2</v>
          </cell>
          <cell r="K32">
            <v>104</v>
          </cell>
          <cell r="L32">
            <v>15</v>
          </cell>
          <cell r="M32">
            <v>119</v>
          </cell>
          <cell r="N32">
            <v>0</v>
          </cell>
          <cell r="O32">
            <v>3</v>
          </cell>
          <cell r="P32">
            <v>3</v>
          </cell>
        </row>
        <row r="33">
          <cell r="B33">
            <v>58</v>
          </cell>
          <cell r="C33">
            <v>6</v>
          </cell>
          <cell r="D33">
            <v>64</v>
          </cell>
          <cell r="E33">
            <v>2</v>
          </cell>
          <cell r="F33">
            <v>11</v>
          </cell>
          <cell r="G33">
            <v>13</v>
          </cell>
          <cell r="K33">
            <v>100</v>
          </cell>
          <cell r="L33">
            <v>21</v>
          </cell>
          <cell r="M33">
            <v>121</v>
          </cell>
          <cell r="N33">
            <v>0</v>
          </cell>
          <cell r="O33">
            <v>2</v>
          </cell>
          <cell r="P33">
            <v>2</v>
          </cell>
        </row>
        <row r="34">
          <cell r="B34">
            <v>66</v>
          </cell>
          <cell r="C34">
            <v>13</v>
          </cell>
          <cell r="D34">
            <v>79</v>
          </cell>
          <cell r="E34">
            <v>1</v>
          </cell>
          <cell r="F34">
            <v>14</v>
          </cell>
          <cell r="G34">
            <v>15</v>
          </cell>
          <cell r="K34">
            <v>101</v>
          </cell>
          <cell r="L34">
            <v>22</v>
          </cell>
          <cell r="M34">
            <v>123</v>
          </cell>
          <cell r="N34">
            <v>0</v>
          </cell>
          <cell r="O34">
            <v>3</v>
          </cell>
          <cell r="P34">
            <v>3</v>
          </cell>
        </row>
        <row r="35">
          <cell r="B35">
            <v>78</v>
          </cell>
          <cell r="C35">
            <v>17</v>
          </cell>
          <cell r="D35">
            <v>95</v>
          </cell>
          <cell r="E35">
            <v>1</v>
          </cell>
          <cell r="F35">
            <v>8</v>
          </cell>
          <cell r="G35">
            <v>9</v>
          </cell>
          <cell r="K35">
            <v>95</v>
          </cell>
          <cell r="L35">
            <v>19</v>
          </cell>
          <cell r="M35">
            <v>114</v>
          </cell>
          <cell r="N35">
            <v>0</v>
          </cell>
          <cell r="O35">
            <v>6</v>
          </cell>
          <cell r="P35">
            <v>6</v>
          </cell>
        </row>
        <row r="36">
          <cell r="B36">
            <v>49</v>
          </cell>
          <cell r="C36">
            <v>12</v>
          </cell>
          <cell r="D36">
            <v>61</v>
          </cell>
          <cell r="E36">
            <v>0</v>
          </cell>
          <cell r="F36">
            <v>6</v>
          </cell>
          <cell r="G36">
            <v>6</v>
          </cell>
          <cell r="K36">
            <v>90</v>
          </cell>
          <cell r="L36">
            <v>16</v>
          </cell>
          <cell r="M36">
            <v>106</v>
          </cell>
          <cell r="N36">
            <v>0</v>
          </cell>
          <cell r="O36">
            <v>6</v>
          </cell>
          <cell r="P36">
            <v>6</v>
          </cell>
        </row>
        <row r="37">
          <cell r="B37">
            <v>433</v>
          </cell>
          <cell r="C37">
            <v>70</v>
          </cell>
          <cell r="D37">
            <v>503</v>
          </cell>
          <cell r="E37">
            <v>4</v>
          </cell>
          <cell r="F37">
            <v>50</v>
          </cell>
          <cell r="G37">
            <v>54</v>
          </cell>
          <cell r="K37">
            <v>603</v>
          </cell>
          <cell r="L37">
            <v>107</v>
          </cell>
          <cell r="M37">
            <v>710</v>
          </cell>
          <cell r="N37">
            <v>0</v>
          </cell>
          <cell r="O37">
            <v>20</v>
          </cell>
          <cell r="P37">
            <v>20</v>
          </cell>
        </row>
        <row r="38">
          <cell r="B38">
            <v>341</v>
          </cell>
          <cell r="C38">
            <v>67</v>
          </cell>
          <cell r="D38">
            <v>408</v>
          </cell>
          <cell r="E38">
            <v>0</v>
          </cell>
          <cell r="F38">
            <v>29</v>
          </cell>
          <cell r="G38">
            <v>29</v>
          </cell>
          <cell r="K38">
            <v>448</v>
          </cell>
          <cell r="L38">
            <v>67</v>
          </cell>
          <cell r="M38">
            <v>515</v>
          </cell>
          <cell r="N38">
            <v>2</v>
          </cell>
          <cell r="O38">
            <v>41</v>
          </cell>
          <cell r="P38">
            <v>43</v>
          </cell>
        </row>
        <row r="39">
          <cell r="B39">
            <v>277</v>
          </cell>
          <cell r="C39">
            <v>67</v>
          </cell>
          <cell r="D39">
            <v>344</v>
          </cell>
          <cell r="E39">
            <v>0</v>
          </cell>
          <cell r="F39">
            <v>29</v>
          </cell>
          <cell r="G39">
            <v>29</v>
          </cell>
          <cell r="K39">
            <v>399</v>
          </cell>
          <cell r="L39">
            <v>46</v>
          </cell>
          <cell r="M39">
            <v>445</v>
          </cell>
          <cell r="N39">
            <v>0</v>
          </cell>
          <cell r="O39">
            <v>20</v>
          </cell>
          <cell r="P39">
            <v>20</v>
          </cell>
        </row>
        <row r="40">
          <cell r="B40">
            <v>247</v>
          </cell>
          <cell r="C40">
            <v>104</v>
          </cell>
          <cell r="D40">
            <v>351</v>
          </cell>
          <cell r="E40">
            <v>1</v>
          </cell>
          <cell r="F40">
            <v>17</v>
          </cell>
          <cell r="G40">
            <v>18</v>
          </cell>
          <cell r="K40">
            <v>358</v>
          </cell>
          <cell r="L40">
            <v>35</v>
          </cell>
          <cell r="M40">
            <v>393</v>
          </cell>
          <cell r="N40">
            <v>0</v>
          </cell>
          <cell r="O40">
            <v>29</v>
          </cell>
          <cell r="P40">
            <v>29</v>
          </cell>
        </row>
        <row r="41">
          <cell r="B41">
            <v>259</v>
          </cell>
          <cell r="C41">
            <v>105</v>
          </cell>
          <cell r="D41">
            <v>364</v>
          </cell>
          <cell r="E41">
            <v>2</v>
          </cell>
          <cell r="F41">
            <v>18</v>
          </cell>
          <cell r="G41">
            <v>20</v>
          </cell>
          <cell r="K41">
            <v>346</v>
          </cell>
          <cell r="L41">
            <v>24</v>
          </cell>
          <cell r="M41">
            <v>370</v>
          </cell>
          <cell r="N41">
            <v>0</v>
          </cell>
          <cell r="O41">
            <v>25</v>
          </cell>
          <cell r="P41">
            <v>25</v>
          </cell>
        </row>
        <row r="42">
          <cell r="B42">
            <v>312</v>
          </cell>
          <cell r="C42">
            <v>48</v>
          </cell>
          <cell r="D42">
            <v>360</v>
          </cell>
          <cell r="E42">
            <v>0</v>
          </cell>
          <cell r="F42">
            <v>34</v>
          </cell>
          <cell r="G42">
            <v>34</v>
          </cell>
          <cell r="K42">
            <v>285</v>
          </cell>
          <cell r="L42">
            <v>50</v>
          </cell>
          <cell r="M42">
            <v>335</v>
          </cell>
          <cell r="N42">
            <v>0</v>
          </cell>
          <cell r="O42">
            <v>20</v>
          </cell>
          <cell r="P42">
            <v>20</v>
          </cell>
        </row>
        <row r="43">
          <cell r="B43">
            <v>320</v>
          </cell>
          <cell r="C43">
            <v>53</v>
          </cell>
          <cell r="D43">
            <v>373</v>
          </cell>
          <cell r="E43">
            <v>1</v>
          </cell>
          <cell r="F43">
            <v>32</v>
          </cell>
          <cell r="G43">
            <v>33</v>
          </cell>
          <cell r="K43">
            <v>315</v>
          </cell>
          <cell r="L43">
            <v>52</v>
          </cell>
          <cell r="M43">
            <v>367</v>
          </cell>
          <cell r="N43">
            <v>0</v>
          </cell>
          <cell r="O43">
            <v>41</v>
          </cell>
          <cell r="P43">
            <v>41</v>
          </cell>
        </row>
        <row r="44">
          <cell r="B44">
            <v>504</v>
          </cell>
          <cell r="C44">
            <v>65</v>
          </cell>
          <cell r="D44">
            <v>569</v>
          </cell>
          <cell r="E44">
            <v>2</v>
          </cell>
          <cell r="F44">
            <v>23</v>
          </cell>
          <cell r="G44">
            <v>25</v>
          </cell>
          <cell r="K44">
            <v>381</v>
          </cell>
          <cell r="L44">
            <v>57</v>
          </cell>
          <cell r="M44">
            <v>438</v>
          </cell>
          <cell r="N44">
            <v>2</v>
          </cell>
          <cell r="O44">
            <v>13</v>
          </cell>
          <cell r="P44">
            <v>15</v>
          </cell>
        </row>
        <row r="45">
          <cell r="B45">
            <v>425</v>
          </cell>
          <cell r="C45">
            <v>148</v>
          </cell>
          <cell r="D45">
            <v>573</v>
          </cell>
          <cell r="E45">
            <v>7</v>
          </cell>
          <cell r="F45">
            <v>32</v>
          </cell>
          <cell r="G45">
            <v>39</v>
          </cell>
          <cell r="K45">
            <v>335</v>
          </cell>
          <cell r="L45">
            <v>61</v>
          </cell>
          <cell r="M45">
            <v>396</v>
          </cell>
          <cell r="N45">
            <v>2</v>
          </cell>
          <cell r="O45">
            <v>10</v>
          </cell>
          <cell r="P45">
            <v>12</v>
          </cell>
        </row>
        <row r="46">
          <cell r="B46">
            <v>83</v>
          </cell>
          <cell r="C46">
            <v>47</v>
          </cell>
          <cell r="D46">
            <v>130</v>
          </cell>
          <cell r="E46">
            <v>2</v>
          </cell>
          <cell r="F46">
            <v>5</v>
          </cell>
          <cell r="G46">
            <v>7</v>
          </cell>
          <cell r="K46">
            <v>74</v>
          </cell>
          <cell r="L46">
            <v>3</v>
          </cell>
          <cell r="M46">
            <v>77</v>
          </cell>
          <cell r="N46">
            <v>0</v>
          </cell>
          <cell r="O46">
            <v>8</v>
          </cell>
          <cell r="P46">
            <v>8</v>
          </cell>
        </row>
        <row r="47">
          <cell r="B47">
            <v>78</v>
          </cell>
          <cell r="C47">
            <v>79</v>
          </cell>
          <cell r="D47">
            <v>157</v>
          </cell>
          <cell r="E47">
            <v>1</v>
          </cell>
          <cell r="F47">
            <v>2</v>
          </cell>
          <cell r="G47">
            <v>3</v>
          </cell>
          <cell r="K47">
            <v>69</v>
          </cell>
          <cell r="L47">
            <v>0</v>
          </cell>
          <cell r="M47">
            <v>69</v>
          </cell>
          <cell r="N47">
            <v>0</v>
          </cell>
          <cell r="O47">
            <v>3</v>
          </cell>
          <cell r="P47">
            <v>3</v>
          </cell>
        </row>
        <row r="48">
          <cell r="B48">
            <v>99</v>
          </cell>
          <cell r="C48">
            <v>47</v>
          </cell>
          <cell r="D48">
            <v>146</v>
          </cell>
          <cell r="E48">
            <v>2</v>
          </cell>
          <cell r="F48">
            <v>3</v>
          </cell>
          <cell r="G48">
            <v>5</v>
          </cell>
          <cell r="K48">
            <v>71</v>
          </cell>
          <cell r="L48">
            <v>3</v>
          </cell>
          <cell r="M48">
            <v>74</v>
          </cell>
          <cell r="N48">
            <v>0</v>
          </cell>
          <cell r="O48">
            <v>4</v>
          </cell>
          <cell r="P48">
            <v>4</v>
          </cell>
        </row>
        <row r="49">
          <cell r="B49">
            <v>108</v>
          </cell>
          <cell r="C49">
            <v>18</v>
          </cell>
          <cell r="D49">
            <v>126</v>
          </cell>
          <cell r="E49">
            <v>4</v>
          </cell>
          <cell r="F49">
            <v>1</v>
          </cell>
          <cell r="G49">
            <v>5</v>
          </cell>
          <cell r="K49">
            <v>60</v>
          </cell>
          <cell r="L49">
            <v>9</v>
          </cell>
          <cell r="M49">
            <v>69</v>
          </cell>
          <cell r="N49">
            <v>0</v>
          </cell>
          <cell r="O49">
            <v>7</v>
          </cell>
          <cell r="P49">
            <v>7</v>
          </cell>
        </row>
        <row r="50">
          <cell r="B50">
            <v>117</v>
          </cell>
          <cell r="C50">
            <v>32</v>
          </cell>
          <cell r="D50">
            <v>149</v>
          </cell>
          <cell r="E50">
            <v>2</v>
          </cell>
          <cell r="F50">
            <v>1</v>
          </cell>
          <cell r="G50">
            <v>3</v>
          </cell>
          <cell r="K50">
            <v>82</v>
          </cell>
          <cell r="L50">
            <v>5</v>
          </cell>
          <cell r="M50">
            <v>87</v>
          </cell>
          <cell r="N50">
            <v>0</v>
          </cell>
          <cell r="O50">
            <v>7</v>
          </cell>
          <cell r="P50">
            <v>7</v>
          </cell>
        </row>
        <row r="51">
          <cell r="B51">
            <v>103</v>
          </cell>
          <cell r="C51">
            <v>14</v>
          </cell>
          <cell r="D51">
            <v>117</v>
          </cell>
          <cell r="E51">
            <v>4</v>
          </cell>
          <cell r="F51">
            <v>0</v>
          </cell>
          <cell r="G51">
            <v>4</v>
          </cell>
          <cell r="K51">
            <v>87</v>
          </cell>
          <cell r="L51">
            <v>6</v>
          </cell>
          <cell r="M51">
            <v>93</v>
          </cell>
          <cell r="N51">
            <v>0</v>
          </cell>
          <cell r="O51">
            <v>2</v>
          </cell>
          <cell r="P51">
            <v>2</v>
          </cell>
        </row>
        <row r="52">
          <cell r="B52">
            <v>588</v>
          </cell>
          <cell r="C52">
            <v>237</v>
          </cell>
          <cell r="D52">
            <v>825</v>
          </cell>
          <cell r="E52">
            <v>15</v>
          </cell>
          <cell r="F52">
            <v>12</v>
          </cell>
          <cell r="G52">
            <v>27</v>
          </cell>
          <cell r="K52">
            <v>443</v>
          </cell>
          <cell r="L52">
            <v>26</v>
          </cell>
          <cell r="M52">
            <v>469</v>
          </cell>
          <cell r="N52">
            <v>0</v>
          </cell>
          <cell r="O52">
            <v>31</v>
          </cell>
          <cell r="P52">
            <v>31</v>
          </cell>
        </row>
        <row r="53">
          <cell r="B53">
            <v>142</v>
          </cell>
          <cell r="C53">
            <v>17</v>
          </cell>
          <cell r="D53">
            <v>159</v>
          </cell>
          <cell r="E53">
            <v>0</v>
          </cell>
          <cell r="F53">
            <v>0</v>
          </cell>
          <cell r="G53">
            <v>0</v>
          </cell>
          <cell r="K53">
            <v>48</v>
          </cell>
          <cell r="L53">
            <v>2</v>
          </cell>
          <cell r="M53">
            <v>50</v>
          </cell>
          <cell r="N53">
            <v>0</v>
          </cell>
          <cell r="O53">
            <v>1</v>
          </cell>
          <cell r="P53">
            <v>1</v>
          </cell>
        </row>
        <row r="54">
          <cell r="B54">
            <v>137</v>
          </cell>
          <cell r="C54">
            <v>10</v>
          </cell>
          <cell r="D54">
            <v>147</v>
          </cell>
          <cell r="E54">
            <v>0</v>
          </cell>
          <cell r="F54">
            <v>3</v>
          </cell>
          <cell r="G54">
            <v>3</v>
          </cell>
          <cell r="K54">
            <v>86</v>
          </cell>
          <cell r="L54">
            <v>2</v>
          </cell>
          <cell r="M54">
            <v>88</v>
          </cell>
          <cell r="N54">
            <v>0</v>
          </cell>
          <cell r="O54">
            <v>1</v>
          </cell>
          <cell r="P54">
            <v>1</v>
          </cell>
        </row>
        <row r="55">
          <cell r="B55">
            <v>116</v>
          </cell>
          <cell r="C55">
            <v>20</v>
          </cell>
          <cell r="D55">
            <v>136</v>
          </cell>
          <cell r="E55">
            <v>0</v>
          </cell>
          <cell r="F55">
            <v>2</v>
          </cell>
          <cell r="G55">
            <v>2</v>
          </cell>
          <cell r="K55">
            <v>73</v>
          </cell>
          <cell r="L55">
            <v>6</v>
          </cell>
          <cell r="M55">
            <v>79</v>
          </cell>
          <cell r="N55">
            <v>0</v>
          </cell>
          <cell r="O55">
            <v>1</v>
          </cell>
          <cell r="P55">
            <v>1</v>
          </cell>
        </row>
        <row r="56">
          <cell r="B56">
            <v>116</v>
          </cell>
          <cell r="C56">
            <v>9</v>
          </cell>
          <cell r="D56">
            <v>125</v>
          </cell>
          <cell r="E56">
            <v>1</v>
          </cell>
          <cell r="F56">
            <v>2</v>
          </cell>
          <cell r="G56">
            <v>3</v>
          </cell>
          <cell r="K56">
            <v>67</v>
          </cell>
          <cell r="L56">
            <v>1</v>
          </cell>
          <cell r="M56">
            <v>68</v>
          </cell>
          <cell r="N56">
            <v>0</v>
          </cell>
          <cell r="O56">
            <v>2</v>
          </cell>
          <cell r="P56">
            <v>2</v>
          </cell>
        </row>
        <row r="57">
          <cell r="B57">
            <v>101</v>
          </cell>
          <cell r="C57">
            <v>13</v>
          </cell>
          <cell r="D57">
            <v>114</v>
          </cell>
          <cell r="E57">
            <v>0</v>
          </cell>
          <cell r="F57">
            <v>3</v>
          </cell>
          <cell r="G57">
            <v>3</v>
          </cell>
          <cell r="K57">
            <v>63</v>
          </cell>
          <cell r="L57">
            <v>2</v>
          </cell>
          <cell r="M57">
            <v>65</v>
          </cell>
          <cell r="N57">
            <v>0</v>
          </cell>
          <cell r="O57">
            <v>3</v>
          </cell>
          <cell r="P57">
            <v>3</v>
          </cell>
        </row>
        <row r="58">
          <cell r="B58">
            <v>119</v>
          </cell>
          <cell r="C58">
            <v>9</v>
          </cell>
          <cell r="D58">
            <v>128</v>
          </cell>
          <cell r="E58">
            <v>0</v>
          </cell>
          <cell r="F58">
            <v>3</v>
          </cell>
          <cell r="G58">
            <v>3</v>
          </cell>
          <cell r="K58">
            <v>52</v>
          </cell>
          <cell r="L58">
            <v>5</v>
          </cell>
          <cell r="M58">
            <v>57</v>
          </cell>
          <cell r="N58">
            <v>0</v>
          </cell>
          <cell r="O58">
            <v>1</v>
          </cell>
          <cell r="P58">
            <v>1</v>
          </cell>
        </row>
        <row r="59">
          <cell r="B59">
            <v>731</v>
          </cell>
          <cell r="C59">
            <v>78</v>
          </cell>
          <cell r="D59">
            <v>809</v>
          </cell>
          <cell r="E59">
            <v>1</v>
          </cell>
          <cell r="F59">
            <v>13</v>
          </cell>
          <cell r="G59">
            <v>14</v>
          </cell>
          <cell r="K59">
            <v>389</v>
          </cell>
          <cell r="L59">
            <v>18</v>
          </cell>
          <cell r="M59">
            <v>407</v>
          </cell>
          <cell r="N59">
            <v>0</v>
          </cell>
          <cell r="O59">
            <v>9</v>
          </cell>
          <cell r="P59">
            <v>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N77"/>
  <sheetViews>
    <sheetView zoomScaleNormal="100" workbookViewId="0">
      <pane xSplit="7" ySplit="1" topLeftCell="BV2" activePane="bottomRight" state="frozen"/>
      <selection pane="topRight" activeCell="H1" sqref="H1"/>
      <selection pane="bottomLeft" activeCell="A2" sqref="A2"/>
      <selection pane="bottomRight" activeCell="CO11" sqref="CO11"/>
    </sheetView>
  </sheetViews>
  <sheetFormatPr defaultColWidth="12" defaultRowHeight="13.5"/>
  <cols>
    <col min="1" max="1" width="5" style="331" bestFit="1" customWidth="1"/>
    <col min="2" max="2" width="3.6640625" style="331" bestFit="1" customWidth="1"/>
    <col min="3" max="3" width="5.5" style="332" bestFit="1" customWidth="1"/>
    <col min="4" max="4" width="4.6640625" style="333" bestFit="1" customWidth="1"/>
    <col min="5" max="5" width="4" style="334" bestFit="1" customWidth="1"/>
    <col min="6" max="6" width="5.5" style="332" customWidth="1"/>
    <col min="7" max="7" width="4.6640625" style="333" bestFit="1" customWidth="1"/>
    <col min="8" max="63" width="15.83203125" style="331" customWidth="1"/>
    <col min="64" max="16384" width="12" style="331"/>
  </cols>
  <sheetData>
    <row r="1" spans="1:92" ht="20.100000000000001" customHeight="1">
      <c r="H1" s="734" t="s">
        <v>216</v>
      </c>
      <c r="I1" s="734"/>
      <c r="J1" s="734"/>
      <c r="K1" s="734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335"/>
      <c r="AD1" s="335"/>
      <c r="AE1" s="335"/>
      <c r="AF1" s="335"/>
      <c r="AG1" s="335"/>
      <c r="AH1" s="335"/>
      <c r="AI1" s="335"/>
      <c r="AJ1" s="335"/>
      <c r="AK1" s="335"/>
      <c r="AL1" s="335"/>
      <c r="AM1" s="335"/>
      <c r="AN1" s="335"/>
      <c r="AO1" s="335"/>
      <c r="AP1" s="335"/>
      <c r="AQ1" s="335"/>
      <c r="AR1" s="335"/>
      <c r="AS1" s="335"/>
      <c r="AT1" s="335"/>
      <c r="AU1" s="335"/>
      <c r="AV1" s="335"/>
      <c r="AW1" s="335"/>
      <c r="AX1" s="335"/>
      <c r="AY1" s="335"/>
      <c r="AZ1" s="336"/>
      <c r="BA1" s="337"/>
      <c r="BL1" s="338" t="s">
        <v>184</v>
      </c>
      <c r="BM1" s="339" t="s">
        <v>185</v>
      </c>
      <c r="BR1" s="332"/>
      <c r="BS1" s="333"/>
      <c r="BT1" s="334"/>
      <c r="BU1" s="332"/>
      <c r="BV1" s="333"/>
      <c r="BW1" s="734" t="s">
        <v>216</v>
      </c>
      <c r="BX1" s="734"/>
      <c r="BY1" s="734"/>
      <c r="BZ1" s="734"/>
      <c r="CA1" s="335"/>
      <c r="CB1" s="335"/>
      <c r="CC1" s="335"/>
      <c r="CD1" s="335"/>
      <c r="CE1" s="335"/>
      <c r="CF1" s="335"/>
      <c r="CG1" s="335"/>
      <c r="CH1" s="335"/>
      <c r="CI1" s="335"/>
      <c r="CL1" s="338" t="s">
        <v>184</v>
      </c>
      <c r="CM1" s="339" t="s">
        <v>185</v>
      </c>
    </row>
    <row r="2" spans="1:92" ht="20.100000000000001" customHeight="1"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335"/>
      <c r="AD2" s="335"/>
      <c r="AE2" s="335"/>
      <c r="AF2" s="335"/>
      <c r="AG2" s="335"/>
      <c r="AH2" s="335"/>
      <c r="AI2" s="335"/>
      <c r="AJ2" s="335"/>
      <c r="AK2" s="335"/>
      <c r="AL2" s="335"/>
      <c r="AM2" s="335"/>
      <c r="AN2" s="335"/>
      <c r="AO2" s="335"/>
      <c r="AP2" s="335"/>
      <c r="AQ2" s="335"/>
      <c r="AR2" s="335"/>
      <c r="AS2" s="335"/>
      <c r="AT2" s="335"/>
      <c r="AU2" s="335"/>
      <c r="AV2" s="335"/>
      <c r="AW2" s="335"/>
      <c r="AX2" s="335"/>
      <c r="AY2" s="335"/>
      <c r="AZ2" s="338"/>
      <c r="BA2" s="338"/>
      <c r="BE2" s="338"/>
      <c r="BL2" s="338" t="s">
        <v>186</v>
      </c>
      <c r="BR2" s="332"/>
      <c r="BS2" s="333"/>
      <c r="BT2" s="334"/>
      <c r="BU2" s="332"/>
      <c r="BV2" s="333"/>
      <c r="BW2" s="335"/>
      <c r="BX2" s="335"/>
      <c r="BY2" s="335"/>
      <c r="BZ2" s="335"/>
      <c r="CA2" s="335"/>
      <c r="CB2" s="335"/>
      <c r="CC2" s="335"/>
      <c r="CD2" s="335"/>
      <c r="CE2" s="335"/>
      <c r="CF2" s="335"/>
      <c r="CG2" s="335"/>
      <c r="CH2" s="335"/>
      <c r="CI2" s="335"/>
      <c r="CL2" s="338" t="s">
        <v>186</v>
      </c>
      <c r="CM2" s="335"/>
      <c r="CN2" s="338"/>
    </row>
    <row r="3" spans="1:92" s="340" customFormat="1" ht="24.95" customHeight="1">
      <c r="C3" s="735"/>
      <c r="D3" s="736"/>
      <c r="E3" s="736"/>
      <c r="F3" s="736"/>
      <c r="G3" s="736"/>
      <c r="H3" s="731">
        <v>1</v>
      </c>
      <c r="I3" s="732"/>
      <c r="J3" s="732"/>
      <c r="K3" s="733"/>
      <c r="L3" s="731">
        <v>2</v>
      </c>
      <c r="M3" s="732"/>
      <c r="N3" s="732"/>
      <c r="O3" s="733"/>
      <c r="P3" s="731">
        <v>3</v>
      </c>
      <c r="Q3" s="732"/>
      <c r="R3" s="732"/>
      <c r="S3" s="733"/>
      <c r="T3" s="731">
        <v>4</v>
      </c>
      <c r="U3" s="732"/>
      <c r="V3" s="732"/>
      <c r="W3" s="733"/>
      <c r="X3" s="731">
        <v>5</v>
      </c>
      <c r="Y3" s="732"/>
      <c r="Z3" s="732"/>
      <c r="AA3" s="733"/>
      <c r="AB3" s="731">
        <v>6</v>
      </c>
      <c r="AC3" s="732"/>
      <c r="AD3" s="732"/>
      <c r="AE3" s="733"/>
      <c r="AF3" s="731">
        <v>7</v>
      </c>
      <c r="AG3" s="732"/>
      <c r="AH3" s="732"/>
      <c r="AI3" s="733"/>
      <c r="AJ3" s="731">
        <v>8</v>
      </c>
      <c r="AK3" s="732"/>
      <c r="AL3" s="732"/>
      <c r="AM3" s="733"/>
      <c r="AN3" s="731">
        <v>9</v>
      </c>
      <c r="AO3" s="732"/>
      <c r="AP3" s="732"/>
      <c r="AQ3" s="733"/>
      <c r="AR3" s="731">
        <v>10</v>
      </c>
      <c r="AS3" s="732"/>
      <c r="AT3" s="732"/>
      <c r="AU3" s="733"/>
      <c r="AV3" s="731">
        <v>11</v>
      </c>
      <c r="AW3" s="732"/>
      <c r="AX3" s="732"/>
      <c r="AY3" s="733"/>
      <c r="AZ3" s="731">
        <v>12</v>
      </c>
      <c r="BA3" s="732"/>
      <c r="BB3" s="732"/>
      <c r="BC3" s="733"/>
      <c r="BD3" s="731">
        <v>13</v>
      </c>
      <c r="BE3" s="732"/>
      <c r="BF3" s="732"/>
      <c r="BG3" s="733"/>
      <c r="BH3" s="731">
        <v>14</v>
      </c>
      <c r="BI3" s="732"/>
      <c r="BJ3" s="732"/>
      <c r="BK3" s="733"/>
      <c r="BL3" s="740" t="s">
        <v>187</v>
      </c>
      <c r="BM3" s="740" t="s">
        <v>188</v>
      </c>
      <c r="BR3" s="735"/>
      <c r="BS3" s="736"/>
      <c r="BT3" s="736"/>
      <c r="BU3" s="736"/>
      <c r="BV3" s="736"/>
      <c r="BW3" s="731" t="s">
        <v>262</v>
      </c>
      <c r="BX3" s="732"/>
      <c r="BY3" s="731" t="s">
        <v>263</v>
      </c>
      <c r="BZ3" s="732"/>
      <c r="CA3" s="731" t="s">
        <v>260</v>
      </c>
      <c r="CB3" s="732"/>
      <c r="CC3" s="731" t="s">
        <v>250</v>
      </c>
      <c r="CD3" s="732"/>
      <c r="CE3" s="731" t="s">
        <v>264</v>
      </c>
      <c r="CF3" s="732"/>
      <c r="CG3" s="731" t="s">
        <v>265</v>
      </c>
      <c r="CH3" s="732"/>
      <c r="CI3" s="731" t="s">
        <v>261</v>
      </c>
      <c r="CJ3" s="732"/>
      <c r="CK3" s="731" t="s">
        <v>254</v>
      </c>
      <c r="CL3" s="732"/>
      <c r="CM3" s="740" t="s">
        <v>187</v>
      </c>
      <c r="CN3" s="740" t="s">
        <v>188</v>
      </c>
    </row>
    <row r="4" spans="1:92" ht="24.95" customHeight="1">
      <c r="C4" s="737" t="s">
        <v>189</v>
      </c>
      <c r="D4" s="738"/>
      <c r="E4" s="738"/>
      <c r="F4" s="738"/>
      <c r="G4" s="739"/>
      <c r="H4" s="341" t="s">
        <v>190</v>
      </c>
      <c r="I4" s="341" t="s">
        <v>191</v>
      </c>
      <c r="J4" s="341" t="s">
        <v>215</v>
      </c>
      <c r="K4" s="342" t="s">
        <v>192</v>
      </c>
      <c r="L4" s="341" t="s">
        <v>190</v>
      </c>
      <c r="M4" s="341" t="s">
        <v>191</v>
      </c>
      <c r="N4" s="341" t="s">
        <v>215</v>
      </c>
      <c r="O4" s="342" t="s">
        <v>192</v>
      </c>
      <c r="P4" s="341" t="s">
        <v>190</v>
      </c>
      <c r="Q4" s="341" t="s">
        <v>191</v>
      </c>
      <c r="R4" s="341" t="s">
        <v>215</v>
      </c>
      <c r="S4" s="342" t="s">
        <v>192</v>
      </c>
      <c r="T4" s="341" t="s">
        <v>190</v>
      </c>
      <c r="U4" s="341" t="s">
        <v>191</v>
      </c>
      <c r="V4" s="341" t="s">
        <v>215</v>
      </c>
      <c r="W4" s="342" t="s">
        <v>192</v>
      </c>
      <c r="X4" s="341" t="s">
        <v>190</v>
      </c>
      <c r="Y4" s="341" t="s">
        <v>191</v>
      </c>
      <c r="Z4" s="341" t="s">
        <v>215</v>
      </c>
      <c r="AA4" s="342" t="s">
        <v>192</v>
      </c>
      <c r="AB4" s="341" t="s">
        <v>190</v>
      </c>
      <c r="AC4" s="341" t="s">
        <v>191</v>
      </c>
      <c r="AD4" s="341" t="s">
        <v>215</v>
      </c>
      <c r="AE4" s="342" t="s">
        <v>192</v>
      </c>
      <c r="AF4" s="341" t="s">
        <v>190</v>
      </c>
      <c r="AG4" s="341" t="s">
        <v>191</v>
      </c>
      <c r="AH4" s="341" t="s">
        <v>215</v>
      </c>
      <c r="AI4" s="342" t="s">
        <v>192</v>
      </c>
      <c r="AJ4" s="341" t="s">
        <v>190</v>
      </c>
      <c r="AK4" s="341" t="s">
        <v>191</v>
      </c>
      <c r="AL4" s="341" t="s">
        <v>215</v>
      </c>
      <c r="AM4" s="342" t="s">
        <v>192</v>
      </c>
      <c r="AN4" s="341" t="s">
        <v>190</v>
      </c>
      <c r="AO4" s="341" t="s">
        <v>191</v>
      </c>
      <c r="AP4" s="341" t="s">
        <v>215</v>
      </c>
      <c r="AQ4" s="342" t="s">
        <v>192</v>
      </c>
      <c r="AR4" s="341" t="s">
        <v>190</v>
      </c>
      <c r="AS4" s="341" t="s">
        <v>191</v>
      </c>
      <c r="AT4" s="341" t="s">
        <v>215</v>
      </c>
      <c r="AU4" s="342" t="s">
        <v>192</v>
      </c>
      <c r="AV4" s="343" t="s">
        <v>190</v>
      </c>
      <c r="AW4" s="343" t="s">
        <v>191</v>
      </c>
      <c r="AX4" s="343" t="s">
        <v>215</v>
      </c>
      <c r="AY4" s="344" t="s">
        <v>192</v>
      </c>
      <c r="AZ4" s="341" t="s">
        <v>190</v>
      </c>
      <c r="BA4" s="341" t="s">
        <v>191</v>
      </c>
      <c r="BB4" s="341" t="s">
        <v>215</v>
      </c>
      <c r="BC4" s="342" t="s">
        <v>192</v>
      </c>
      <c r="BD4" s="341" t="s">
        <v>190</v>
      </c>
      <c r="BE4" s="341" t="s">
        <v>191</v>
      </c>
      <c r="BF4" s="341" t="s">
        <v>215</v>
      </c>
      <c r="BG4" s="342" t="s">
        <v>192</v>
      </c>
      <c r="BH4" s="341" t="s">
        <v>190</v>
      </c>
      <c r="BI4" s="341" t="s">
        <v>191</v>
      </c>
      <c r="BJ4" s="341" t="s">
        <v>215</v>
      </c>
      <c r="BK4" s="342" t="s">
        <v>192</v>
      </c>
      <c r="BL4" s="741"/>
      <c r="BM4" s="742"/>
      <c r="BR4" s="737" t="s">
        <v>189</v>
      </c>
      <c r="BS4" s="738"/>
      <c r="BT4" s="738"/>
      <c r="BU4" s="738"/>
      <c r="BV4" s="739"/>
      <c r="BW4" s="341" t="s">
        <v>255</v>
      </c>
      <c r="BX4" s="341" t="s">
        <v>256</v>
      </c>
      <c r="BY4" s="341" t="s">
        <v>255</v>
      </c>
      <c r="BZ4" s="341" t="s">
        <v>256</v>
      </c>
      <c r="CA4" s="341" t="s">
        <v>255</v>
      </c>
      <c r="CB4" s="341" t="s">
        <v>256</v>
      </c>
      <c r="CC4" s="341" t="s">
        <v>255</v>
      </c>
      <c r="CD4" s="341" t="s">
        <v>256</v>
      </c>
      <c r="CE4" s="341" t="s">
        <v>255</v>
      </c>
      <c r="CF4" s="341" t="s">
        <v>256</v>
      </c>
      <c r="CG4" s="341" t="s">
        <v>255</v>
      </c>
      <c r="CH4" s="341" t="s">
        <v>256</v>
      </c>
      <c r="CI4" s="341" t="s">
        <v>255</v>
      </c>
      <c r="CJ4" s="341" t="s">
        <v>256</v>
      </c>
      <c r="CK4" s="341" t="s">
        <v>255</v>
      </c>
      <c r="CL4" s="341" t="s">
        <v>256</v>
      </c>
      <c r="CM4" s="741"/>
      <c r="CN4" s="742"/>
    </row>
    <row r="5" spans="1:92" s="352" customFormat="1" ht="31.5" customHeight="1">
      <c r="A5" s="345">
        <v>7</v>
      </c>
      <c r="B5" s="345">
        <v>1</v>
      </c>
      <c r="C5" s="346" t="s">
        <v>213</v>
      </c>
      <c r="D5" s="347" t="s">
        <v>193</v>
      </c>
      <c r="E5" s="348" t="s">
        <v>195</v>
      </c>
      <c r="F5" s="349" t="s">
        <v>214</v>
      </c>
      <c r="G5" s="350" t="s">
        <v>201</v>
      </c>
      <c r="H5" s="406">
        <v>3</v>
      </c>
      <c r="I5" s="406">
        <v>1</v>
      </c>
      <c r="J5" s="406">
        <v>0</v>
      </c>
      <c r="K5" s="406">
        <v>0</v>
      </c>
      <c r="L5" s="406">
        <v>58</v>
      </c>
      <c r="M5" s="406">
        <v>5</v>
      </c>
      <c r="N5" s="406">
        <v>1</v>
      </c>
      <c r="O5" s="406">
        <v>6</v>
      </c>
      <c r="P5" s="406">
        <v>1</v>
      </c>
      <c r="Q5" s="406">
        <v>1</v>
      </c>
      <c r="R5" s="406">
        <v>0</v>
      </c>
      <c r="S5" s="406">
        <v>0</v>
      </c>
      <c r="T5" s="406">
        <v>8</v>
      </c>
      <c r="U5" s="406">
        <v>2</v>
      </c>
      <c r="V5" s="406">
        <v>0</v>
      </c>
      <c r="W5" s="406">
        <v>1</v>
      </c>
      <c r="X5" s="406">
        <v>0</v>
      </c>
      <c r="Y5" s="406">
        <v>0</v>
      </c>
      <c r="Z5" s="406">
        <v>0</v>
      </c>
      <c r="AA5" s="406">
        <v>0</v>
      </c>
      <c r="AB5" s="406">
        <v>26</v>
      </c>
      <c r="AC5" s="406">
        <v>6</v>
      </c>
      <c r="AD5" s="406">
        <v>0</v>
      </c>
      <c r="AE5" s="406">
        <v>2</v>
      </c>
      <c r="AF5" s="406">
        <v>18</v>
      </c>
      <c r="AG5" s="406">
        <v>3</v>
      </c>
      <c r="AH5" s="406">
        <v>0</v>
      </c>
      <c r="AI5" s="406">
        <v>0</v>
      </c>
      <c r="AJ5" s="406">
        <v>76</v>
      </c>
      <c r="AK5" s="406">
        <v>15</v>
      </c>
      <c r="AL5" s="406">
        <v>1</v>
      </c>
      <c r="AM5" s="406">
        <v>2</v>
      </c>
      <c r="AN5" s="406">
        <v>5</v>
      </c>
      <c r="AO5" s="406">
        <v>1</v>
      </c>
      <c r="AP5" s="406">
        <v>1</v>
      </c>
      <c r="AQ5" s="406">
        <v>0</v>
      </c>
      <c r="AR5" s="407">
        <v>6</v>
      </c>
      <c r="AS5" s="406">
        <v>0</v>
      </c>
      <c r="AT5" s="406">
        <v>1</v>
      </c>
      <c r="AU5" s="406">
        <v>0</v>
      </c>
      <c r="AV5" s="406">
        <v>0</v>
      </c>
      <c r="AW5" s="406">
        <v>0</v>
      </c>
      <c r="AX5" s="406">
        <v>0</v>
      </c>
      <c r="AY5" s="406">
        <v>0</v>
      </c>
      <c r="AZ5" s="406">
        <v>18</v>
      </c>
      <c r="BA5" s="406">
        <v>2</v>
      </c>
      <c r="BB5" s="406">
        <v>0</v>
      </c>
      <c r="BC5" s="406">
        <v>0</v>
      </c>
      <c r="BD5" s="406">
        <v>62</v>
      </c>
      <c r="BE5" s="406">
        <v>2</v>
      </c>
      <c r="BF5" s="406">
        <v>0</v>
      </c>
      <c r="BG5" s="406">
        <v>3</v>
      </c>
      <c r="BH5" s="406">
        <v>155</v>
      </c>
      <c r="BI5" s="406">
        <v>22</v>
      </c>
      <c r="BJ5" s="406">
        <v>0</v>
      </c>
      <c r="BK5" s="406">
        <v>1</v>
      </c>
      <c r="BL5" s="351"/>
      <c r="BM5" s="351"/>
      <c r="BP5" s="345">
        <v>7</v>
      </c>
      <c r="BQ5" s="345">
        <v>1</v>
      </c>
      <c r="BR5" s="346" t="s">
        <v>213</v>
      </c>
      <c r="BS5" s="347" t="s">
        <v>193</v>
      </c>
      <c r="BT5" s="348" t="s">
        <v>195</v>
      </c>
      <c r="BU5" s="349" t="s">
        <v>214</v>
      </c>
      <c r="BV5" s="350" t="s">
        <v>201</v>
      </c>
      <c r="BW5" s="406">
        <v>7</v>
      </c>
      <c r="BX5" s="406">
        <v>15</v>
      </c>
      <c r="BY5" s="406">
        <v>0</v>
      </c>
      <c r="BZ5" s="406">
        <v>0</v>
      </c>
      <c r="CA5" s="406">
        <v>5</v>
      </c>
      <c r="CB5" s="406">
        <v>7</v>
      </c>
      <c r="CC5" s="406">
        <v>1</v>
      </c>
      <c r="CD5" s="406">
        <v>1</v>
      </c>
      <c r="CE5" s="407">
        <v>0</v>
      </c>
      <c r="CF5" s="406">
        <v>0</v>
      </c>
      <c r="CG5" s="406">
        <v>2</v>
      </c>
      <c r="CH5" s="406">
        <v>3</v>
      </c>
      <c r="CI5" s="406">
        <v>1</v>
      </c>
      <c r="CJ5" s="406">
        <v>1</v>
      </c>
      <c r="CK5" s="406">
        <v>11</v>
      </c>
      <c r="CL5" s="406">
        <v>6</v>
      </c>
      <c r="CM5" s="351"/>
      <c r="CN5" s="351"/>
    </row>
    <row r="6" spans="1:92" s="352" customFormat="1" ht="31.5" customHeight="1">
      <c r="A6" s="345">
        <v>7</v>
      </c>
      <c r="B6" s="345">
        <v>2</v>
      </c>
      <c r="C6" s="353" t="s">
        <v>213</v>
      </c>
      <c r="D6" s="354" t="s">
        <v>201</v>
      </c>
      <c r="E6" s="355" t="s">
        <v>195</v>
      </c>
      <c r="F6" s="356" t="s">
        <v>214</v>
      </c>
      <c r="G6" s="357" t="s">
        <v>200</v>
      </c>
      <c r="H6" s="406">
        <v>4</v>
      </c>
      <c r="I6" s="406">
        <v>1</v>
      </c>
      <c r="J6" s="406">
        <v>0</v>
      </c>
      <c r="K6" s="406">
        <v>0</v>
      </c>
      <c r="L6" s="406">
        <v>148</v>
      </c>
      <c r="M6" s="406">
        <v>17</v>
      </c>
      <c r="N6" s="406">
        <v>2</v>
      </c>
      <c r="O6" s="406">
        <v>12</v>
      </c>
      <c r="P6" s="406">
        <v>3</v>
      </c>
      <c r="Q6" s="406">
        <v>1</v>
      </c>
      <c r="R6" s="406">
        <v>0</v>
      </c>
      <c r="S6" s="406">
        <v>1</v>
      </c>
      <c r="T6" s="406">
        <v>11</v>
      </c>
      <c r="U6" s="406">
        <v>3</v>
      </c>
      <c r="V6" s="406">
        <v>0</v>
      </c>
      <c r="W6" s="406">
        <v>1</v>
      </c>
      <c r="X6" s="406">
        <v>0</v>
      </c>
      <c r="Y6" s="406">
        <v>0</v>
      </c>
      <c r="Z6" s="406">
        <v>0</v>
      </c>
      <c r="AA6" s="406">
        <v>0</v>
      </c>
      <c r="AB6" s="406">
        <v>40</v>
      </c>
      <c r="AC6" s="406">
        <v>9</v>
      </c>
      <c r="AD6" s="406">
        <v>1</v>
      </c>
      <c r="AE6" s="406">
        <v>3</v>
      </c>
      <c r="AF6" s="406">
        <v>37</v>
      </c>
      <c r="AG6" s="406">
        <v>13</v>
      </c>
      <c r="AH6" s="406">
        <v>1</v>
      </c>
      <c r="AI6" s="406">
        <v>0</v>
      </c>
      <c r="AJ6" s="406">
        <v>184</v>
      </c>
      <c r="AK6" s="406">
        <v>27</v>
      </c>
      <c r="AL6" s="406">
        <v>1</v>
      </c>
      <c r="AM6" s="406">
        <v>4</v>
      </c>
      <c r="AN6" s="406">
        <v>10</v>
      </c>
      <c r="AO6" s="406">
        <v>4</v>
      </c>
      <c r="AP6" s="406">
        <v>2</v>
      </c>
      <c r="AQ6" s="406">
        <v>2</v>
      </c>
      <c r="AR6" s="358">
        <v>18</v>
      </c>
      <c r="AS6" s="406">
        <v>2</v>
      </c>
      <c r="AT6" s="406">
        <v>1</v>
      </c>
      <c r="AU6" s="406">
        <v>1</v>
      </c>
      <c r="AV6" s="406">
        <v>0</v>
      </c>
      <c r="AW6" s="406">
        <v>0</v>
      </c>
      <c r="AX6" s="406">
        <v>0</v>
      </c>
      <c r="AY6" s="406">
        <v>0</v>
      </c>
      <c r="AZ6" s="406">
        <v>31</v>
      </c>
      <c r="BA6" s="406">
        <v>5</v>
      </c>
      <c r="BB6" s="406">
        <v>0</v>
      </c>
      <c r="BC6" s="406">
        <v>0</v>
      </c>
      <c r="BD6" s="406">
        <v>115</v>
      </c>
      <c r="BE6" s="406">
        <v>7</v>
      </c>
      <c r="BF6" s="406">
        <v>0</v>
      </c>
      <c r="BG6" s="406">
        <v>7</v>
      </c>
      <c r="BH6" s="406">
        <v>297</v>
      </c>
      <c r="BI6" s="406">
        <v>33</v>
      </c>
      <c r="BJ6" s="406">
        <v>0</v>
      </c>
      <c r="BK6" s="406">
        <v>4</v>
      </c>
      <c r="BL6" s="359"/>
      <c r="BM6" s="359"/>
      <c r="BP6" s="345">
        <v>7</v>
      </c>
      <c r="BQ6" s="345">
        <v>2</v>
      </c>
      <c r="BR6" s="353" t="s">
        <v>213</v>
      </c>
      <c r="BS6" s="354" t="s">
        <v>201</v>
      </c>
      <c r="BT6" s="355" t="s">
        <v>195</v>
      </c>
      <c r="BU6" s="356" t="s">
        <v>214</v>
      </c>
      <c r="BV6" s="357" t="s">
        <v>200</v>
      </c>
      <c r="BW6" s="406">
        <v>9</v>
      </c>
      <c r="BX6" s="406">
        <v>22</v>
      </c>
      <c r="BY6" s="406">
        <v>0</v>
      </c>
      <c r="BZ6" s="406">
        <v>1</v>
      </c>
      <c r="CA6" s="406">
        <v>6</v>
      </c>
      <c r="CB6" s="406">
        <v>12</v>
      </c>
      <c r="CC6" s="406">
        <v>1</v>
      </c>
      <c r="CD6" s="406">
        <v>1</v>
      </c>
      <c r="CE6" s="407">
        <v>0</v>
      </c>
      <c r="CF6" s="406">
        <v>0</v>
      </c>
      <c r="CG6" s="406">
        <v>11</v>
      </c>
      <c r="CH6" s="406">
        <v>10</v>
      </c>
      <c r="CI6" s="406">
        <v>1</v>
      </c>
      <c r="CJ6" s="406">
        <v>1</v>
      </c>
      <c r="CK6" s="406">
        <v>19</v>
      </c>
      <c r="CL6" s="406">
        <v>14</v>
      </c>
      <c r="CM6" s="359"/>
      <c r="CN6" s="359"/>
    </row>
    <row r="7" spans="1:92" s="352" customFormat="1" ht="31.5" customHeight="1">
      <c r="A7" s="345">
        <v>7</v>
      </c>
      <c r="B7" s="345">
        <v>3</v>
      </c>
      <c r="C7" s="353" t="s">
        <v>213</v>
      </c>
      <c r="D7" s="354" t="s">
        <v>200</v>
      </c>
      <c r="E7" s="355" t="s">
        <v>195</v>
      </c>
      <c r="F7" s="356" t="s">
        <v>214</v>
      </c>
      <c r="G7" s="357" t="s">
        <v>199</v>
      </c>
      <c r="H7" s="406">
        <v>7</v>
      </c>
      <c r="I7" s="406">
        <v>1</v>
      </c>
      <c r="J7" s="406">
        <v>0</v>
      </c>
      <c r="K7" s="406">
        <v>0</v>
      </c>
      <c r="L7" s="406">
        <v>248</v>
      </c>
      <c r="M7" s="406">
        <v>26</v>
      </c>
      <c r="N7" s="406">
        <v>3</v>
      </c>
      <c r="O7" s="406">
        <v>15</v>
      </c>
      <c r="P7" s="406">
        <v>7</v>
      </c>
      <c r="Q7" s="406">
        <v>3</v>
      </c>
      <c r="R7" s="406">
        <v>0</v>
      </c>
      <c r="S7" s="406">
        <v>1</v>
      </c>
      <c r="T7" s="406">
        <v>24</v>
      </c>
      <c r="U7" s="406">
        <v>3</v>
      </c>
      <c r="V7" s="406">
        <v>1</v>
      </c>
      <c r="W7" s="406">
        <v>1</v>
      </c>
      <c r="X7" s="406">
        <v>0</v>
      </c>
      <c r="Y7" s="406">
        <v>0</v>
      </c>
      <c r="Z7" s="406">
        <v>0</v>
      </c>
      <c r="AA7" s="406">
        <v>0</v>
      </c>
      <c r="AB7" s="406">
        <v>81</v>
      </c>
      <c r="AC7" s="406">
        <v>11</v>
      </c>
      <c r="AD7" s="406">
        <v>1</v>
      </c>
      <c r="AE7" s="406">
        <v>5</v>
      </c>
      <c r="AF7" s="406">
        <v>58</v>
      </c>
      <c r="AG7" s="406">
        <v>14</v>
      </c>
      <c r="AH7" s="406">
        <v>1</v>
      </c>
      <c r="AI7" s="406">
        <v>0</v>
      </c>
      <c r="AJ7" s="406">
        <v>316</v>
      </c>
      <c r="AK7" s="406">
        <v>47</v>
      </c>
      <c r="AL7" s="406">
        <v>2</v>
      </c>
      <c r="AM7" s="406">
        <v>7</v>
      </c>
      <c r="AN7" s="406">
        <v>24</v>
      </c>
      <c r="AO7" s="406">
        <v>4</v>
      </c>
      <c r="AP7" s="406">
        <v>3</v>
      </c>
      <c r="AQ7" s="406">
        <v>2</v>
      </c>
      <c r="AR7" s="360">
        <v>37</v>
      </c>
      <c r="AS7" s="406">
        <v>7</v>
      </c>
      <c r="AT7" s="406">
        <v>1</v>
      </c>
      <c r="AU7" s="406">
        <v>1</v>
      </c>
      <c r="AV7" s="406">
        <v>0</v>
      </c>
      <c r="AW7" s="406">
        <v>0</v>
      </c>
      <c r="AX7" s="406">
        <v>0</v>
      </c>
      <c r="AY7" s="406">
        <v>0</v>
      </c>
      <c r="AZ7" s="406">
        <v>84</v>
      </c>
      <c r="BA7" s="406">
        <v>11</v>
      </c>
      <c r="BB7" s="406">
        <v>0</v>
      </c>
      <c r="BC7" s="406">
        <v>0</v>
      </c>
      <c r="BD7" s="406">
        <v>161</v>
      </c>
      <c r="BE7" s="406">
        <v>18</v>
      </c>
      <c r="BF7" s="406">
        <v>0</v>
      </c>
      <c r="BG7" s="406">
        <v>10</v>
      </c>
      <c r="BH7" s="406">
        <v>413</v>
      </c>
      <c r="BI7" s="406">
        <v>43</v>
      </c>
      <c r="BJ7" s="406">
        <v>0</v>
      </c>
      <c r="BK7" s="406">
        <v>8</v>
      </c>
      <c r="BL7" s="359"/>
      <c r="BM7" s="359"/>
      <c r="BP7" s="345">
        <v>7</v>
      </c>
      <c r="BQ7" s="345">
        <v>3</v>
      </c>
      <c r="BR7" s="353" t="s">
        <v>213</v>
      </c>
      <c r="BS7" s="354" t="s">
        <v>200</v>
      </c>
      <c r="BT7" s="355" t="s">
        <v>195</v>
      </c>
      <c r="BU7" s="356" t="s">
        <v>214</v>
      </c>
      <c r="BV7" s="357" t="s">
        <v>199</v>
      </c>
      <c r="BW7" s="406">
        <v>11</v>
      </c>
      <c r="BX7" s="406">
        <v>36</v>
      </c>
      <c r="BY7" s="406">
        <v>2</v>
      </c>
      <c r="BZ7" s="406">
        <v>2</v>
      </c>
      <c r="CA7" s="406">
        <v>7</v>
      </c>
      <c r="CB7" s="406">
        <v>15</v>
      </c>
      <c r="CC7" s="406">
        <v>1</v>
      </c>
      <c r="CD7" s="406">
        <v>2</v>
      </c>
      <c r="CE7" s="408">
        <v>1</v>
      </c>
      <c r="CF7" s="406">
        <v>6</v>
      </c>
      <c r="CG7" s="406">
        <v>18</v>
      </c>
      <c r="CH7" s="406">
        <v>24</v>
      </c>
      <c r="CI7" s="406">
        <v>1</v>
      </c>
      <c r="CJ7" s="406">
        <v>4</v>
      </c>
      <c r="CK7" s="406">
        <v>25</v>
      </c>
      <c r="CL7" s="406">
        <v>25</v>
      </c>
      <c r="CM7" s="359"/>
      <c r="CN7" s="359"/>
    </row>
    <row r="8" spans="1:92" s="352" customFormat="1" ht="31.5" customHeight="1">
      <c r="A8" s="345">
        <v>7</v>
      </c>
      <c r="B8" s="345">
        <v>4</v>
      </c>
      <c r="C8" s="353" t="s">
        <v>213</v>
      </c>
      <c r="D8" s="354" t="s">
        <v>199</v>
      </c>
      <c r="E8" s="355" t="s">
        <v>195</v>
      </c>
      <c r="F8" s="356" t="s">
        <v>214</v>
      </c>
      <c r="G8" s="357" t="s">
        <v>198</v>
      </c>
      <c r="H8" s="406">
        <v>12</v>
      </c>
      <c r="I8" s="406">
        <v>1</v>
      </c>
      <c r="J8" s="406">
        <v>0</v>
      </c>
      <c r="K8" s="406">
        <v>1</v>
      </c>
      <c r="L8" s="406">
        <v>308</v>
      </c>
      <c r="M8" s="406">
        <v>41</v>
      </c>
      <c r="N8" s="406">
        <v>4</v>
      </c>
      <c r="O8" s="406">
        <v>24</v>
      </c>
      <c r="P8" s="406">
        <v>9</v>
      </c>
      <c r="Q8" s="406">
        <v>3</v>
      </c>
      <c r="R8" s="406">
        <v>0</v>
      </c>
      <c r="S8" s="406">
        <v>1</v>
      </c>
      <c r="T8" s="406">
        <v>35</v>
      </c>
      <c r="U8" s="406">
        <v>4</v>
      </c>
      <c r="V8" s="406">
        <v>1</v>
      </c>
      <c r="W8" s="406">
        <v>1</v>
      </c>
      <c r="X8" s="406">
        <v>0</v>
      </c>
      <c r="Y8" s="406">
        <v>0</v>
      </c>
      <c r="Z8" s="406">
        <v>0</v>
      </c>
      <c r="AA8" s="406">
        <v>0</v>
      </c>
      <c r="AB8" s="406">
        <v>121</v>
      </c>
      <c r="AC8" s="406">
        <v>13</v>
      </c>
      <c r="AD8" s="406">
        <v>1</v>
      </c>
      <c r="AE8" s="406">
        <v>7</v>
      </c>
      <c r="AF8" s="406">
        <v>70</v>
      </c>
      <c r="AG8" s="406">
        <v>15</v>
      </c>
      <c r="AH8" s="406">
        <v>1</v>
      </c>
      <c r="AI8" s="406">
        <v>1</v>
      </c>
      <c r="AJ8" s="406">
        <v>384</v>
      </c>
      <c r="AK8" s="406">
        <v>58</v>
      </c>
      <c r="AL8" s="406">
        <v>2</v>
      </c>
      <c r="AM8" s="406">
        <v>9</v>
      </c>
      <c r="AN8" s="406">
        <v>29</v>
      </c>
      <c r="AO8" s="406">
        <v>6</v>
      </c>
      <c r="AP8" s="406">
        <v>3</v>
      </c>
      <c r="AQ8" s="406">
        <v>2</v>
      </c>
      <c r="AR8" s="360">
        <v>43</v>
      </c>
      <c r="AS8" s="406">
        <v>8</v>
      </c>
      <c r="AT8" s="406">
        <v>1</v>
      </c>
      <c r="AU8" s="406">
        <v>1</v>
      </c>
      <c r="AV8" s="406">
        <v>1</v>
      </c>
      <c r="AW8" s="406">
        <v>0</v>
      </c>
      <c r="AX8" s="406">
        <v>0</v>
      </c>
      <c r="AY8" s="406">
        <v>0</v>
      </c>
      <c r="AZ8" s="406">
        <v>102</v>
      </c>
      <c r="BA8" s="406">
        <v>14</v>
      </c>
      <c r="BB8" s="406">
        <v>0</v>
      </c>
      <c r="BC8" s="406">
        <v>0</v>
      </c>
      <c r="BD8" s="406">
        <v>236</v>
      </c>
      <c r="BE8" s="406">
        <v>33</v>
      </c>
      <c r="BF8" s="406">
        <v>1</v>
      </c>
      <c r="BG8" s="406">
        <v>16</v>
      </c>
      <c r="BH8" s="406">
        <v>543</v>
      </c>
      <c r="BI8" s="406">
        <v>52</v>
      </c>
      <c r="BJ8" s="406">
        <v>1</v>
      </c>
      <c r="BK8" s="406">
        <v>9</v>
      </c>
      <c r="BL8" s="359"/>
      <c r="BM8" s="359"/>
      <c r="BP8" s="345">
        <v>7</v>
      </c>
      <c r="BQ8" s="345">
        <v>4</v>
      </c>
      <c r="BR8" s="353" t="s">
        <v>213</v>
      </c>
      <c r="BS8" s="354" t="s">
        <v>199</v>
      </c>
      <c r="BT8" s="355" t="s">
        <v>195</v>
      </c>
      <c r="BU8" s="356" t="s">
        <v>214</v>
      </c>
      <c r="BV8" s="357" t="s">
        <v>198</v>
      </c>
      <c r="BW8" s="406">
        <v>20</v>
      </c>
      <c r="BX8" s="406">
        <v>45</v>
      </c>
      <c r="BY8" s="406">
        <v>2</v>
      </c>
      <c r="BZ8" s="406">
        <v>6</v>
      </c>
      <c r="CA8" s="406">
        <v>12</v>
      </c>
      <c r="CB8" s="406">
        <v>27</v>
      </c>
      <c r="CC8" s="406">
        <v>1</v>
      </c>
      <c r="CD8" s="406">
        <v>2</v>
      </c>
      <c r="CE8" s="407">
        <v>1</v>
      </c>
      <c r="CF8" s="406">
        <v>8</v>
      </c>
      <c r="CG8" s="406">
        <v>26</v>
      </c>
      <c r="CH8" s="406">
        <v>28</v>
      </c>
      <c r="CI8" s="406">
        <v>1</v>
      </c>
      <c r="CJ8" s="406">
        <v>9</v>
      </c>
      <c r="CK8" s="406">
        <v>34</v>
      </c>
      <c r="CL8" s="406">
        <v>32</v>
      </c>
      <c r="CM8" s="359"/>
      <c r="CN8" s="359"/>
    </row>
    <row r="9" spans="1:92" s="352" customFormat="1" ht="31.5" customHeight="1">
      <c r="A9" s="345">
        <v>7</v>
      </c>
      <c r="B9" s="345">
        <v>5</v>
      </c>
      <c r="C9" s="353" t="s">
        <v>213</v>
      </c>
      <c r="D9" s="354" t="s">
        <v>198</v>
      </c>
      <c r="E9" s="355" t="s">
        <v>195</v>
      </c>
      <c r="F9" s="356" t="s">
        <v>214</v>
      </c>
      <c r="G9" s="357" t="s">
        <v>196</v>
      </c>
      <c r="H9" s="406">
        <v>16</v>
      </c>
      <c r="I9" s="406">
        <v>1</v>
      </c>
      <c r="J9" s="406">
        <v>0</v>
      </c>
      <c r="K9" s="406">
        <v>2</v>
      </c>
      <c r="L9" s="406">
        <v>398</v>
      </c>
      <c r="M9" s="406">
        <v>57</v>
      </c>
      <c r="N9" s="406">
        <v>5</v>
      </c>
      <c r="O9" s="406">
        <v>29</v>
      </c>
      <c r="P9" s="406">
        <v>11</v>
      </c>
      <c r="Q9" s="406">
        <v>3</v>
      </c>
      <c r="R9" s="406">
        <v>0</v>
      </c>
      <c r="S9" s="406">
        <v>1</v>
      </c>
      <c r="T9" s="406">
        <v>46</v>
      </c>
      <c r="U9" s="406">
        <v>4</v>
      </c>
      <c r="V9" s="406">
        <v>1</v>
      </c>
      <c r="W9" s="406">
        <v>1</v>
      </c>
      <c r="X9" s="406">
        <v>0</v>
      </c>
      <c r="Y9" s="406">
        <v>0</v>
      </c>
      <c r="Z9" s="406">
        <v>0</v>
      </c>
      <c r="AA9" s="406">
        <v>0</v>
      </c>
      <c r="AB9" s="406">
        <v>158</v>
      </c>
      <c r="AC9" s="406">
        <v>14</v>
      </c>
      <c r="AD9" s="406">
        <v>2</v>
      </c>
      <c r="AE9" s="406">
        <v>7</v>
      </c>
      <c r="AF9" s="406">
        <v>86</v>
      </c>
      <c r="AG9" s="406">
        <v>15</v>
      </c>
      <c r="AH9" s="406">
        <v>1</v>
      </c>
      <c r="AI9" s="406">
        <v>1</v>
      </c>
      <c r="AJ9" s="406">
        <v>489</v>
      </c>
      <c r="AK9" s="406">
        <v>80</v>
      </c>
      <c r="AL9" s="406">
        <v>2</v>
      </c>
      <c r="AM9" s="406">
        <v>12</v>
      </c>
      <c r="AN9" s="406">
        <v>39</v>
      </c>
      <c r="AO9" s="406">
        <v>7</v>
      </c>
      <c r="AP9" s="406">
        <v>3</v>
      </c>
      <c r="AQ9" s="406">
        <v>2</v>
      </c>
      <c r="AR9" s="360">
        <v>50</v>
      </c>
      <c r="AS9" s="406">
        <v>11</v>
      </c>
      <c r="AT9" s="406">
        <v>1</v>
      </c>
      <c r="AU9" s="406">
        <v>1</v>
      </c>
      <c r="AV9" s="406">
        <v>1</v>
      </c>
      <c r="AW9" s="406">
        <v>0</v>
      </c>
      <c r="AX9" s="406">
        <v>0</v>
      </c>
      <c r="AY9" s="406">
        <v>0</v>
      </c>
      <c r="AZ9" s="406">
        <v>146</v>
      </c>
      <c r="BA9" s="406">
        <v>17</v>
      </c>
      <c r="BB9" s="406">
        <v>0</v>
      </c>
      <c r="BC9" s="406">
        <v>0</v>
      </c>
      <c r="BD9" s="406">
        <v>322</v>
      </c>
      <c r="BE9" s="406">
        <v>52</v>
      </c>
      <c r="BF9" s="406">
        <v>1</v>
      </c>
      <c r="BG9" s="406">
        <v>22</v>
      </c>
      <c r="BH9" s="406">
        <v>661</v>
      </c>
      <c r="BI9" s="406">
        <v>74</v>
      </c>
      <c r="BJ9" s="406">
        <v>1</v>
      </c>
      <c r="BK9" s="406">
        <v>12</v>
      </c>
      <c r="BL9" s="359"/>
      <c r="BM9" s="359"/>
      <c r="BP9" s="345">
        <v>7</v>
      </c>
      <c r="BQ9" s="345">
        <v>5</v>
      </c>
      <c r="BR9" s="353" t="s">
        <v>213</v>
      </c>
      <c r="BS9" s="354" t="s">
        <v>198</v>
      </c>
      <c r="BT9" s="355" t="s">
        <v>195</v>
      </c>
      <c r="BU9" s="356" t="s">
        <v>214</v>
      </c>
      <c r="BV9" s="357" t="s">
        <v>196</v>
      </c>
      <c r="BW9" s="406">
        <v>26</v>
      </c>
      <c r="BX9" s="406">
        <v>59</v>
      </c>
      <c r="BY9" s="406">
        <v>2</v>
      </c>
      <c r="BZ9" s="406">
        <v>11</v>
      </c>
      <c r="CA9" s="406">
        <v>21</v>
      </c>
      <c r="CB9" s="406">
        <v>38</v>
      </c>
      <c r="CC9" s="406">
        <v>1</v>
      </c>
      <c r="CD9" s="406">
        <v>2</v>
      </c>
      <c r="CE9" s="358">
        <v>2</v>
      </c>
      <c r="CF9" s="406">
        <v>16</v>
      </c>
      <c r="CG9" s="406">
        <v>53</v>
      </c>
      <c r="CH9" s="406">
        <v>39</v>
      </c>
      <c r="CI9" s="406">
        <v>3</v>
      </c>
      <c r="CJ9" s="406">
        <v>15</v>
      </c>
      <c r="CK9" s="406">
        <v>61</v>
      </c>
      <c r="CL9" s="406">
        <v>43</v>
      </c>
      <c r="CM9" s="359"/>
      <c r="CN9" s="359"/>
    </row>
    <row r="10" spans="1:92" s="352" customFormat="1" ht="31.5" customHeight="1">
      <c r="A10" s="345">
        <v>7</v>
      </c>
      <c r="B10" s="345">
        <v>6</v>
      </c>
      <c r="C10" s="361" t="s">
        <v>213</v>
      </c>
      <c r="D10" s="362" t="s">
        <v>196</v>
      </c>
      <c r="E10" s="363" t="s">
        <v>195</v>
      </c>
      <c r="F10" s="364" t="s">
        <v>212</v>
      </c>
      <c r="G10" s="365" t="s">
        <v>193</v>
      </c>
      <c r="H10" s="406">
        <v>19</v>
      </c>
      <c r="I10" s="406">
        <v>2</v>
      </c>
      <c r="J10" s="406">
        <v>0</v>
      </c>
      <c r="K10" s="406">
        <v>2</v>
      </c>
      <c r="L10" s="406">
        <v>449</v>
      </c>
      <c r="M10" s="406">
        <v>64</v>
      </c>
      <c r="N10" s="406">
        <v>7</v>
      </c>
      <c r="O10" s="406">
        <v>38</v>
      </c>
      <c r="P10" s="406">
        <v>15</v>
      </c>
      <c r="Q10" s="406">
        <v>3</v>
      </c>
      <c r="R10" s="406">
        <v>0</v>
      </c>
      <c r="S10" s="406">
        <v>1</v>
      </c>
      <c r="T10" s="406">
        <v>64</v>
      </c>
      <c r="U10" s="406">
        <v>4</v>
      </c>
      <c r="V10" s="406">
        <v>1</v>
      </c>
      <c r="W10" s="406">
        <v>1</v>
      </c>
      <c r="X10" s="406">
        <v>0</v>
      </c>
      <c r="Y10" s="406">
        <v>0</v>
      </c>
      <c r="Z10" s="406">
        <v>0</v>
      </c>
      <c r="AA10" s="406">
        <v>0</v>
      </c>
      <c r="AB10" s="406">
        <v>184</v>
      </c>
      <c r="AC10" s="406">
        <v>17</v>
      </c>
      <c r="AD10" s="406">
        <v>2</v>
      </c>
      <c r="AE10" s="406">
        <v>10</v>
      </c>
      <c r="AF10" s="406">
        <v>89</v>
      </c>
      <c r="AG10" s="406">
        <v>15</v>
      </c>
      <c r="AH10" s="406">
        <v>1</v>
      </c>
      <c r="AI10" s="406">
        <v>1</v>
      </c>
      <c r="AJ10" s="406">
        <v>555</v>
      </c>
      <c r="AK10" s="406">
        <v>86</v>
      </c>
      <c r="AL10" s="406">
        <v>3</v>
      </c>
      <c r="AM10" s="406">
        <v>13</v>
      </c>
      <c r="AN10" s="406">
        <v>48</v>
      </c>
      <c r="AO10" s="406">
        <v>9</v>
      </c>
      <c r="AP10" s="406">
        <v>3</v>
      </c>
      <c r="AQ10" s="406">
        <v>4</v>
      </c>
      <c r="AR10" s="360">
        <v>62</v>
      </c>
      <c r="AS10" s="406">
        <v>11</v>
      </c>
      <c r="AT10" s="406">
        <v>1</v>
      </c>
      <c r="AU10" s="406">
        <v>1</v>
      </c>
      <c r="AV10" s="406">
        <v>2</v>
      </c>
      <c r="AW10" s="406">
        <v>1</v>
      </c>
      <c r="AX10" s="406">
        <v>0</v>
      </c>
      <c r="AY10" s="406">
        <v>0</v>
      </c>
      <c r="AZ10" s="406">
        <v>182</v>
      </c>
      <c r="BA10" s="406">
        <v>21</v>
      </c>
      <c r="BB10" s="406">
        <v>0</v>
      </c>
      <c r="BC10" s="406">
        <v>0</v>
      </c>
      <c r="BD10" s="406">
        <v>401</v>
      </c>
      <c r="BE10" s="406">
        <v>61</v>
      </c>
      <c r="BF10" s="406">
        <v>3</v>
      </c>
      <c r="BG10" s="406">
        <v>25</v>
      </c>
      <c r="BH10" s="406">
        <v>765</v>
      </c>
      <c r="BI10" s="406">
        <v>88</v>
      </c>
      <c r="BJ10" s="406">
        <v>1</v>
      </c>
      <c r="BK10" s="406">
        <v>14</v>
      </c>
      <c r="BL10" s="366"/>
      <c r="BM10" s="366"/>
      <c r="BP10" s="345">
        <v>7</v>
      </c>
      <c r="BQ10" s="345">
        <v>6</v>
      </c>
      <c r="BR10" s="361" t="s">
        <v>213</v>
      </c>
      <c r="BS10" s="362" t="s">
        <v>196</v>
      </c>
      <c r="BT10" s="363" t="s">
        <v>195</v>
      </c>
      <c r="BU10" s="364" t="s">
        <v>212</v>
      </c>
      <c r="BV10" s="365" t="s">
        <v>193</v>
      </c>
      <c r="BW10" s="415">
        <v>46</v>
      </c>
      <c r="BX10" s="406">
        <v>65</v>
      </c>
      <c r="BY10" s="406">
        <v>2</v>
      </c>
      <c r="BZ10" s="406">
        <v>16</v>
      </c>
      <c r="CA10" s="406">
        <v>41</v>
      </c>
      <c r="CB10" s="406">
        <v>48</v>
      </c>
      <c r="CC10" s="406">
        <v>1</v>
      </c>
      <c r="CD10" s="406">
        <v>4</v>
      </c>
      <c r="CE10" s="360">
        <v>3</v>
      </c>
      <c r="CF10" s="406">
        <v>23</v>
      </c>
      <c r="CG10" s="406">
        <v>84</v>
      </c>
      <c r="CH10" s="406">
        <v>40</v>
      </c>
      <c r="CI10" s="406">
        <v>4</v>
      </c>
      <c r="CJ10" s="406">
        <v>23</v>
      </c>
      <c r="CK10" s="406">
        <v>104</v>
      </c>
      <c r="CL10" s="406">
        <v>45</v>
      </c>
      <c r="CM10" s="366"/>
      <c r="CN10" s="366"/>
    </row>
    <row r="11" spans="1:92" s="352" customFormat="1" ht="31.5" customHeight="1">
      <c r="A11" s="345">
        <v>8</v>
      </c>
      <c r="B11" s="345">
        <v>1</v>
      </c>
      <c r="C11" s="367" t="s">
        <v>211</v>
      </c>
      <c r="D11" s="368" t="s">
        <v>193</v>
      </c>
      <c r="E11" s="369" t="s">
        <v>195</v>
      </c>
      <c r="F11" s="370" t="s">
        <v>211</v>
      </c>
      <c r="G11" s="371" t="s">
        <v>201</v>
      </c>
      <c r="H11" s="406">
        <v>20</v>
      </c>
      <c r="I11" s="406">
        <v>2</v>
      </c>
      <c r="J11" s="406">
        <v>0</v>
      </c>
      <c r="K11" s="406">
        <v>2</v>
      </c>
      <c r="L11" s="406">
        <v>523</v>
      </c>
      <c r="M11" s="406">
        <v>85</v>
      </c>
      <c r="N11" s="406">
        <v>8</v>
      </c>
      <c r="O11" s="406">
        <v>49</v>
      </c>
      <c r="P11" s="406">
        <v>19</v>
      </c>
      <c r="Q11" s="406">
        <v>3</v>
      </c>
      <c r="R11" s="406">
        <v>0</v>
      </c>
      <c r="S11" s="406">
        <v>1</v>
      </c>
      <c r="T11" s="406">
        <v>72</v>
      </c>
      <c r="U11" s="406">
        <v>4</v>
      </c>
      <c r="V11" s="406">
        <v>1</v>
      </c>
      <c r="W11" s="406">
        <v>3</v>
      </c>
      <c r="X11" s="406">
        <v>0</v>
      </c>
      <c r="Y11" s="406">
        <v>0</v>
      </c>
      <c r="Z11" s="406">
        <v>0</v>
      </c>
      <c r="AA11" s="406">
        <v>0</v>
      </c>
      <c r="AB11" s="406">
        <v>206</v>
      </c>
      <c r="AC11" s="406">
        <v>19</v>
      </c>
      <c r="AD11" s="406">
        <v>2</v>
      </c>
      <c r="AE11" s="406">
        <v>13</v>
      </c>
      <c r="AF11" s="406">
        <v>107</v>
      </c>
      <c r="AG11" s="406">
        <v>16</v>
      </c>
      <c r="AH11" s="406">
        <v>1</v>
      </c>
      <c r="AI11" s="406">
        <v>1</v>
      </c>
      <c r="AJ11" s="406">
        <v>632</v>
      </c>
      <c r="AK11" s="406">
        <v>110</v>
      </c>
      <c r="AL11" s="406">
        <v>3</v>
      </c>
      <c r="AM11" s="406">
        <v>17</v>
      </c>
      <c r="AN11" s="406">
        <v>67</v>
      </c>
      <c r="AO11" s="406">
        <v>9</v>
      </c>
      <c r="AP11" s="406">
        <v>3</v>
      </c>
      <c r="AQ11" s="406">
        <v>4</v>
      </c>
      <c r="AR11" s="360">
        <v>69</v>
      </c>
      <c r="AS11" s="406">
        <v>13</v>
      </c>
      <c r="AT11" s="406">
        <v>2</v>
      </c>
      <c r="AU11" s="406">
        <v>2</v>
      </c>
      <c r="AV11" s="406">
        <v>2</v>
      </c>
      <c r="AW11" s="406">
        <v>1</v>
      </c>
      <c r="AX11" s="406">
        <v>0</v>
      </c>
      <c r="AY11" s="406">
        <v>0</v>
      </c>
      <c r="AZ11" s="406">
        <v>213</v>
      </c>
      <c r="BA11" s="406">
        <v>22</v>
      </c>
      <c r="BB11" s="406">
        <v>0</v>
      </c>
      <c r="BC11" s="406">
        <v>0</v>
      </c>
      <c r="BD11" s="406">
        <v>526</v>
      </c>
      <c r="BE11" s="406">
        <v>73</v>
      </c>
      <c r="BF11" s="406">
        <v>3</v>
      </c>
      <c r="BG11" s="406">
        <v>34</v>
      </c>
      <c r="BH11" s="406">
        <v>878</v>
      </c>
      <c r="BI11" s="406">
        <v>102</v>
      </c>
      <c r="BJ11" s="406">
        <v>1</v>
      </c>
      <c r="BK11" s="406">
        <v>14</v>
      </c>
      <c r="BL11" s="372"/>
      <c r="BM11" s="372"/>
      <c r="BP11" s="345">
        <v>8</v>
      </c>
      <c r="BQ11" s="345">
        <v>1</v>
      </c>
      <c r="BR11" s="367" t="s">
        <v>211</v>
      </c>
      <c r="BS11" s="368" t="s">
        <v>193</v>
      </c>
      <c r="BT11" s="369" t="s">
        <v>195</v>
      </c>
      <c r="BU11" s="370" t="s">
        <v>211</v>
      </c>
      <c r="BV11" s="371" t="s">
        <v>201</v>
      </c>
      <c r="BW11" s="415">
        <v>83</v>
      </c>
      <c r="BX11" s="406">
        <v>68</v>
      </c>
      <c r="BY11" s="406">
        <v>3</v>
      </c>
      <c r="BZ11" s="406">
        <v>19</v>
      </c>
      <c r="CA11" s="406">
        <v>59</v>
      </c>
      <c r="CB11" s="406">
        <v>81</v>
      </c>
      <c r="CC11" s="406">
        <v>2</v>
      </c>
      <c r="CD11" s="406">
        <v>4</v>
      </c>
      <c r="CE11" s="360">
        <v>8</v>
      </c>
      <c r="CF11" s="406">
        <v>32</v>
      </c>
      <c r="CG11" s="406">
        <v>109</v>
      </c>
      <c r="CH11" s="406">
        <v>41</v>
      </c>
      <c r="CI11" s="406">
        <v>4</v>
      </c>
      <c r="CJ11" s="406">
        <v>24</v>
      </c>
      <c r="CK11" s="406">
        <v>134</v>
      </c>
      <c r="CL11" s="406">
        <v>49</v>
      </c>
      <c r="CM11" s="372"/>
      <c r="CN11" s="372"/>
    </row>
    <row r="12" spans="1:92" s="352" customFormat="1" ht="31.5" customHeight="1">
      <c r="A12" s="345">
        <v>8</v>
      </c>
      <c r="B12" s="345">
        <v>2</v>
      </c>
      <c r="C12" s="353" t="s">
        <v>211</v>
      </c>
      <c r="D12" s="354" t="s">
        <v>201</v>
      </c>
      <c r="E12" s="355" t="s">
        <v>195</v>
      </c>
      <c r="F12" s="356" t="s">
        <v>211</v>
      </c>
      <c r="G12" s="357" t="s">
        <v>200</v>
      </c>
      <c r="H12" s="406">
        <v>26</v>
      </c>
      <c r="I12" s="406">
        <v>2</v>
      </c>
      <c r="J12" s="406">
        <v>0</v>
      </c>
      <c r="K12" s="406">
        <v>3</v>
      </c>
      <c r="L12" s="406">
        <v>586</v>
      </c>
      <c r="M12" s="406">
        <v>99</v>
      </c>
      <c r="N12" s="406">
        <v>8</v>
      </c>
      <c r="O12" s="406">
        <v>54</v>
      </c>
      <c r="P12" s="406">
        <v>22</v>
      </c>
      <c r="Q12" s="406">
        <v>3</v>
      </c>
      <c r="R12" s="406">
        <v>0</v>
      </c>
      <c r="S12" s="406">
        <v>1</v>
      </c>
      <c r="T12" s="406">
        <v>85</v>
      </c>
      <c r="U12" s="406">
        <v>4</v>
      </c>
      <c r="V12" s="406">
        <v>1</v>
      </c>
      <c r="W12" s="406">
        <v>3</v>
      </c>
      <c r="X12" s="406">
        <v>0</v>
      </c>
      <c r="Y12" s="406">
        <v>0</v>
      </c>
      <c r="Z12" s="406">
        <v>0</v>
      </c>
      <c r="AA12" s="406">
        <v>0</v>
      </c>
      <c r="AB12" s="406">
        <v>227</v>
      </c>
      <c r="AC12" s="406">
        <v>20</v>
      </c>
      <c r="AD12" s="406">
        <v>4</v>
      </c>
      <c r="AE12" s="406">
        <v>15</v>
      </c>
      <c r="AF12" s="406">
        <v>118</v>
      </c>
      <c r="AG12" s="406">
        <v>19</v>
      </c>
      <c r="AH12" s="406">
        <v>1</v>
      </c>
      <c r="AI12" s="406">
        <v>1</v>
      </c>
      <c r="AJ12" s="406">
        <v>687</v>
      </c>
      <c r="AK12" s="406">
        <v>121</v>
      </c>
      <c r="AL12" s="406">
        <v>3</v>
      </c>
      <c r="AM12" s="406">
        <v>23</v>
      </c>
      <c r="AN12" s="406">
        <v>78</v>
      </c>
      <c r="AO12" s="406">
        <v>9</v>
      </c>
      <c r="AP12" s="406">
        <v>4</v>
      </c>
      <c r="AQ12" s="406">
        <v>5</v>
      </c>
      <c r="AR12" s="360">
        <v>73</v>
      </c>
      <c r="AS12" s="406">
        <v>15</v>
      </c>
      <c r="AT12" s="406">
        <v>2</v>
      </c>
      <c r="AU12" s="406">
        <v>3</v>
      </c>
      <c r="AV12" s="406">
        <v>2</v>
      </c>
      <c r="AW12" s="406">
        <v>1</v>
      </c>
      <c r="AX12" s="406">
        <v>0</v>
      </c>
      <c r="AY12" s="406">
        <v>0</v>
      </c>
      <c r="AZ12" s="406">
        <v>245</v>
      </c>
      <c r="BA12" s="406">
        <v>25</v>
      </c>
      <c r="BB12" s="406">
        <v>0</v>
      </c>
      <c r="BC12" s="406">
        <v>0</v>
      </c>
      <c r="BD12" s="406">
        <v>583</v>
      </c>
      <c r="BE12" s="406">
        <v>83</v>
      </c>
      <c r="BF12" s="406">
        <v>3</v>
      </c>
      <c r="BG12" s="406">
        <v>36</v>
      </c>
      <c r="BH12" s="406">
        <v>982</v>
      </c>
      <c r="BI12" s="406">
        <v>117</v>
      </c>
      <c r="BJ12" s="406">
        <v>1</v>
      </c>
      <c r="BK12" s="406">
        <v>17</v>
      </c>
      <c r="BL12" s="359"/>
      <c r="BM12" s="359"/>
      <c r="BP12" s="345">
        <v>8</v>
      </c>
      <c r="BQ12" s="345">
        <v>2</v>
      </c>
      <c r="BR12" s="353" t="s">
        <v>211</v>
      </c>
      <c r="BS12" s="354" t="s">
        <v>201</v>
      </c>
      <c r="BT12" s="355" t="s">
        <v>195</v>
      </c>
      <c r="BU12" s="356" t="s">
        <v>211</v>
      </c>
      <c r="BV12" s="357" t="s">
        <v>200</v>
      </c>
      <c r="BW12" s="406">
        <v>83</v>
      </c>
      <c r="BX12" s="406">
        <v>72</v>
      </c>
      <c r="BY12" s="406">
        <v>3</v>
      </c>
      <c r="BZ12" s="406">
        <v>23</v>
      </c>
      <c r="CA12" s="406">
        <v>60</v>
      </c>
      <c r="CB12" s="406">
        <v>121</v>
      </c>
      <c r="CC12" s="406">
        <v>2</v>
      </c>
      <c r="CD12" s="406">
        <v>4</v>
      </c>
      <c r="CE12" s="360">
        <v>8</v>
      </c>
      <c r="CF12" s="406">
        <v>32</v>
      </c>
      <c r="CG12" s="406">
        <v>109</v>
      </c>
      <c r="CH12" s="406">
        <v>42</v>
      </c>
      <c r="CI12" s="406">
        <v>4</v>
      </c>
      <c r="CJ12" s="406">
        <v>24</v>
      </c>
      <c r="CK12" s="406">
        <v>134</v>
      </c>
      <c r="CL12" s="406">
        <v>51</v>
      </c>
      <c r="CM12" s="359"/>
      <c r="CN12" s="359"/>
    </row>
    <row r="13" spans="1:92" s="352" customFormat="1" ht="31.5" customHeight="1">
      <c r="A13" s="345">
        <v>8</v>
      </c>
      <c r="B13" s="345">
        <v>3</v>
      </c>
      <c r="C13" s="353" t="s">
        <v>211</v>
      </c>
      <c r="D13" s="354" t="s">
        <v>200</v>
      </c>
      <c r="E13" s="355" t="s">
        <v>195</v>
      </c>
      <c r="F13" s="356" t="s">
        <v>211</v>
      </c>
      <c r="G13" s="357" t="s">
        <v>199</v>
      </c>
      <c r="H13" s="406">
        <v>32</v>
      </c>
      <c r="I13" s="406">
        <v>4</v>
      </c>
      <c r="J13" s="406">
        <v>0</v>
      </c>
      <c r="K13" s="406">
        <v>3</v>
      </c>
      <c r="L13" s="406">
        <v>647</v>
      </c>
      <c r="M13" s="406">
        <v>107</v>
      </c>
      <c r="N13" s="406">
        <v>10</v>
      </c>
      <c r="O13" s="406">
        <v>64</v>
      </c>
      <c r="P13" s="406">
        <v>24</v>
      </c>
      <c r="Q13" s="406">
        <v>3</v>
      </c>
      <c r="R13" s="406">
        <v>0</v>
      </c>
      <c r="S13" s="406">
        <v>1</v>
      </c>
      <c r="T13" s="406">
        <v>87</v>
      </c>
      <c r="U13" s="406">
        <v>4</v>
      </c>
      <c r="V13" s="406">
        <v>1</v>
      </c>
      <c r="W13" s="406">
        <v>3</v>
      </c>
      <c r="X13" s="406">
        <v>0</v>
      </c>
      <c r="Y13" s="406">
        <v>0</v>
      </c>
      <c r="Z13" s="406">
        <v>0</v>
      </c>
      <c r="AA13" s="406">
        <v>0</v>
      </c>
      <c r="AB13" s="406">
        <v>244</v>
      </c>
      <c r="AC13" s="406">
        <v>24</v>
      </c>
      <c r="AD13" s="406">
        <v>8</v>
      </c>
      <c r="AE13" s="406">
        <v>19</v>
      </c>
      <c r="AF13" s="406">
        <v>139</v>
      </c>
      <c r="AG13" s="406">
        <v>21</v>
      </c>
      <c r="AH13" s="406">
        <v>1</v>
      </c>
      <c r="AI13" s="406">
        <v>1</v>
      </c>
      <c r="AJ13" s="406">
        <v>754</v>
      </c>
      <c r="AK13" s="406">
        <v>125</v>
      </c>
      <c r="AL13" s="406">
        <v>3</v>
      </c>
      <c r="AM13" s="406">
        <v>28</v>
      </c>
      <c r="AN13" s="406">
        <v>93</v>
      </c>
      <c r="AO13" s="406">
        <v>9</v>
      </c>
      <c r="AP13" s="406">
        <v>4</v>
      </c>
      <c r="AQ13" s="406">
        <v>6</v>
      </c>
      <c r="AR13" s="360">
        <v>80</v>
      </c>
      <c r="AS13" s="406">
        <v>15</v>
      </c>
      <c r="AT13" s="406">
        <v>2</v>
      </c>
      <c r="AU13" s="406">
        <v>4</v>
      </c>
      <c r="AV13" s="406">
        <v>2</v>
      </c>
      <c r="AW13" s="406">
        <v>1</v>
      </c>
      <c r="AX13" s="406">
        <v>0</v>
      </c>
      <c r="AY13" s="406">
        <v>0</v>
      </c>
      <c r="AZ13" s="406">
        <v>265</v>
      </c>
      <c r="BA13" s="406">
        <v>26</v>
      </c>
      <c r="BB13" s="406">
        <v>0</v>
      </c>
      <c r="BC13" s="406">
        <v>0</v>
      </c>
      <c r="BD13" s="406">
        <v>641</v>
      </c>
      <c r="BE13" s="406">
        <v>89</v>
      </c>
      <c r="BF13" s="406">
        <v>5</v>
      </c>
      <c r="BG13" s="406">
        <v>47</v>
      </c>
      <c r="BH13" s="406">
        <v>1082</v>
      </c>
      <c r="BI13" s="406">
        <v>138</v>
      </c>
      <c r="BJ13" s="406">
        <v>1</v>
      </c>
      <c r="BK13" s="406">
        <v>19</v>
      </c>
      <c r="BL13" s="359"/>
      <c r="BM13" s="359"/>
      <c r="BP13" s="345">
        <v>8</v>
      </c>
      <c r="BQ13" s="345">
        <v>3</v>
      </c>
      <c r="BR13" s="353" t="s">
        <v>211</v>
      </c>
      <c r="BS13" s="354" t="s">
        <v>200</v>
      </c>
      <c r="BT13" s="355" t="s">
        <v>195</v>
      </c>
      <c r="BU13" s="356" t="s">
        <v>211</v>
      </c>
      <c r="BV13" s="357" t="s">
        <v>199</v>
      </c>
      <c r="BW13" s="406">
        <v>87</v>
      </c>
      <c r="BX13" s="406">
        <v>75</v>
      </c>
      <c r="BY13" s="406">
        <v>3</v>
      </c>
      <c r="BZ13" s="406">
        <v>24</v>
      </c>
      <c r="CA13" s="406">
        <v>61</v>
      </c>
      <c r="CB13" s="406">
        <v>124</v>
      </c>
      <c r="CC13" s="406">
        <v>2</v>
      </c>
      <c r="CD13" s="406">
        <v>4</v>
      </c>
      <c r="CE13" s="360">
        <v>8</v>
      </c>
      <c r="CF13" s="406">
        <v>33</v>
      </c>
      <c r="CG13" s="406">
        <v>110</v>
      </c>
      <c r="CH13" s="406">
        <v>43</v>
      </c>
      <c r="CI13" s="406">
        <v>4</v>
      </c>
      <c r="CJ13" s="406">
        <v>25</v>
      </c>
      <c r="CK13" s="406">
        <v>135</v>
      </c>
      <c r="CL13" s="406">
        <v>53</v>
      </c>
      <c r="CM13" s="359"/>
      <c r="CN13" s="359"/>
    </row>
    <row r="14" spans="1:92" s="352" customFormat="1" ht="31.5" customHeight="1">
      <c r="A14" s="345">
        <v>8</v>
      </c>
      <c r="B14" s="345">
        <v>4</v>
      </c>
      <c r="C14" s="353" t="s">
        <v>211</v>
      </c>
      <c r="D14" s="354" t="s">
        <v>199</v>
      </c>
      <c r="E14" s="355" t="s">
        <v>195</v>
      </c>
      <c r="F14" s="356" t="s">
        <v>211</v>
      </c>
      <c r="G14" s="357" t="s">
        <v>198</v>
      </c>
      <c r="H14" s="406">
        <v>35</v>
      </c>
      <c r="I14" s="406">
        <v>5</v>
      </c>
      <c r="J14" s="407">
        <v>0</v>
      </c>
      <c r="K14" s="406">
        <v>4</v>
      </c>
      <c r="L14" s="406">
        <v>695</v>
      </c>
      <c r="M14" s="406">
        <v>115</v>
      </c>
      <c r="N14" s="406">
        <v>10</v>
      </c>
      <c r="O14" s="406">
        <v>68</v>
      </c>
      <c r="P14" s="406">
        <v>31</v>
      </c>
      <c r="Q14" s="406">
        <v>3</v>
      </c>
      <c r="R14" s="406">
        <v>0</v>
      </c>
      <c r="S14" s="406">
        <v>1</v>
      </c>
      <c r="T14" s="406">
        <v>88</v>
      </c>
      <c r="U14" s="406">
        <v>5</v>
      </c>
      <c r="V14" s="406">
        <v>1</v>
      </c>
      <c r="W14" s="406">
        <v>3</v>
      </c>
      <c r="X14" s="406">
        <v>0</v>
      </c>
      <c r="Y14" s="406">
        <v>0</v>
      </c>
      <c r="Z14" s="406">
        <v>0</v>
      </c>
      <c r="AA14" s="406">
        <v>0</v>
      </c>
      <c r="AB14" s="407">
        <v>256</v>
      </c>
      <c r="AC14" s="406">
        <v>27</v>
      </c>
      <c r="AD14" s="406">
        <v>8</v>
      </c>
      <c r="AE14" s="406">
        <v>19</v>
      </c>
      <c r="AF14" s="406">
        <v>154</v>
      </c>
      <c r="AG14" s="406">
        <v>21</v>
      </c>
      <c r="AH14" s="406">
        <v>2</v>
      </c>
      <c r="AI14" s="406">
        <v>1</v>
      </c>
      <c r="AJ14" s="406">
        <v>840</v>
      </c>
      <c r="AK14" s="406">
        <v>132</v>
      </c>
      <c r="AL14" s="406">
        <v>5</v>
      </c>
      <c r="AM14" s="406">
        <v>36</v>
      </c>
      <c r="AN14" s="406">
        <v>112</v>
      </c>
      <c r="AO14" s="406">
        <v>11</v>
      </c>
      <c r="AP14" s="406">
        <v>4</v>
      </c>
      <c r="AQ14" s="406">
        <v>6</v>
      </c>
      <c r="AR14" s="360">
        <v>88</v>
      </c>
      <c r="AS14" s="406">
        <v>18</v>
      </c>
      <c r="AT14" s="406">
        <v>2</v>
      </c>
      <c r="AU14" s="407">
        <v>4</v>
      </c>
      <c r="AV14" s="406">
        <v>2</v>
      </c>
      <c r="AW14" s="407">
        <v>1</v>
      </c>
      <c r="AX14" s="406">
        <v>0</v>
      </c>
      <c r="AY14" s="406">
        <v>0</v>
      </c>
      <c r="AZ14" s="406">
        <v>283</v>
      </c>
      <c r="BA14" s="407">
        <v>28</v>
      </c>
      <c r="BB14" s="406">
        <v>0</v>
      </c>
      <c r="BC14" s="406">
        <v>0</v>
      </c>
      <c r="BD14" s="406">
        <v>707</v>
      </c>
      <c r="BE14" s="407">
        <v>102</v>
      </c>
      <c r="BF14" s="406">
        <v>6</v>
      </c>
      <c r="BG14" s="406">
        <v>61</v>
      </c>
      <c r="BH14" s="406">
        <v>1183</v>
      </c>
      <c r="BI14" s="407">
        <v>160</v>
      </c>
      <c r="BJ14" s="406">
        <v>1</v>
      </c>
      <c r="BK14" s="406">
        <v>22</v>
      </c>
      <c r="BL14" s="359"/>
      <c r="BM14" s="359"/>
      <c r="BP14" s="345">
        <v>8</v>
      </c>
      <c r="BQ14" s="345">
        <v>4</v>
      </c>
      <c r="BR14" s="353" t="s">
        <v>211</v>
      </c>
      <c r="BS14" s="354" t="s">
        <v>199</v>
      </c>
      <c r="BT14" s="355" t="s">
        <v>195</v>
      </c>
      <c r="BU14" s="356" t="s">
        <v>211</v>
      </c>
      <c r="BV14" s="357" t="s">
        <v>198</v>
      </c>
      <c r="BW14" s="406">
        <v>88</v>
      </c>
      <c r="BX14" s="407">
        <v>78</v>
      </c>
      <c r="BY14" s="406">
        <v>3</v>
      </c>
      <c r="BZ14" s="406">
        <v>24</v>
      </c>
      <c r="CA14" s="406">
        <v>62</v>
      </c>
      <c r="CB14" s="406">
        <v>126</v>
      </c>
      <c r="CC14" s="406">
        <v>2</v>
      </c>
      <c r="CD14" s="406">
        <v>4</v>
      </c>
      <c r="CE14" s="360">
        <v>8</v>
      </c>
      <c r="CF14" s="406">
        <v>34</v>
      </c>
      <c r="CG14" s="406">
        <v>110</v>
      </c>
      <c r="CH14" s="406">
        <v>45</v>
      </c>
      <c r="CI14" s="406">
        <v>4</v>
      </c>
      <c r="CJ14" s="406">
        <v>26</v>
      </c>
      <c r="CK14" s="406">
        <v>135</v>
      </c>
      <c r="CL14" s="406">
        <v>56</v>
      </c>
      <c r="CM14" s="359"/>
      <c r="CN14" s="359"/>
    </row>
    <row r="15" spans="1:92" s="352" customFormat="1" ht="31.5" customHeight="1">
      <c r="A15" s="345">
        <v>8</v>
      </c>
      <c r="B15" s="345">
        <v>5</v>
      </c>
      <c r="C15" s="353" t="s">
        <v>211</v>
      </c>
      <c r="D15" s="354" t="s">
        <v>198</v>
      </c>
      <c r="E15" s="355" t="s">
        <v>195</v>
      </c>
      <c r="F15" s="356" t="s">
        <v>211</v>
      </c>
      <c r="G15" s="357" t="s">
        <v>196</v>
      </c>
      <c r="H15" s="406">
        <v>38</v>
      </c>
      <c r="I15" s="406">
        <v>6</v>
      </c>
      <c r="J15" s="408">
        <v>0</v>
      </c>
      <c r="K15" s="406">
        <v>5</v>
      </c>
      <c r="L15" s="406">
        <v>741</v>
      </c>
      <c r="M15" s="406">
        <v>121</v>
      </c>
      <c r="N15" s="406">
        <v>10</v>
      </c>
      <c r="O15" s="406">
        <v>74</v>
      </c>
      <c r="P15" s="406">
        <v>35</v>
      </c>
      <c r="Q15" s="406">
        <v>4</v>
      </c>
      <c r="R15" s="406">
        <v>0</v>
      </c>
      <c r="S15" s="406">
        <v>1</v>
      </c>
      <c r="T15" s="407">
        <v>94</v>
      </c>
      <c r="U15" s="406">
        <v>5</v>
      </c>
      <c r="V15" s="406">
        <v>1</v>
      </c>
      <c r="W15" s="406">
        <v>3</v>
      </c>
      <c r="X15" s="406">
        <v>0</v>
      </c>
      <c r="Y15" s="406">
        <v>0</v>
      </c>
      <c r="Z15" s="406">
        <v>0</v>
      </c>
      <c r="AA15" s="406">
        <v>0</v>
      </c>
      <c r="AB15" s="408">
        <v>275</v>
      </c>
      <c r="AC15" s="406">
        <v>28</v>
      </c>
      <c r="AD15" s="406">
        <v>8</v>
      </c>
      <c r="AE15" s="406">
        <v>21</v>
      </c>
      <c r="AF15" s="406">
        <v>171</v>
      </c>
      <c r="AG15" s="406">
        <v>23</v>
      </c>
      <c r="AH15" s="406">
        <v>2</v>
      </c>
      <c r="AI15" s="406">
        <v>2</v>
      </c>
      <c r="AJ15" s="406">
        <v>899</v>
      </c>
      <c r="AK15" s="406">
        <v>138</v>
      </c>
      <c r="AL15" s="406">
        <v>5</v>
      </c>
      <c r="AM15" s="406">
        <v>39</v>
      </c>
      <c r="AN15" s="406">
        <v>122</v>
      </c>
      <c r="AO15" s="406">
        <v>11</v>
      </c>
      <c r="AP15" s="406">
        <v>4</v>
      </c>
      <c r="AQ15" s="406">
        <v>6</v>
      </c>
      <c r="AR15" s="360">
        <v>92</v>
      </c>
      <c r="AS15" s="406">
        <v>18</v>
      </c>
      <c r="AT15" s="406">
        <v>2</v>
      </c>
      <c r="AU15" s="408">
        <v>5</v>
      </c>
      <c r="AV15" s="406">
        <v>2</v>
      </c>
      <c r="AW15" s="408">
        <v>1</v>
      </c>
      <c r="AX15" s="406">
        <v>0</v>
      </c>
      <c r="AY15" s="406">
        <v>0</v>
      </c>
      <c r="AZ15" s="406">
        <v>298</v>
      </c>
      <c r="BA15" s="408">
        <v>28</v>
      </c>
      <c r="BB15" s="406">
        <v>0</v>
      </c>
      <c r="BC15" s="406">
        <v>0</v>
      </c>
      <c r="BD15" s="406">
        <v>785</v>
      </c>
      <c r="BE15" s="408">
        <v>119</v>
      </c>
      <c r="BF15" s="406">
        <v>7</v>
      </c>
      <c r="BG15" s="406">
        <v>69</v>
      </c>
      <c r="BH15" s="406">
        <v>1278</v>
      </c>
      <c r="BI15" s="408">
        <v>179</v>
      </c>
      <c r="BJ15" s="406">
        <v>1</v>
      </c>
      <c r="BK15" s="406">
        <v>28</v>
      </c>
      <c r="BL15" s="359"/>
      <c r="BM15" s="359"/>
      <c r="BP15" s="345">
        <v>8</v>
      </c>
      <c r="BQ15" s="345">
        <v>5</v>
      </c>
      <c r="BR15" s="353" t="s">
        <v>211</v>
      </c>
      <c r="BS15" s="354" t="s">
        <v>198</v>
      </c>
      <c r="BT15" s="355" t="s">
        <v>195</v>
      </c>
      <c r="BU15" s="356" t="s">
        <v>211</v>
      </c>
      <c r="BV15" s="357" t="s">
        <v>196</v>
      </c>
      <c r="BW15" s="406">
        <v>89</v>
      </c>
      <c r="BX15" s="408">
        <v>81</v>
      </c>
      <c r="BY15" s="406">
        <v>4</v>
      </c>
      <c r="BZ15" s="406">
        <v>24</v>
      </c>
      <c r="CA15" s="406">
        <v>62</v>
      </c>
      <c r="CB15" s="406">
        <v>128</v>
      </c>
      <c r="CC15" s="406">
        <v>2</v>
      </c>
      <c r="CD15" s="406">
        <v>4</v>
      </c>
      <c r="CE15" s="360">
        <v>8</v>
      </c>
      <c r="CF15" s="406">
        <v>34</v>
      </c>
      <c r="CG15" s="406">
        <v>111</v>
      </c>
      <c r="CH15" s="406">
        <v>50</v>
      </c>
      <c r="CI15" s="406">
        <v>4</v>
      </c>
      <c r="CJ15" s="406">
        <v>26</v>
      </c>
      <c r="CK15" s="406">
        <v>136</v>
      </c>
      <c r="CL15" s="406">
        <v>62</v>
      </c>
      <c r="CM15" s="359"/>
      <c r="CN15" s="359"/>
    </row>
    <row r="16" spans="1:92" s="352" customFormat="1" ht="31.5" customHeight="1">
      <c r="A16" s="345">
        <v>8</v>
      </c>
      <c r="B16" s="345">
        <v>6</v>
      </c>
      <c r="C16" s="373" t="s">
        <v>211</v>
      </c>
      <c r="D16" s="374" t="s">
        <v>196</v>
      </c>
      <c r="E16" s="375" t="s">
        <v>195</v>
      </c>
      <c r="F16" s="364" t="s">
        <v>217</v>
      </c>
      <c r="G16" s="365" t="s">
        <v>193</v>
      </c>
      <c r="H16" s="406">
        <v>44</v>
      </c>
      <c r="I16" s="406">
        <v>9</v>
      </c>
      <c r="J16" s="407">
        <v>1</v>
      </c>
      <c r="K16" s="406">
        <v>6</v>
      </c>
      <c r="L16" s="406">
        <v>804</v>
      </c>
      <c r="M16" s="406">
        <v>127</v>
      </c>
      <c r="N16" s="406">
        <v>12</v>
      </c>
      <c r="O16" s="406">
        <v>79</v>
      </c>
      <c r="P16" s="406">
        <v>39</v>
      </c>
      <c r="Q16" s="406">
        <v>4</v>
      </c>
      <c r="R16" s="406">
        <v>0</v>
      </c>
      <c r="S16" s="406">
        <v>1</v>
      </c>
      <c r="T16" s="408">
        <v>99</v>
      </c>
      <c r="U16" s="406">
        <v>5</v>
      </c>
      <c r="V16" s="406">
        <v>2</v>
      </c>
      <c r="W16" s="406">
        <v>4</v>
      </c>
      <c r="X16" s="406">
        <v>0</v>
      </c>
      <c r="Y16" s="406">
        <v>1</v>
      </c>
      <c r="Z16" s="406">
        <v>0</v>
      </c>
      <c r="AA16" s="406">
        <v>0</v>
      </c>
      <c r="AB16" s="407">
        <v>293</v>
      </c>
      <c r="AC16" s="406">
        <v>31</v>
      </c>
      <c r="AD16" s="406">
        <v>8</v>
      </c>
      <c r="AE16" s="406">
        <v>21</v>
      </c>
      <c r="AF16" s="406">
        <v>192</v>
      </c>
      <c r="AG16" s="406">
        <v>23</v>
      </c>
      <c r="AH16" s="406">
        <v>2</v>
      </c>
      <c r="AI16" s="406">
        <v>3</v>
      </c>
      <c r="AJ16" s="406">
        <v>959</v>
      </c>
      <c r="AK16" s="406">
        <v>145</v>
      </c>
      <c r="AL16" s="406">
        <v>5</v>
      </c>
      <c r="AM16" s="406">
        <v>46</v>
      </c>
      <c r="AN16" s="406">
        <v>141</v>
      </c>
      <c r="AO16" s="406">
        <v>11</v>
      </c>
      <c r="AP16" s="406">
        <v>4</v>
      </c>
      <c r="AQ16" s="406">
        <v>6</v>
      </c>
      <c r="AR16" s="360">
        <v>101</v>
      </c>
      <c r="AS16" s="406">
        <v>18</v>
      </c>
      <c r="AT16" s="406">
        <v>2</v>
      </c>
      <c r="AU16" s="407">
        <v>7</v>
      </c>
      <c r="AV16" s="406">
        <v>2</v>
      </c>
      <c r="AW16" s="407">
        <v>1</v>
      </c>
      <c r="AX16" s="406">
        <v>0</v>
      </c>
      <c r="AY16" s="406">
        <v>0</v>
      </c>
      <c r="AZ16" s="406">
        <v>302</v>
      </c>
      <c r="BA16" s="407">
        <v>29</v>
      </c>
      <c r="BB16" s="406">
        <v>0</v>
      </c>
      <c r="BC16" s="406">
        <v>0</v>
      </c>
      <c r="BD16" s="406">
        <v>834</v>
      </c>
      <c r="BE16" s="407">
        <v>131</v>
      </c>
      <c r="BF16" s="406">
        <v>7</v>
      </c>
      <c r="BG16" s="406">
        <v>75</v>
      </c>
      <c r="BH16" s="406">
        <v>1368</v>
      </c>
      <c r="BI16" s="407">
        <v>195</v>
      </c>
      <c r="BJ16" s="406">
        <v>1</v>
      </c>
      <c r="BK16" s="406">
        <v>34</v>
      </c>
      <c r="BL16" s="376"/>
      <c r="BM16" s="376"/>
      <c r="BP16" s="345">
        <v>8</v>
      </c>
      <c r="BQ16" s="345">
        <v>6</v>
      </c>
      <c r="BR16" s="373" t="s">
        <v>211</v>
      </c>
      <c r="BS16" s="374" t="s">
        <v>196</v>
      </c>
      <c r="BT16" s="375" t="s">
        <v>195</v>
      </c>
      <c r="BU16" s="364" t="s">
        <v>210</v>
      </c>
      <c r="BV16" s="365" t="s">
        <v>193</v>
      </c>
      <c r="BW16" s="406">
        <v>89</v>
      </c>
      <c r="BX16" s="407">
        <v>83</v>
      </c>
      <c r="BY16" s="406">
        <v>4</v>
      </c>
      <c r="BZ16" s="406">
        <v>24</v>
      </c>
      <c r="CA16" s="406">
        <v>62</v>
      </c>
      <c r="CB16" s="406">
        <v>130</v>
      </c>
      <c r="CC16" s="406">
        <v>2</v>
      </c>
      <c r="CD16" s="406">
        <v>4</v>
      </c>
      <c r="CE16" s="360">
        <v>8</v>
      </c>
      <c r="CF16" s="406">
        <v>34</v>
      </c>
      <c r="CG16" s="406">
        <v>112</v>
      </c>
      <c r="CH16" s="406">
        <v>51</v>
      </c>
      <c r="CI16" s="406">
        <v>4</v>
      </c>
      <c r="CJ16" s="406">
        <v>26</v>
      </c>
      <c r="CK16" s="406">
        <v>136</v>
      </c>
      <c r="CL16" s="406">
        <v>63</v>
      </c>
      <c r="CM16" s="376"/>
      <c r="CN16" s="376"/>
    </row>
    <row r="17" spans="1:92" s="352" customFormat="1" ht="31.5" customHeight="1">
      <c r="A17" s="345">
        <v>9</v>
      </c>
      <c r="B17" s="345">
        <v>1</v>
      </c>
      <c r="C17" s="377" t="s">
        <v>210</v>
      </c>
      <c r="D17" s="378" t="s">
        <v>193</v>
      </c>
      <c r="E17" s="379" t="s">
        <v>195</v>
      </c>
      <c r="F17" s="380" t="s">
        <v>209</v>
      </c>
      <c r="G17" s="381" t="s">
        <v>193</v>
      </c>
      <c r="H17" s="407">
        <v>64</v>
      </c>
      <c r="I17" s="407">
        <v>16</v>
      </c>
      <c r="J17" s="407">
        <v>1</v>
      </c>
      <c r="K17" s="407">
        <v>9</v>
      </c>
      <c r="L17" s="407">
        <v>1124</v>
      </c>
      <c r="M17" s="407">
        <v>188</v>
      </c>
      <c r="N17" s="407">
        <v>13</v>
      </c>
      <c r="O17" s="407">
        <v>120</v>
      </c>
      <c r="P17" s="407">
        <v>65</v>
      </c>
      <c r="Q17" s="407">
        <v>7</v>
      </c>
      <c r="R17" s="407">
        <v>0</v>
      </c>
      <c r="S17" s="407">
        <v>1</v>
      </c>
      <c r="T17" s="407">
        <v>127</v>
      </c>
      <c r="U17" s="407">
        <v>9</v>
      </c>
      <c r="V17" s="407">
        <v>3</v>
      </c>
      <c r="W17" s="407">
        <v>5</v>
      </c>
      <c r="X17" s="407">
        <v>0</v>
      </c>
      <c r="Y17" s="407">
        <v>2</v>
      </c>
      <c r="Z17" s="406">
        <v>0</v>
      </c>
      <c r="AA17" s="407">
        <v>0</v>
      </c>
      <c r="AB17" s="407">
        <v>388</v>
      </c>
      <c r="AC17" s="407">
        <v>49</v>
      </c>
      <c r="AD17" s="407">
        <v>11</v>
      </c>
      <c r="AE17" s="407">
        <v>31</v>
      </c>
      <c r="AF17" s="407">
        <v>288</v>
      </c>
      <c r="AG17" s="407">
        <v>40</v>
      </c>
      <c r="AH17" s="406">
        <v>2</v>
      </c>
      <c r="AI17" s="407">
        <v>10</v>
      </c>
      <c r="AJ17" s="407">
        <v>1255</v>
      </c>
      <c r="AK17" s="406">
        <v>210</v>
      </c>
      <c r="AL17" s="406">
        <v>5</v>
      </c>
      <c r="AM17" s="407">
        <v>61</v>
      </c>
      <c r="AN17" s="407">
        <v>201</v>
      </c>
      <c r="AO17" s="407">
        <v>18</v>
      </c>
      <c r="AP17" s="407">
        <v>4</v>
      </c>
      <c r="AQ17" s="407">
        <v>10</v>
      </c>
      <c r="AR17" s="382">
        <v>135</v>
      </c>
      <c r="AS17" s="407">
        <v>22</v>
      </c>
      <c r="AT17" s="407">
        <v>2</v>
      </c>
      <c r="AU17" s="407">
        <v>10</v>
      </c>
      <c r="AV17" s="407">
        <v>3</v>
      </c>
      <c r="AW17" s="407">
        <v>1</v>
      </c>
      <c r="AX17" s="407">
        <v>0</v>
      </c>
      <c r="AY17" s="407">
        <v>0</v>
      </c>
      <c r="AZ17" s="407">
        <v>343</v>
      </c>
      <c r="BA17" s="407">
        <v>35</v>
      </c>
      <c r="BB17" s="406">
        <v>0</v>
      </c>
      <c r="BC17" s="407">
        <v>3</v>
      </c>
      <c r="BD17" s="407">
        <v>1175</v>
      </c>
      <c r="BE17" s="407">
        <v>198</v>
      </c>
      <c r="BF17" s="406">
        <v>7</v>
      </c>
      <c r="BG17" s="407">
        <v>104</v>
      </c>
      <c r="BH17" s="407">
        <v>1816</v>
      </c>
      <c r="BI17" s="407">
        <v>262</v>
      </c>
      <c r="BJ17" s="406">
        <v>3</v>
      </c>
      <c r="BK17" s="407">
        <v>75</v>
      </c>
      <c r="BL17" s="382"/>
      <c r="BM17" s="382"/>
      <c r="BP17" s="345">
        <v>9</v>
      </c>
      <c r="BQ17" s="345">
        <v>1</v>
      </c>
      <c r="BR17" s="377" t="s">
        <v>210</v>
      </c>
      <c r="BS17" s="378" t="s">
        <v>193</v>
      </c>
      <c r="BT17" s="379" t="s">
        <v>195</v>
      </c>
      <c r="BU17" s="380" t="s">
        <v>209</v>
      </c>
      <c r="BV17" s="381" t="s">
        <v>193</v>
      </c>
      <c r="BW17" s="407">
        <v>92</v>
      </c>
      <c r="BX17" s="407">
        <v>97</v>
      </c>
      <c r="BY17" s="407">
        <v>4</v>
      </c>
      <c r="BZ17" s="407">
        <v>29</v>
      </c>
      <c r="CA17" s="407">
        <v>62</v>
      </c>
      <c r="CB17" s="407">
        <v>133</v>
      </c>
      <c r="CC17" s="407">
        <v>4</v>
      </c>
      <c r="CD17" s="407">
        <v>5</v>
      </c>
      <c r="CE17" s="360">
        <v>9</v>
      </c>
      <c r="CF17" s="407">
        <v>35</v>
      </c>
      <c r="CG17" s="407">
        <v>115</v>
      </c>
      <c r="CH17" s="407">
        <v>53</v>
      </c>
      <c r="CI17" s="407">
        <v>5</v>
      </c>
      <c r="CJ17" s="407">
        <v>29</v>
      </c>
      <c r="CK17" s="407">
        <v>141</v>
      </c>
      <c r="CL17" s="407">
        <v>71</v>
      </c>
      <c r="CM17" s="382"/>
      <c r="CN17" s="382"/>
    </row>
    <row r="18" spans="1:92" s="352" customFormat="1" ht="31.5" customHeight="1">
      <c r="A18" s="345">
        <v>10</v>
      </c>
      <c r="B18" s="345">
        <v>1</v>
      </c>
      <c r="C18" s="367" t="s">
        <v>209</v>
      </c>
      <c r="D18" s="368" t="s">
        <v>193</v>
      </c>
      <c r="E18" s="369" t="s">
        <v>195</v>
      </c>
      <c r="F18" s="383" t="s">
        <v>208</v>
      </c>
      <c r="G18" s="384" t="s">
        <v>193</v>
      </c>
      <c r="H18" s="408">
        <v>99</v>
      </c>
      <c r="I18" s="408">
        <v>22</v>
      </c>
      <c r="J18" s="407">
        <v>1</v>
      </c>
      <c r="K18" s="408">
        <v>11</v>
      </c>
      <c r="L18" s="408">
        <v>1522</v>
      </c>
      <c r="M18" s="408">
        <v>212</v>
      </c>
      <c r="N18" s="408">
        <v>14</v>
      </c>
      <c r="O18" s="408">
        <v>150</v>
      </c>
      <c r="P18" s="408">
        <v>92</v>
      </c>
      <c r="Q18" s="408">
        <v>12</v>
      </c>
      <c r="R18" s="408">
        <v>0</v>
      </c>
      <c r="S18" s="408">
        <v>3</v>
      </c>
      <c r="T18" s="407">
        <v>155</v>
      </c>
      <c r="U18" s="408">
        <v>12</v>
      </c>
      <c r="V18" s="408">
        <v>4</v>
      </c>
      <c r="W18" s="408">
        <v>7</v>
      </c>
      <c r="X18" s="408">
        <v>0</v>
      </c>
      <c r="Y18" s="408">
        <v>2</v>
      </c>
      <c r="Z18" s="406">
        <v>0</v>
      </c>
      <c r="AA18" s="408">
        <v>0</v>
      </c>
      <c r="AB18" s="407">
        <v>509</v>
      </c>
      <c r="AC18" s="408">
        <v>58</v>
      </c>
      <c r="AD18" s="408">
        <v>12</v>
      </c>
      <c r="AE18" s="408">
        <v>37</v>
      </c>
      <c r="AF18" s="408">
        <v>368</v>
      </c>
      <c r="AG18" s="408">
        <v>51</v>
      </c>
      <c r="AH18" s="407">
        <v>2</v>
      </c>
      <c r="AI18" s="408">
        <v>18</v>
      </c>
      <c r="AJ18" s="408">
        <v>1496</v>
      </c>
      <c r="AK18" s="407">
        <v>245</v>
      </c>
      <c r="AL18" s="407">
        <v>5</v>
      </c>
      <c r="AM18" s="408">
        <v>89</v>
      </c>
      <c r="AN18" s="408">
        <v>242</v>
      </c>
      <c r="AO18" s="408">
        <v>22</v>
      </c>
      <c r="AP18" s="408">
        <v>4</v>
      </c>
      <c r="AQ18" s="408">
        <v>13</v>
      </c>
      <c r="AR18" s="408">
        <v>179</v>
      </c>
      <c r="AS18" s="408">
        <v>27</v>
      </c>
      <c r="AT18" s="408">
        <v>2</v>
      </c>
      <c r="AU18" s="407">
        <v>10</v>
      </c>
      <c r="AV18" s="408">
        <v>3</v>
      </c>
      <c r="AW18" s="407">
        <v>1</v>
      </c>
      <c r="AX18" s="408">
        <v>0</v>
      </c>
      <c r="AY18" s="408">
        <v>0</v>
      </c>
      <c r="AZ18" s="408">
        <v>383</v>
      </c>
      <c r="BA18" s="407">
        <v>38</v>
      </c>
      <c r="BB18" s="407">
        <v>0</v>
      </c>
      <c r="BC18" s="408">
        <v>3</v>
      </c>
      <c r="BD18" s="408">
        <v>1452</v>
      </c>
      <c r="BE18" s="407">
        <v>265</v>
      </c>
      <c r="BF18" s="407">
        <v>7</v>
      </c>
      <c r="BG18" s="408">
        <v>133</v>
      </c>
      <c r="BH18" s="408">
        <v>2215</v>
      </c>
      <c r="BI18" s="407">
        <v>308</v>
      </c>
      <c r="BJ18" s="407">
        <v>3</v>
      </c>
      <c r="BK18" s="408">
        <v>95</v>
      </c>
      <c r="BL18" s="372"/>
      <c r="BM18" s="372"/>
      <c r="BP18" s="345">
        <v>10</v>
      </c>
      <c r="BQ18" s="345">
        <v>1</v>
      </c>
      <c r="BR18" s="367" t="s">
        <v>209</v>
      </c>
      <c r="BS18" s="368" t="s">
        <v>193</v>
      </c>
      <c r="BT18" s="369" t="s">
        <v>195</v>
      </c>
      <c r="BU18" s="383" t="s">
        <v>208</v>
      </c>
      <c r="BV18" s="384" t="s">
        <v>193</v>
      </c>
      <c r="BW18" s="408">
        <v>92</v>
      </c>
      <c r="BX18" s="407">
        <v>104</v>
      </c>
      <c r="BY18" s="408">
        <v>8</v>
      </c>
      <c r="BZ18" s="408">
        <v>33</v>
      </c>
      <c r="CA18" s="408">
        <v>62</v>
      </c>
      <c r="CB18" s="408">
        <v>139</v>
      </c>
      <c r="CC18" s="408">
        <v>7</v>
      </c>
      <c r="CD18" s="408">
        <v>5</v>
      </c>
      <c r="CE18" s="360">
        <v>9</v>
      </c>
      <c r="CF18" s="408">
        <v>36</v>
      </c>
      <c r="CG18" s="408">
        <v>119</v>
      </c>
      <c r="CH18" s="408">
        <v>54</v>
      </c>
      <c r="CI18" s="408">
        <v>7</v>
      </c>
      <c r="CJ18" s="408">
        <v>31</v>
      </c>
      <c r="CK18" s="408">
        <v>144</v>
      </c>
      <c r="CL18" s="408">
        <v>74</v>
      </c>
      <c r="CM18" s="372"/>
      <c r="CN18" s="372"/>
    </row>
    <row r="19" spans="1:92" s="352" customFormat="1" ht="31.5" customHeight="1">
      <c r="A19" s="345">
        <v>11</v>
      </c>
      <c r="B19" s="345">
        <v>1</v>
      </c>
      <c r="C19" s="377" t="s">
        <v>208</v>
      </c>
      <c r="D19" s="378" t="s">
        <v>193</v>
      </c>
      <c r="E19" s="379" t="s">
        <v>195</v>
      </c>
      <c r="F19" s="383" t="s">
        <v>207</v>
      </c>
      <c r="G19" s="384" t="s">
        <v>193</v>
      </c>
      <c r="H19" s="407">
        <v>123</v>
      </c>
      <c r="I19" s="407">
        <v>27</v>
      </c>
      <c r="J19" s="408">
        <v>1</v>
      </c>
      <c r="K19" s="407">
        <v>13</v>
      </c>
      <c r="L19" s="407">
        <v>1931</v>
      </c>
      <c r="M19" s="407">
        <v>279</v>
      </c>
      <c r="N19" s="407">
        <v>14</v>
      </c>
      <c r="O19" s="407">
        <v>177</v>
      </c>
      <c r="P19" s="407">
        <v>121</v>
      </c>
      <c r="Q19" s="407">
        <v>19</v>
      </c>
      <c r="R19" s="407">
        <v>0</v>
      </c>
      <c r="S19" s="407">
        <v>3</v>
      </c>
      <c r="T19" s="407">
        <v>187</v>
      </c>
      <c r="U19" s="407">
        <v>16</v>
      </c>
      <c r="V19" s="407">
        <v>5</v>
      </c>
      <c r="W19" s="407">
        <v>10</v>
      </c>
      <c r="X19" s="407">
        <v>1</v>
      </c>
      <c r="Y19" s="407">
        <v>2</v>
      </c>
      <c r="Z19" s="406">
        <v>0</v>
      </c>
      <c r="AA19" s="407">
        <v>0</v>
      </c>
      <c r="AB19" s="408">
        <v>602</v>
      </c>
      <c r="AC19" s="407">
        <v>70</v>
      </c>
      <c r="AD19" s="407">
        <v>12</v>
      </c>
      <c r="AE19" s="407">
        <v>44</v>
      </c>
      <c r="AF19" s="407">
        <v>453</v>
      </c>
      <c r="AG19" s="407">
        <v>64</v>
      </c>
      <c r="AH19" s="407">
        <v>2</v>
      </c>
      <c r="AI19" s="407">
        <v>21</v>
      </c>
      <c r="AJ19" s="407">
        <v>1780</v>
      </c>
      <c r="AK19" s="408">
        <v>295</v>
      </c>
      <c r="AL19" s="408">
        <v>6</v>
      </c>
      <c r="AM19" s="407">
        <v>116</v>
      </c>
      <c r="AN19" s="407">
        <v>290</v>
      </c>
      <c r="AO19" s="407">
        <v>29</v>
      </c>
      <c r="AP19" s="407">
        <v>4</v>
      </c>
      <c r="AQ19" s="407">
        <v>13</v>
      </c>
      <c r="AR19" s="407">
        <v>225</v>
      </c>
      <c r="AS19" s="407">
        <v>29</v>
      </c>
      <c r="AT19" s="407">
        <v>2</v>
      </c>
      <c r="AU19" s="408">
        <v>12</v>
      </c>
      <c r="AV19" s="407">
        <v>4</v>
      </c>
      <c r="AW19" s="408">
        <v>1</v>
      </c>
      <c r="AX19" s="407">
        <v>0</v>
      </c>
      <c r="AY19" s="407">
        <v>0</v>
      </c>
      <c r="AZ19" s="407">
        <v>415</v>
      </c>
      <c r="BA19" s="408">
        <v>42</v>
      </c>
      <c r="BB19" s="408">
        <v>0</v>
      </c>
      <c r="BC19" s="407">
        <v>4</v>
      </c>
      <c r="BD19" s="407">
        <v>1699</v>
      </c>
      <c r="BE19" s="408">
        <v>369</v>
      </c>
      <c r="BF19" s="408">
        <v>8</v>
      </c>
      <c r="BG19" s="407">
        <v>150</v>
      </c>
      <c r="BH19" s="407">
        <v>2573</v>
      </c>
      <c r="BI19" s="408">
        <v>343</v>
      </c>
      <c r="BJ19" s="408">
        <v>3</v>
      </c>
      <c r="BK19" s="407">
        <v>124</v>
      </c>
      <c r="BL19" s="382"/>
      <c r="BM19" s="382"/>
      <c r="BP19" s="345">
        <v>11</v>
      </c>
      <c r="BQ19" s="345">
        <v>1</v>
      </c>
      <c r="BR19" s="377" t="s">
        <v>208</v>
      </c>
      <c r="BS19" s="378" t="s">
        <v>193</v>
      </c>
      <c r="BT19" s="379" t="s">
        <v>195</v>
      </c>
      <c r="BU19" s="383" t="s">
        <v>207</v>
      </c>
      <c r="BV19" s="384" t="s">
        <v>193</v>
      </c>
      <c r="BW19" s="407">
        <v>99</v>
      </c>
      <c r="BX19" s="408">
        <v>110</v>
      </c>
      <c r="BY19" s="407">
        <v>11</v>
      </c>
      <c r="BZ19" s="407">
        <v>36</v>
      </c>
      <c r="CA19" s="407">
        <v>64</v>
      </c>
      <c r="CB19" s="407">
        <v>140</v>
      </c>
      <c r="CC19" s="407">
        <v>8</v>
      </c>
      <c r="CD19" s="407">
        <v>6</v>
      </c>
      <c r="CE19" s="360">
        <v>11</v>
      </c>
      <c r="CF19" s="407">
        <v>37</v>
      </c>
      <c r="CG19" s="407">
        <v>119</v>
      </c>
      <c r="CH19" s="407">
        <v>58</v>
      </c>
      <c r="CI19" s="407">
        <v>12</v>
      </c>
      <c r="CJ19" s="407">
        <v>35</v>
      </c>
      <c r="CK19" s="407">
        <v>145</v>
      </c>
      <c r="CL19" s="407">
        <v>79</v>
      </c>
      <c r="CM19" s="382"/>
      <c r="CN19" s="382"/>
    </row>
    <row r="20" spans="1:92" s="352" customFormat="1" ht="31.5" customHeight="1">
      <c r="A20" s="345">
        <v>12</v>
      </c>
      <c r="B20" s="345">
        <v>1</v>
      </c>
      <c r="C20" s="377" t="s">
        <v>207</v>
      </c>
      <c r="D20" s="378" t="s">
        <v>193</v>
      </c>
      <c r="E20" s="379" t="s">
        <v>218</v>
      </c>
      <c r="F20" s="383" t="s">
        <v>206</v>
      </c>
      <c r="G20" s="384" t="s">
        <v>219</v>
      </c>
      <c r="H20" s="407">
        <v>158</v>
      </c>
      <c r="I20" s="407">
        <v>31</v>
      </c>
      <c r="J20" s="407">
        <v>1</v>
      </c>
      <c r="K20" s="407">
        <v>13</v>
      </c>
      <c r="L20" s="407">
        <v>2268</v>
      </c>
      <c r="M20" s="407">
        <v>335</v>
      </c>
      <c r="N20" s="407">
        <v>14</v>
      </c>
      <c r="O20" s="407">
        <v>212</v>
      </c>
      <c r="P20" s="407">
        <v>144</v>
      </c>
      <c r="Q20" s="407">
        <v>21</v>
      </c>
      <c r="R20" s="407">
        <v>0</v>
      </c>
      <c r="S20" s="407">
        <v>5</v>
      </c>
      <c r="T20" s="408">
        <v>213</v>
      </c>
      <c r="U20" s="407">
        <v>19</v>
      </c>
      <c r="V20" s="407">
        <v>6</v>
      </c>
      <c r="W20" s="407">
        <v>12</v>
      </c>
      <c r="X20" s="407">
        <v>2</v>
      </c>
      <c r="Y20" s="407">
        <v>2</v>
      </c>
      <c r="Z20" s="406">
        <v>0</v>
      </c>
      <c r="AA20" s="407">
        <v>0</v>
      </c>
      <c r="AB20" s="407">
        <v>698</v>
      </c>
      <c r="AC20" s="407">
        <v>80</v>
      </c>
      <c r="AD20" s="407">
        <v>13</v>
      </c>
      <c r="AE20" s="407">
        <v>45</v>
      </c>
      <c r="AF20" s="407">
        <v>549</v>
      </c>
      <c r="AG20" s="407">
        <v>74</v>
      </c>
      <c r="AH20" s="407">
        <v>2</v>
      </c>
      <c r="AI20" s="407">
        <v>23</v>
      </c>
      <c r="AJ20" s="407">
        <v>2083</v>
      </c>
      <c r="AK20" s="407">
        <v>329</v>
      </c>
      <c r="AL20" s="407">
        <v>7</v>
      </c>
      <c r="AM20" s="407">
        <v>139</v>
      </c>
      <c r="AN20" s="407">
        <v>338</v>
      </c>
      <c r="AO20" s="407">
        <v>32</v>
      </c>
      <c r="AP20" s="407">
        <v>5</v>
      </c>
      <c r="AQ20" s="407">
        <v>18</v>
      </c>
      <c r="AR20" s="407">
        <v>276</v>
      </c>
      <c r="AS20" s="407">
        <v>35</v>
      </c>
      <c r="AT20" s="407">
        <v>2</v>
      </c>
      <c r="AU20" s="407">
        <v>12</v>
      </c>
      <c r="AV20" s="407">
        <v>4</v>
      </c>
      <c r="AW20" s="407">
        <v>1</v>
      </c>
      <c r="AX20" s="407">
        <v>0</v>
      </c>
      <c r="AY20" s="407">
        <v>0</v>
      </c>
      <c r="AZ20" s="407">
        <v>455</v>
      </c>
      <c r="BA20" s="407">
        <v>47</v>
      </c>
      <c r="BB20" s="407">
        <v>0</v>
      </c>
      <c r="BC20" s="407">
        <v>5</v>
      </c>
      <c r="BD20" s="407">
        <v>1958</v>
      </c>
      <c r="BE20" s="407">
        <v>474</v>
      </c>
      <c r="BF20" s="407">
        <v>10</v>
      </c>
      <c r="BG20" s="407">
        <v>168</v>
      </c>
      <c r="BH20" s="407">
        <v>2919</v>
      </c>
      <c r="BI20" s="407">
        <v>367</v>
      </c>
      <c r="BJ20" s="407">
        <v>3</v>
      </c>
      <c r="BK20" s="407">
        <v>149</v>
      </c>
      <c r="BL20" s="382"/>
      <c r="BM20" s="382"/>
      <c r="BP20" s="345">
        <v>12</v>
      </c>
      <c r="BQ20" s="345">
        <v>1</v>
      </c>
      <c r="BR20" s="377" t="s">
        <v>207</v>
      </c>
      <c r="BS20" s="378" t="s">
        <v>193</v>
      </c>
      <c r="BT20" s="379" t="s">
        <v>195</v>
      </c>
      <c r="BU20" s="383" t="s">
        <v>206</v>
      </c>
      <c r="BV20" s="384" t="s">
        <v>193</v>
      </c>
      <c r="BW20" s="407">
        <v>102</v>
      </c>
      <c r="BX20" s="407">
        <v>112</v>
      </c>
      <c r="BY20" s="407">
        <v>12</v>
      </c>
      <c r="BZ20" s="407">
        <v>38</v>
      </c>
      <c r="CA20" s="407">
        <v>67</v>
      </c>
      <c r="CB20" s="407">
        <v>141</v>
      </c>
      <c r="CC20" s="407">
        <v>8</v>
      </c>
      <c r="CD20" s="407">
        <v>7</v>
      </c>
      <c r="CE20" s="360">
        <v>11</v>
      </c>
      <c r="CF20" s="407">
        <v>38</v>
      </c>
      <c r="CG20" s="407">
        <v>120</v>
      </c>
      <c r="CH20" s="407">
        <v>60</v>
      </c>
      <c r="CI20" s="407">
        <v>13</v>
      </c>
      <c r="CJ20" s="407">
        <v>44</v>
      </c>
      <c r="CK20" s="407">
        <v>150</v>
      </c>
      <c r="CL20" s="407">
        <v>85</v>
      </c>
      <c r="CM20" s="382"/>
      <c r="CN20" s="382"/>
    </row>
    <row r="21" spans="1:92" s="352" customFormat="1" ht="31.5" customHeight="1">
      <c r="A21" s="345">
        <v>13</v>
      </c>
      <c r="B21" s="345">
        <v>1</v>
      </c>
      <c r="C21" s="377" t="s">
        <v>206</v>
      </c>
      <c r="D21" s="378" t="s">
        <v>193</v>
      </c>
      <c r="E21" s="379" t="s">
        <v>195</v>
      </c>
      <c r="F21" s="364" t="s">
        <v>205</v>
      </c>
      <c r="G21" s="365" t="s">
        <v>193</v>
      </c>
      <c r="H21" s="407">
        <v>194</v>
      </c>
      <c r="I21" s="407">
        <v>38</v>
      </c>
      <c r="J21" s="407">
        <v>1</v>
      </c>
      <c r="K21" s="407">
        <v>15</v>
      </c>
      <c r="L21" s="407">
        <v>2582</v>
      </c>
      <c r="M21" s="407">
        <v>375</v>
      </c>
      <c r="N21" s="407">
        <v>15</v>
      </c>
      <c r="O21" s="407">
        <v>240</v>
      </c>
      <c r="P21" s="407">
        <v>167</v>
      </c>
      <c r="Q21" s="407">
        <v>25</v>
      </c>
      <c r="R21" s="407">
        <v>0</v>
      </c>
      <c r="S21" s="407">
        <v>5</v>
      </c>
      <c r="T21" s="407">
        <v>246</v>
      </c>
      <c r="U21" s="407">
        <v>21</v>
      </c>
      <c r="V21" s="407">
        <v>6</v>
      </c>
      <c r="W21" s="407">
        <v>14</v>
      </c>
      <c r="X21" s="407">
        <v>3</v>
      </c>
      <c r="Y21" s="407">
        <v>2</v>
      </c>
      <c r="Z21" s="406">
        <v>0</v>
      </c>
      <c r="AA21" s="407">
        <v>0</v>
      </c>
      <c r="AB21" s="407">
        <v>800</v>
      </c>
      <c r="AC21" s="407">
        <v>88</v>
      </c>
      <c r="AD21" s="407">
        <v>13</v>
      </c>
      <c r="AE21" s="407">
        <v>48</v>
      </c>
      <c r="AF21" s="407">
        <v>670</v>
      </c>
      <c r="AG21" s="407">
        <v>87</v>
      </c>
      <c r="AH21" s="407">
        <v>2</v>
      </c>
      <c r="AI21" s="407">
        <v>25</v>
      </c>
      <c r="AJ21" s="407">
        <v>2387</v>
      </c>
      <c r="AK21" s="407">
        <v>383</v>
      </c>
      <c r="AL21" s="407">
        <v>7</v>
      </c>
      <c r="AM21" s="407">
        <v>159</v>
      </c>
      <c r="AN21" s="407">
        <v>396</v>
      </c>
      <c r="AO21" s="407">
        <v>43</v>
      </c>
      <c r="AP21" s="407">
        <v>6</v>
      </c>
      <c r="AQ21" s="407">
        <v>19</v>
      </c>
      <c r="AR21" s="407">
        <v>316</v>
      </c>
      <c r="AS21" s="407">
        <v>39</v>
      </c>
      <c r="AT21" s="407">
        <v>2</v>
      </c>
      <c r="AU21" s="407">
        <v>16</v>
      </c>
      <c r="AV21" s="407">
        <v>4</v>
      </c>
      <c r="AW21" s="407">
        <v>1</v>
      </c>
      <c r="AX21" s="407">
        <v>0</v>
      </c>
      <c r="AY21" s="407">
        <v>0</v>
      </c>
      <c r="AZ21" s="407">
        <v>477</v>
      </c>
      <c r="BA21" s="407">
        <v>48</v>
      </c>
      <c r="BB21" s="407">
        <v>0</v>
      </c>
      <c r="BC21" s="407">
        <v>6</v>
      </c>
      <c r="BD21" s="407">
        <v>2270</v>
      </c>
      <c r="BE21" s="407">
        <v>522</v>
      </c>
      <c r="BF21" s="407">
        <v>10</v>
      </c>
      <c r="BG21" s="407">
        <v>202</v>
      </c>
      <c r="BH21" s="407">
        <v>3204</v>
      </c>
      <c r="BI21" s="407">
        <v>417</v>
      </c>
      <c r="BJ21" s="407">
        <v>3</v>
      </c>
      <c r="BK21" s="407">
        <v>169</v>
      </c>
      <c r="BL21" s="382"/>
      <c r="BM21" s="382"/>
      <c r="BP21" s="345">
        <v>13</v>
      </c>
      <c r="BQ21" s="345">
        <v>1</v>
      </c>
      <c r="BR21" s="377" t="s">
        <v>206</v>
      </c>
      <c r="BS21" s="378" t="s">
        <v>193</v>
      </c>
      <c r="BT21" s="379" t="s">
        <v>195</v>
      </c>
      <c r="BU21" s="364" t="s">
        <v>205</v>
      </c>
      <c r="BV21" s="365" t="s">
        <v>193</v>
      </c>
      <c r="BW21" s="407">
        <v>104</v>
      </c>
      <c r="BX21" s="407">
        <v>124</v>
      </c>
      <c r="BY21" s="407">
        <v>17</v>
      </c>
      <c r="BZ21" s="407">
        <v>43</v>
      </c>
      <c r="CA21" s="407">
        <v>75</v>
      </c>
      <c r="CB21" s="407">
        <v>143</v>
      </c>
      <c r="CC21" s="407">
        <v>8</v>
      </c>
      <c r="CD21" s="407">
        <v>10</v>
      </c>
      <c r="CE21" s="407">
        <v>12</v>
      </c>
      <c r="CF21" s="407">
        <v>40</v>
      </c>
      <c r="CG21" s="407">
        <v>120</v>
      </c>
      <c r="CH21" s="407">
        <v>60</v>
      </c>
      <c r="CI21" s="407">
        <v>14</v>
      </c>
      <c r="CJ21" s="407">
        <v>54</v>
      </c>
      <c r="CK21" s="407">
        <v>150</v>
      </c>
      <c r="CL21" s="407">
        <v>87</v>
      </c>
      <c r="CM21" s="382"/>
      <c r="CN21" s="382"/>
    </row>
    <row r="22" spans="1:92" s="352" customFormat="1" ht="31.5" customHeight="1">
      <c r="A22" s="345">
        <v>14</v>
      </c>
      <c r="B22" s="345">
        <v>1</v>
      </c>
      <c r="C22" s="367" t="s">
        <v>220</v>
      </c>
      <c r="D22" s="368" t="s">
        <v>193</v>
      </c>
      <c r="E22" s="369" t="s">
        <v>195</v>
      </c>
      <c r="F22" s="383" t="s">
        <v>204</v>
      </c>
      <c r="G22" s="384" t="s">
        <v>219</v>
      </c>
      <c r="H22" s="408">
        <v>222</v>
      </c>
      <c r="I22" s="408">
        <v>42</v>
      </c>
      <c r="J22" s="408">
        <v>1</v>
      </c>
      <c r="K22" s="408">
        <v>16</v>
      </c>
      <c r="L22" s="408">
        <v>2896</v>
      </c>
      <c r="M22" s="408">
        <v>437</v>
      </c>
      <c r="N22" s="408">
        <v>17</v>
      </c>
      <c r="O22" s="408">
        <v>257</v>
      </c>
      <c r="P22" s="408">
        <v>193</v>
      </c>
      <c r="Q22" s="408">
        <v>26</v>
      </c>
      <c r="R22" s="407">
        <v>0</v>
      </c>
      <c r="S22" s="408">
        <v>6</v>
      </c>
      <c r="T22" s="408">
        <v>277</v>
      </c>
      <c r="U22" s="408">
        <v>26</v>
      </c>
      <c r="V22" s="408">
        <v>6</v>
      </c>
      <c r="W22" s="408">
        <v>15</v>
      </c>
      <c r="X22" s="408">
        <v>6</v>
      </c>
      <c r="Y22" s="408">
        <v>2</v>
      </c>
      <c r="Z22" s="406">
        <v>0</v>
      </c>
      <c r="AA22" s="408">
        <v>0</v>
      </c>
      <c r="AB22" s="408">
        <v>894</v>
      </c>
      <c r="AC22" s="408">
        <v>92</v>
      </c>
      <c r="AD22" s="407">
        <v>14</v>
      </c>
      <c r="AE22" s="408">
        <v>54</v>
      </c>
      <c r="AF22" s="408">
        <v>766</v>
      </c>
      <c r="AG22" s="408">
        <v>95</v>
      </c>
      <c r="AH22" s="407">
        <v>3</v>
      </c>
      <c r="AI22" s="408">
        <v>28</v>
      </c>
      <c r="AJ22" s="408">
        <v>2671</v>
      </c>
      <c r="AK22" s="408">
        <v>451</v>
      </c>
      <c r="AL22" s="408">
        <v>11</v>
      </c>
      <c r="AM22" s="408">
        <v>179</v>
      </c>
      <c r="AN22" s="408">
        <v>458</v>
      </c>
      <c r="AO22" s="408">
        <v>51</v>
      </c>
      <c r="AP22" s="407">
        <v>8</v>
      </c>
      <c r="AQ22" s="408">
        <v>20</v>
      </c>
      <c r="AR22" s="408">
        <v>376</v>
      </c>
      <c r="AS22" s="408">
        <v>46</v>
      </c>
      <c r="AT22" s="407">
        <v>5</v>
      </c>
      <c r="AU22" s="408">
        <v>18</v>
      </c>
      <c r="AV22" s="408">
        <v>4</v>
      </c>
      <c r="AW22" s="408">
        <v>1</v>
      </c>
      <c r="AX22" s="408">
        <v>0</v>
      </c>
      <c r="AY22" s="408">
        <v>0</v>
      </c>
      <c r="AZ22" s="408">
        <v>501</v>
      </c>
      <c r="BA22" s="408">
        <v>53</v>
      </c>
      <c r="BB22" s="408">
        <v>0</v>
      </c>
      <c r="BC22" s="408">
        <v>7</v>
      </c>
      <c r="BD22" s="408">
        <v>2590</v>
      </c>
      <c r="BE22" s="408">
        <v>575</v>
      </c>
      <c r="BF22" s="408">
        <v>11</v>
      </c>
      <c r="BG22" s="408">
        <v>234</v>
      </c>
      <c r="BH22" s="408">
        <v>3519</v>
      </c>
      <c r="BI22" s="408">
        <v>469</v>
      </c>
      <c r="BJ22" s="408">
        <v>3</v>
      </c>
      <c r="BK22" s="408">
        <v>210</v>
      </c>
      <c r="BL22" s="372"/>
      <c r="BM22" s="372"/>
      <c r="BP22" s="345">
        <v>14</v>
      </c>
      <c r="BQ22" s="345">
        <v>1</v>
      </c>
      <c r="BR22" s="367" t="s">
        <v>205</v>
      </c>
      <c r="BS22" s="368" t="s">
        <v>193</v>
      </c>
      <c r="BT22" s="369" t="s">
        <v>195</v>
      </c>
      <c r="BU22" s="383" t="s">
        <v>204</v>
      </c>
      <c r="BV22" s="384" t="s">
        <v>193</v>
      </c>
      <c r="BW22" s="408">
        <v>107</v>
      </c>
      <c r="BX22" s="408">
        <v>128</v>
      </c>
      <c r="BY22" s="416">
        <v>146</v>
      </c>
      <c r="BZ22" s="408">
        <v>48</v>
      </c>
      <c r="CA22" s="408">
        <v>81</v>
      </c>
      <c r="CB22" s="408">
        <v>148</v>
      </c>
      <c r="CC22" s="416">
        <v>162</v>
      </c>
      <c r="CD22" s="408">
        <v>12</v>
      </c>
      <c r="CE22" s="416">
        <v>143</v>
      </c>
      <c r="CF22" s="408">
        <v>46</v>
      </c>
      <c r="CG22" s="407">
        <v>121</v>
      </c>
      <c r="CH22" s="408">
        <v>61</v>
      </c>
      <c r="CI22" s="416">
        <v>130</v>
      </c>
      <c r="CJ22" s="408">
        <v>65</v>
      </c>
      <c r="CK22" s="408">
        <v>152</v>
      </c>
      <c r="CL22" s="408">
        <v>89</v>
      </c>
      <c r="CM22" s="372"/>
      <c r="CN22" s="372"/>
    </row>
    <row r="23" spans="1:92" s="352" customFormat="1" ht="31.5" customHeight="1">
      <c r="A23" s="345">
        <v>15</v>
      </c>
      <c r="B23" s="345">
        <v>1</v>
      </c>
      <c r="C23" s="377" t="s">
        <v>221</v>
      </c>
      <c r="D23" s="378" t="s">
        <v>193</v>
      </c>
      <c r="E23" s="379" t="s">
        <v>195</v>
      </c>
      <c r="F23" s="380" t="s">
        <v>203</v>
      </c>
      <c r="G23" s="381" t="s">
        <v>193</v>
      </c>
      <c r="H23" s="407">
        <v>258</v>
      </c>
      <c r="I23" s="407">
        <v>47</v>
      </c>
      <c r="J23" s="407">
        <v>1</v>
      </c>
      <c r="K23" s="407">
        <v>17</v>
      </c>
      <c r="L23" s="407">
        <v>3242</v>
      </c>
      <c r="M23" s="407">
        <v>493</v>
      </c>
      <c r="N23" s="407">
        <v>20</v>
      </c>
      <c r="O23" s="407">
        <v>276</v>
      </c>
      <c r="P23" s="407">
        <v>211</v>
      </c>
      <c r="Q23" s="407">
        <v>30</v>
      </c>
      <c r="R23" s="408">
        <v>1</v>
      </c>
      <c r="S23" s="407">
        <v>7</v>
      </c>
      <c r="T23" s="407">
        <v>307</v>
      </c>
      <c r="U23" s="407">
        <v>27</v>
      </c>
      <c r="V23" s="407">
        <v>7</v>
      </c>
      <c r="W23" s="407">
        <v>17</v>
      </c>
      <c r="X23" s="407">
        <v>7</v>
      </c>
      <c r="Y23" s="407">
        <v>2</v>
      </c>
      <c r="Z23" s="406">
        <v>0</v>
      </c>
      <c r="AA23" s="407">
        <v>0</v>
      </c>
      <c r="AB23" s="407">
        <v>1015</v>
      </c>
      <c r="AC23" s="407">
        <v>100</v>
      </c>
      <c r="AD23" s="407">
        <v>14</v>
      </c>
      <c r="AE23" s="407">
        <v>58</v>
      </c>
      <c r="AF23" s="407">
        <v>892</v>
      </c>
      <c r="AG23" s="407">
        <v>109</v>
      </c>
      <c r="AH23" s="407">
        <v>7</v>
      </c>
      <c r="AI23" s="407">
        <v>31</v>
      </c>
      <c r="AJ23" s="407">
        <v>3079</v>
      </c>
      <c r="AK23" s="407">
        <v>511</v>
      </c>
      <c r="AL23" s="407">
        <v>16</v>
      </c>
      <c r="AM23" s="407">
        <v>197</v>
      </c>
      <c r="AN23" s="407">
        <v>505</v>
      </c>
      <c r="AO23" s="407">
        <v>58</v>
      </c>
      <c r="AP23" s="407">
        <v>9</v>
      </c>
      <c r="AQ23" s="407">
        <v>21</v>
      </c>
      <c r="AR23" s="407">
        <v>438</v>
      </c>
      <c r="AS23" s="407">
        <v>51</v>
      </c>
      <c r="AT23" s="407">
        <v>7</v>
      </c>
      <c r="AU23" s="407">
        <v>18</v>
      </c>
      <c r="AV23" s="407">
        <v>4</v>
      </c>
      <c r="AW23" s="407">
        <v>1</v>
      </c>
      <c r="AX23" s="407">
        <v>0</v>
      </c>
      <c r="AY23" s="407">
        <v>0</v>
      </c>
      <c r="AZ23" s="407">
        <v>545</v>
      </c>
      <c r="BA23" s="407">
        <v>57</v>
      </c>
      <c r="BB23" s="407">
        <v>0</v>
      </c>
      <c r="BC23" s="407">
        <v>9</v>
      </c>
      <c r="BD23" s="407">
        <v>3094</v>
      </c>
      <c r="BE23" s="407">
        <v>640</v>
      </c>
      <c r="BF23" s="407">
        <v>13</v>
      </c>
      <c r="BG23" s="407">
        <v>257</v>
      </c>
      <c r="BH23" s="407">
        <v>3900</v>
      </c>
      <c r="BI23" s="407">
        <v>526</v>
      </c>
      <c r="BJ23" s="407">
        <v>5</v>
      </c>
      <c r="BK23" s="407">
        <v>223</v>
      </c>
      <c r="BL23" s="382"/>
      <c r="BM23" s="382"/>
      <c r="BP23" s="345">
        <v>15</v>
      </c>
      <c r="BQ23" s="345">
        <v>1</v>
      </c>
      <c r="BR23" s="377" t="s">
        <v>204</v>
      </c>
      <c r="BS23" s="378" t="s">
        <v>193</v>
      </c>
      <c r="BT23" s="379" t="s">
        <v>195</v>
      </c>
      <c r="BU23" s="380" t="s">
        <v>203</v>
      </c>
      <c r="BV23" s="381" t="s">
        <v>193</v>
      </c>
      <c r="BW23" s="407">
        <v>110</v>
      </c>
      <c r="BX23" s="407">
        <v>145</v>
      </c>
      <c r="BY23" s="407">
        <v>151</v>
      </c>
      <c r="BZ23" s="407">
        <v>56</v>
      </c>
      <c r="CA23" s="407">
        <v>82</v>
      </c>
      <c r="CB23" s="407">
        <v>151</v>
      </c>
      <c r="CC23" s="407">
        <v>164</v>
      </c>
      <c r="CD23" s="407">
        <v>19</v>
      </c>
      <c r="CE23" s="407">
        <v>145</v>
      </c>
      <c r="CF23" s="407">
        <v>51</v>
      </c>
      <c r="CG23" s="408">
        <v>131</v>
      </c>
      <c r="CH23" s="407">
        <v>81</v>
      </c>
      <c r="CI23" s="407">
        <v>134</v>
      </c>
      <c r="CJ23" s="407">
        <v>73</v>
      </c>
      <c r="CK23" s="407">
        <v>163</v>
      </c>
      <c r="CL23" s="407">
        <v>113</v>
      </c>
      <c r="CM23" s="382"/>
      <c r="CN23" s="382"/>
    </row>
    <row r="24" spans="1:92" s="352" customFormat="1" ht="31.5" customHeight="1">
      <c r="A24" s="345">
        <v>16</v>
      </c>
      <c r="B24" s="345">
        <v>1</v>
      </c>
      <c r="C24" s="377" t="s">
        <v>203</v>
      </c>
      <c r="D24" s="378" t="s">
        <v>193</v>
      </c>
      <c r="E24" s="379" t="s">
        <v>195</v>
      </c>
      <c r="F24" s="383" t="s">
        <v>222</v>
      </c>
      <c r="G24" s="384" t="s">
        <v>193</v>
      </c>
      <c r="H24" s="358">
        <v>306</v>
      </c>
      <c r="I24" s="358">
        <v>49</v>
      </c>
      <c r="J24" s="358">
        <v>1</v>
      </c>
      <c r="K24" s="358">
        <v>19</v>
      </c>
      <c r="L24" s="358">
        <v>3647</v>
      </c>
      <c r="M24" s="358">
        <v>549</v>
      </c>
      <c r="N24" s="358">
        <v>22</v>
      </c>
      <c r="O24" s="358">
        <v>296</v>
      </c>
      <c r="P24" s="358">
        <v>248</v>
      </c>
      <c r="Q24" s="358">
        <v>39</v>
      </c>
      <c r="R24" s="407">
        <v>2</v>
      </c>
      <c r="S24" s="358">
        <v>7</v>
      </c>
      <c r="T24" s="358">
        <v>342</v>
      </c>
      <c r="U24" s="358">
        <v>31</v>
      </c>
      <c r="V24" s="358">
        <v>8</v>
      </c>
      <c r="W24" s="358">
        <v>19</v>
      </c>
      <c r="X24" s="358">
        <v>8</v>
      </c>
      <c r="Y24" s="358">
        <v>2</v>
      </c>
      <c r="Z24" s="406">
        <v>0</v>
      </c>
      <c r="AA24" s="358">
        <v>0</v>
      </c>
      <c r="AB24" s="358">
        <v>1154</v>
      </c>
      <c r="AC24" s="358">
        <v>116</v>
      </c>
      <c r="AD24" s="407">
        <v>16</v>
      </c>
      <c r="AE24" s="358">
        <v>66</v>
      </c>
      <c r="AF24" s="358">
        <v>1002</v>
      </c>
      <c r="AG24" s="358">
        <v>120</v>
      </c>
      <c r="AH24" s="407">
        <v>9</v>
      </c>
      <c r="AI24" s="358">
        <v>35</v>
      </c>
      <c r="AJ24" s="358">
        <v>3480</v>
      </c>
      <c r="AK24" s="358">
        <v>590</v>
      </c>
      <c r="AL24" s="358">
        <v>21</v>
      </c>
      <c r="AM24" s="358">
        <v>228</v>
      </c>
      <c r="AN24" s="358">
        <v>565</v>
      </c>
      <c r="AO24" s="358">
        <v>60</v>
      </c>
      <c r="AP24" s="407">
        <v>10</v>
      </c>
      <c r="AQ24" s="358">
        <v>26</v>
      </c>
      <c r="AR24" s="358">
        <v>490</v>
      </c>
      <c r="AS24" s="358">
        <v>54</v>
      </c>
      <c r="AT24" s="407">
        <v>8</v>
      </c>
      <c r="AU24" s="358">
        <v>19</v>
      </c>
      <c r="AV24" s="358">
        <v>4</v>
      </c>
      <c r="AW24" s="358">
        <v>1</v>
      </c>
      <c r="AX24" s="358">
        <v>0</v>
      </c>
      <c r="AY24" s="358">
        <v>0</v>
      </c>
      <c r="AZ24" s="358">
        <v>567</v>
      </c>
      <c r="BA24" s="358">
        <v>62</v>
      </c>
      <c r="BB24" s="358">
        <v>0</v>
      </c>
      <c r="BC24" s="358">
        <v>11</v>
      </c>
      <c r="BD24" s="358">
        <v>3519</v>
      </c>
      <c r="BE24" s="358">
        <v>788</v>
      </c>
      <c r="BF24" s="358">
        <v>20</v>
      </c>
      <c r="BG24" s="358">
        <v>289</v>
      </c>
      <c r="BH24" s="358">
        <v>4235</v>
      </c>
      <c r="BI24" s="358">
        <v>587</v>
      </c>
      <c r="BJ24" s="358">
        <v>7</v>
      </c>
      <c r="BK24" s="358">
        <v>233</v>
      </c>
      <c r="BL24" s="382"/>
      <c r="BM24" s="382"/>
      <c r="BP24" s="345">
        <v>16</v>
      </c>
      <c r="BQ24" s="345">
        <v>1</v>
      </c>
      <c r="BR24" s="377" t="s">
        <v>203</v>
      </c>
      <c r="BS24" s="378" t="s">
        <v>193</v>
      </c>
      <c r="BT24" s="379" t="s">
        <v>195</v>
      </c>
      <c r="BU24" s="383" t="s">
        <v>202</v>
      </c>
      <c r="BV24" s="384" t="s">
        <v>193</v>
      </c>
      <c r="BW24" s="358">
        <v>111</v>
      </c>
      <c r="BX24" s="358">
        <v>158</v>
      </c>
      <c r="BY24" s="358">
        <v>159</v>
      </c>
      <c r="BZ24" s="358">
        <v>69</v>
      </c>
      <c r="CA24" s="358">
        <v>83</v>
      </c>
      <c r="CB24" s="358">
        <v>153</v>
      </c>
      <c r="CC24" s="358">
        <v>169</v>
      </c>
      <c r="CD24" s="358">
        <v>26</v>
      </c>
      <c r="CE24" s="358">
        <v>152</v>
      </c>
      <c r="CF24" s="358">
        <v>71</v>
      </c>
      <c r="CG24" s="407">
        <v>134</v>
      </c>
      <c r="CH24" s="358">
        <v>87</v>
      </c>
      <c r="CI24" s="358">
        <v>139</v>
      </c>
      <c r="CJ24" s="358">
        <v>132</v>
      </c>
      <c r="CK24" s="358">
        <v>166</v>
      </c>
      <c r="CL24" s="358">
        <v>119</v>
      </c>
      <c r="CM24" s="382"/>
      <c r="CN24" s="382"/>
    </row>
    <row r="25" spans="1:92" s="352" customFormat="1" ht="31.5" customHeight="1">
      <c r="A25" s="345">
        <v>17</v>
      </c>
      <c r="B25" s="345">
        <v>1</v>
      </c>
      <c r="C25" s="346" t="s">
        <v>202</v>
      </c>
      <c r="D25" s="347" t="s">
        <v>193</v>
      </c>
      <c r="E25" s="348" t="s">
        <v>218</v>
      </c>
      <c r="F25" s="349" t="s">
        <v>202</v>
      </c>
      <c r="G25" s="350" t="s">
        <v>201</v>
      </c>
      <c r="H25" s="360">
        <v>311</v>
      </c>
      <c r="I25" s="360">
        <v>49</v>
      </c>
      <c r="J25" s="360">
        <v>1</v>
      </c>
      <c r="K25" s="360">
        <v>19</v>
      </c>
      <c r="L25" s="360">
        <v>3725</v>
      </c>
      <c r="M25" s="360">
        <v>557</v>
      </c>
      <c r="N25" s="360">
        <v>22</v>
      </c>
      <c r="O25" s="360">
        <v>298</v>
      </c>
      <c r="P25" s="360">
        <v>253</v>
      </c>
      <c r="Q25" s="360">
        <v>41</v>
      </c>
      <c r="R25" s="358">
        <v>2</v>
      </c>
      <c r="S25" s="360">
        <v>7</v>
      </c>
      <c r="T25" s="360">
        <v>344</v>
      </c>
      <c r="U25" s="360">
        <v>31</v>
      </c>
      <c r="V25" s="360">
        <v>8</v>
      </c>
      <c r="W25" s="360">
        <v>19</v>
      </c>
      <c r="X25" s="360">
        <v>8</v>
      </c>
      <c r="Y25" s="360">
        <v>2</v>
      </c>
      <c r="Z25" s="406">
        <v>0</v>
      </c>
      <c r="AA25" s="360">
        <v>0</v>
      </c>
      <c r="AB25" s="360">
        <v>1169</v>
      </c>
      <c r="AC25" s="360">
        <v>118</v>
      </c>
      <c r="AD25" s="407">
        <v>16</v>
      </c>
      <c r="AE25" s="360">
        <v>67</v>
      </c>
      <c r="AF25" s="360">
        <v>1022</v>
      </c>
      <c r="AG25" s="360">
        <v>124</v>
      </c>
      <c r="AH25" s="407">
        <v>9</v>
      </c>
      <c r="AI25" s="360">
        <v>36</v>
      </c>
      <c r="AJ25" s="360">
        <v>3572</v>
      </c>
      <c r="AK25" s="360">
        <v>609</v>
      </c>
      <c r="AL25" s="360">
        <v>21</v>
      </c>
      <c r="AM25" s="360">
        <v>232</v>
      </c>
      <c r="AN25" s="360">
        <v>576</v>
      </c>
      <c r="AO25" s="360">
        <v>62</v>
      </c>
      <c r="AP25" s="407">
        <v>11</v>
      </c>
      <c r="AQ25" s="360">
        <v>27</v>
      </c>
      <c r="AR25" s="360">
        <v>502</v>
      </c>
      <c r="AS25" s="360">
        <v>54</v>
      </c>
      <c r="AT25" s="407">
        <v>9</v>
      </c>
      <c r="AU25" s="360">
        <v>19</v>
      </c>
      <c r="AV25" s="360">
        <v>4</v>
      </c>
      <c r="AW25" s="360">
        <v>1</v>
      </c>
      <c r="AX25" s="360">
        <v>0</v>
      </c>
      <c r="AY25" s="360">
        <v>0</v>
      </c>
      <c r="AZ25" s="360">
        <v>574</v>
      </c>
      <c r="BA25" s="360">
        <v>63</v>
      </c>
      <c r="BB25" s="360">
        <v>0</v>
      </c>
      <c r="BC25" s="360">
        <v>12</v>
      </c>
      <c r="BD25" s="360">
        <v>3602</v>
      </c>
      <c r="BE25" s="360">
        <v>835</v>
      </c>
      <c r="BF25" s="360">
        <v>22</v>
      </c>
      <c r="BG25" s="360">
        <v>294</v>
      </c>
      <c r="BH25" s="360">
        <v>4309</v>
      </c>
      <c r="BI25" s="360">
        <v>590</v>
      </c>
      <c r="BJ25" s="360">
        <v>7</v>
      </c>
      <c r="BK25" s="360">
        <v>241</v>
      </c>
      <c r="BL25" s="351"/>
      <c r="BM25" s="351"/>
      <c r="BP25" s="345">
        <v>17</v>
      </c>
      <c r="BQ25" s="345">
        <v>1</v>
      </c>
      <c r="BR25" s="346" t="s">
        <v>202</v>
      </c>
      <c r="BS25" s="347" t="s">
        <v>193</v>
      </c>
      <c r="BT25" s="348" t="s">
        <v>195</v>
      </c>
      <c r="BU25" s="349" t="s">
        <v>202</v>
      </c>
      <c r="BV25" s="350" t="s">
        <v>201</v>
      </c>
      <c r="BW25" s="360">
        <v>113</v>
      </c>
      <c r="BX25" s="360">
        <v>159</v>
      </c>
      <c r="BY25" s="360">
        <v>162</v>
      </c>
      <c r="BZ25" s="360">
        <v>69</v>
      </c>
      <c r="CA25" s="360">
        <v>83</v>
      </c>
      <c r="CB25" s="360">
        <v>153</v>
      </c>
      <c r="CC25" s="360">
        <v>169</v>
      </c>
      <c r="CD25" s="360">
        <v>26</v>
      </c>
      <c r="CE25" s="360">
        <v>152</v>
      </c>
      <c r="CF25" s="360">
        <v>76</v>
      </c>
      <c r="CG25" s="358">
        <v>135</v>
      </c>
      <c r="CH25" s="360">
        <v>87</v>
      </c>
      <c r="CI25" s="360">
        <v>140</v>
      </c>
      <c r="CJ25" s="360">
        <v>136</v>
      </c>
      <c r="CK25" s="360">
        <v>167</v>
      </c>
      <c r="CL25" s="360">
        <v>120</v>
      </c>
      <c r="CM25" s="351"/>
      <c r="CN25" s="351"/>
    </row>
    <row r="26" spans="1:92" s="352" customFormat="1" ht="31.5" customHeight="1">
      <c r="A26" s="345">
        <v>17</v>
      </c>
      <c r="B26" s="345">
        <v>2</v>
      </c>
      <c r="C26" s="353" t="s">
        <v>202</v>
      </c>
      <c r="D26" s="354" t="s">
        <v>201</v>
      </c>
      <c r="E26" s="355" t="s">
        <v>195</v>
      </c>
      <c r="F26" s="356" t="s">
        <v>223</v>
      </c>
      <c r="G26" s="357" t="s">
        <v>200</v>
      </c>
      <c r="H26" s="360">
        <v>317</v>
      </c>
      <c r="I26" s="360">
        <v>49</v>
      </c>
      <c r="J26" s="360">
        <v>1</v>
      </c>
      <c r="K26" s="360">
        <v>19</v>
      </c>
      <c r="L26" s="360">
        <v>3790</v>
      </c>
      <c r="M26" s="360">
        <v>569</v>
      </c>
      <c r="N26" s="360">
        <v>22</v>
      </c>
      <c r="O26" s="360">
        <v>302</v>
      </c>
      <c r="P26" s="360">
        <v>258</v>
      </c>
      <c r="Q26" s="360">
        <v>41</v>
      </c>
      <c r="R26" s="360">
        <v>3</v>
      </c>
      <c r="S26" s="360">
        <v>7</v>
      </c>
      <c r="T26" s="360">
        <v>348</v>
      </c>
      <c r="U26" s="360">
        <v>32</v>
      </c>
      <c r="V26" s="360">
        <v>8</v>
      </c>
      <c r="W26" s="360">
        <v>20</v>
      </c>
      <c r="X26" s="360">
        <v>8</v>
      </c>
      <c r="Y26" s="360">
        <v>2</v>
      </c>
      <c r="Z26" s="406">
        <v>0</v>
      </c>
      <c r="AA26" s="360">
        <v>0</v>
      </c>
      <c r="AB26" s="360">
        <v>1208</v>
      </c>
      <c r="AC26" s="360">
        <v>118</v>
      </c>
      <c r="AD26" s="407">
        <v>16</v>
      </c>
      <c r="AE26" s="360">
        <v>67</v>
      </c>
      <c r="AF26" s="360">
        <v>1030</v>
      </c>
      <c r="AG26" s="360">
        <v>125</v>
      </c>
      <c r="AH26" s="407">
        <v>10</v>
      </c>
      <c r="AI26" s="360">
        <v>36</v>
      </c>
      <c r="AJ26" s="360">
        <v>3653</v>
      </c>
      <c r="AK26" s="360">
        <v>623</v>
      </c>
      <c r="AL26" s="360">
        <v>22</v>
      </c>
      <c r="AM26" s="360">
        <v>232</v>
      </c>
      <c r="AN26" s="360">
        <v>588</v>
      </c>
      <c r="AO26" s="360">
        <v>63</v>
      </c>
      <c r="AP26" s="407">
        <v>11</v>
      </c>
      <c r="AQ26" s="360">
        <v>27</v>
      </c>
      <c r="AR26" s="360">
        <v>512</v>
      </c>
      <c r="AS26" s="360">
        <v>54</v>
      </c>
      <c r="AT26" s="407">
        <v>9</v>
      </c>
      <c r="AU26" s="360">
        <v>19</v>
      </c>
      <c r="AV26" s="360">
        <v>4</v>
      </c>
      <c r="AW26" s="360">
        <v>1</v>
      </c>
      <c r="AX26" s="360">
        <v>0</v>
      </c>
      <c r="AY26" s="360">
        <v>0</v>
      </c>
      <c r="AZ26" s="360">
        <v>575</v>
      </c>
      <c r="BA26" s="360">
        <v>64</v>
      </c>
      <c r="BB26" s="360">
        <v>0</v>
      </c>
      <c r="BC26" s="360">
        <v>12</v>
      </c>
      <c r="BD26" s="360">
        <v>3680</v>
      </c>
      <c r="BE26" s="360">
        <v>914</v>
      </c>
      <c r="BF26" s="360">
        <v>23</v>
      </c>
      <c r="BG26" s="360">
        <v>296</v>
      </c>
      <c r="BH26" s="360">
        <v>4378</v>
      </c>
      <c r="BI26" s="360">
        <v>590</v>
      </c>
      <c r="BJ26" s="360">
        <v>7</v>
      </c>
      <c r="BK26" s="360">
        <v>244</v>
      </c>
      <c r="BL26" s="359"/>
      <c r="BM26" s="359"/>
      <c r="BP26" s="345">
        <v>17</v>
      </c>
      <c r="BQ26" s="345">
        <v>2</v>
      </c>
      <c r="BR26" s="353" t="s">
        <v>202</v>
      </c>
      <c r="BS26" s="354" t="s">
        <v>201</v>
      </c>
      <c r="BT26" s="355" t="s">
        <v>195</v>
      </c>
      <c r="BU26" s="356" t="s">
        <v>202</v>
      </c>
      <c r="BV26" s="357" t="s">
        <v>200</v>
      </c>
      <c r="BW26" s="360">
        <v>113</v>
      </c>
      <c r="BX26" s="360">
        <v>159</v>
      </c>
      <c r="BY26" s="360">
        <v>162</v>
      </c>
      <c r="BZ26" s="360">
        <v>73</v>
      </c>
      <c r="CA26" s="360">
        <v>83</v>
      </c>
      <c r="CB26" s="360">
        <v>153</v>
      </c>
      <c r="CC26" s="360">
        <v>169</v>
      </c>
      <c r="CD26" s="360">
        <v>26</v>
      </c>
      <c r="CE26" s="360">
        <v>155</v>
      </c>
      <c r="CF26" s="360">
        <v>79</v>
      </c>
      <c r="CG26" s="360">
        <v>136</v>
      </c>
      <c r="CH26" s="360">
        <v>92</v>
      </c>
      <c r="CI26" s="360">
        <v>143</v>
      </c>
      <c r="CJ26" s="360">
        <v>139</v>
      </c>
      <c r="CK26" s="360">
        <v>168</v>
      </c>
      <c r="CL26" s="360">
        <v>124</v>
      </c>
      <c r="CM26" s="359"/>
      <c r="CN26" s="359"/>
    </row>
    <row r="27" spans="1:92" s="352" customFormat="1" ht="31.5" customHeight="1">
      <c r="A27" s="345">
        <v>17</v>
      </c>
      <c r="B27" s="345">
        <v>3</v>
      </c>
      <c r="C27" s="353" t="s">
        <v>202</v>
      </c>
      <c r="D27" s="354" t="s">
        <v>200</v>
      </c>
      <c r="E27" s="355" t="s">
        <v>195</v>
      </c>
      <c r="F27" s="356" t="s">
        <v>224</v>
      </c>
      <c r="G27" s="357" t="s">
        <v>199</v>
      </c>
      <c r="H27" s="360">
        <v>325</v>
      </c>
      <c r="I27" s="360">
        <v>51</v>
      </c>
      <c r="J27" s="360">
        <v>1</v>
      </c>
      <c r="K27" s="360">
        <v>19</v>
      </c>
      <c r="L27" s="360">
        <v>3887</v>
      </c>
      <c r="M27" s="360">
        <v>579</v>
      </c>
      <c r="N27" s="360">
        <v>22</v>
      </c>
      <c r="O27" s="360">
        <v>303</v>
      </c>
      <c r="P27" s="360">
        <v>262</v>
      </c>
      <c r="Q27" s="360">
        <v>41</v>
      </c>
      <c r="R27" s="360">
        <v>3</v>
      </c>
      <c r="S27" s="360">
        <v>7</v>
      </c>
      <c r="T27" s="360">
        <v>351</v>
      </c>
      <c r="U27" s="360">
        <v>32</v>
      </c>
      <c r="V27" s="360">
        <v>8</v>
      </c>
      <c r="W27" s="360">
        <v>20</v>
      </c>
      <c r="X27" s="360">
        <v>8</v>
      </c>
      <c r="Y27" s="360">
        <v>2</v>
      </c>
      <c r="Z27" s="406">
        <v>0</v>
      </c>
      <c r="AA27" s="360">
        <v>0</v>
      </c>
      <c r="AB27" s="360">
        <v>1233</v>
      </c>
      <c r="AC27" s="360">
        <v>120</v>
      </c>
      <c r="AD27" s="407">
        <v>16</v>
      </c>
      <c r="AE27" s="360">
        <v>68</v>
      </c>
      <c r="AF27" s="360">
        <v>1050</v>
      </c>
      <c r="AG27" s="360">
        <v>131</v>
      </c>
      <c r="AH27" s="407">
        <v>11</v>
      </c>
      <c r="AI27" s="360">
        <v>36</v>
      </c>
      <c r="AJ27" s="360">
        <v>3745</v>
      </c>
      <c r="AK27" s="360">
        <v>638</v>
      </c>
      <c r="AL27" s="360">
        <v>22</v>
      </c>
      <c r="AM27" s="360">
        <v>232</v>
      </c>
      <c r="AN27" s="360">
        <v>602</v>
      </c>
      <c r="AO27" s="360">
        <v>64</v>
      </c>
      <c r="AP27" s="407">
        <v>11</v>
      </c>
      <c r="AQ27" s="360">
        <v>27</v>
      </c>
      <c r="AR27" s="360">
        <v>527</v>
      </c>
      <c r="AS27" s="360">
        <v>54</v>
      </c>
      <c r="AT27" s="407">
        <v>9</v>
      </c>
      <c r="AU27" s="360">
        <v>19</v>
      </c>
      <c r="AV27" s="360">
        <v>4</v>
      </c>
      <c r="AW27" s="360">
        <v>1</v>
      </c>
      <c r="AX27" s="360">
        <v>0</v>
      </c>
      <c r="AY27" s="360">
        <v>0</v>
      </c>
      <c r="AZ27" s="360">
        <v>581</v>
      </c>
      <c r="BA27" s="360">
        <v>64</v>
      </c>
      <c r="BB27" s="360">
        <v>0</v>
      </c>
      <c r="BC27" s="360">
        <v>12</v>
      </c>
      <c r="BD27" s="360">
        <v>3779</v>
      </c>
      <c r="BE27" s="360">
        <v>961</v>
      </c>
      <c r="BF27" s="360">
        <v>25</v>
      </c>
      <c r="BG27" s="360">
        <v>299</v>
      </c>
      <c r="BH27" s="360">
        <v>4449</v>
      </c>
      <c r="BI27" s="360">
        <v>593</v>
      </c>
      <c r="BJ27" s="360">
        <v>7</v>
      </c>
      <c r="BK27" s="360">
        <v>248</v>
      </c>
      <c r="BL27" s="359"/>
      <c r="BM27" s="359"/>
      <c r="BP27" s="345">
        <v>17</v>
      </c>
      <c r="BQ27" s="345">
        <v>3</v>
      </c>
      <c r="BR27" s="353" t="s">
        <v>202</v>
      </c>
      <c r="BS27" s="354" t="s">
        <v>200</v>
      </c>
      <c r="BT27" s="355" t="s">
        <v>195</v>
      </c>
      <c r="BU27" s="356" t="s">
        <v>202</v>
      </c>
      <c r="BV27" s="357" t="s">
        <v>199</v>
      </c>
      <c r="BW27" s="360">
        <v>115</v>
      </c>
      <c r="BX27" s="360">
        <v>162</v>
      </c>
      <c r="BY27" s="360">
        <v>162</v>
      </c>
      <c r="BZ27" s="360">
        <v>75</v>
      </c>
      <c r="CA27" s="360">
        <v>85</v>
      </c>
      <c r="CB27" s="360">
        <v>155</v>
      </c>
      <c r="CC27" s="360">
        <v>170</v>
      </c>
      <c r="CD27" s="360">
        <v>30</v>
      </c>
      <c r="CE27" s="360">
        <v>156</v>
      </c>
      <c r="CF27" s="360">
        <v>81</v>
      </c>
      <c r="CG27" s="360">
        <v>136</v>
      </c>
      <c r="CH27" s="360">
        <v>92</v>
      </c>
      <c r="CI27" s="360">
        <v>145</v>
      </c>
      <c r="CJ27" s="360">
        <v>144</v>
      </c>
      <c r="CK27" s="360">
        <v>168</v>
      </c>
      <c r="CL27" s="360">
        <v>124</v>
      </c>
      <c r="CM27" s="359"/>
      <c r="CN27" s="359"/>
    </row>
    <row r="28" spans="1:92" s="352" customFormat="1" ht="31.5" customHeight="1">
      <c r="A28" s="345">
        <v>17</v>
      </c>
      <c r="B28" s="345">
        <v>4</v>
      </c>
      <c r="C28" s="353" t="s">
        <v>202</v>
      </c>
      <c r="D28" s="354" t="s">
        <v>199</v>
      </c>
      <c r="E28" s="355" t="s">
        <v>195</v>
      </c>
      <c r="F28" s="356" t="s">
        <v>202</v>
      </c>
      <c r="G28" s="357" t="s">
        <v>198</v>
      </c>
      <c r="H28" s="360">
        <v>334</v>
      </c>
      <c r="I28" s="360">
        <v>52</v>
      </c>
      <c r="J28" s="360">
        <v>1</v>
      </c>
      <c r="K28" s="360">
        <v>19</v>
      </c>
      <c r="L28" s="360">
        <v>3969</v>
      </c>
      <c r="M28" s="360">
        <v>587</v>
      </c>
      <c r="N28" s="360">
        <v>23</v>
      </c>
      <c r="O28" s="360">
        <v>303</v>
      </c>
      <c r="P28" s="360">
        <v>266</v>
      </c>
      <c r="Q28" s="360">
        <v>42</v>
      </c>
      <c r="R28" s="360">
        <v>3</v>
      </c>
      <c r="S28" s="360">
        <v>7</v>
      </c>
      <c r="T28" s="360">
        <v>355</v>
      </c>
      <c r="U28" s="360">
        <v>32</v>
      </c>
      <c r="V28" s="360">
        <v>8</v>
      </c>
      <c r="W28" s="360">
        <v>20</v>
      </c>
      <c r="X28" s="360">
        <v>8</v>
      </c>
      <c r="Y28" s="360">
        <v>2</v>
      </c>
      <c r="Z28" s="406">
        <v>0</v>
      </c>
      <c r="AA28" s="360">
        <v>0</v>
      </c>
      <c r="AB28" s="360">
        <v>1277</v>
      </c>
      <c r="AC28" s="360">
        <v>124</v>
      </c>
      <c r="AD28" s="407">
        <v>16</v>
      </c>
      <c r="AE28" s="360">
        <v>69</v>
      </c>
      <c r="AF28" s="360">
        <v>1078</v>
      </c>
      <c r="AG28" s="360">
        <v>134</v>
      </c>
      <c r="AH28" s="407">
        <v>11</v>
      </c>
      <c r="AI28" s="360">
        <v>37</v>
      </c>
      <c r="AJ28" s="360">
        <v>3810</v>
      </c>
      <c r="AK28" s="360">
        <v>648</v>
      </c>
      <c r="AL28" s="360">
        <v>23</v>
      </c>
      <c r="AM28" s="360">
        <v>235</v>
      </c>
      <c r="AN28" s="360">
        <v>609</v>
      </c>
      <c r="AO28" s="360">
        <v>67</v>
      </c>
      <c r="AP28" s="407">
        <v>12</v>
      </c>
      <c r="AQ28" s="360">
        <v>27</v>
      </c>
      <c r="AR28" s="360">
        <v>552</v>
      </c>
      <c r="AS28" s="360">
        <v>54</v>
      </c>
      <c r="AT28" s="407">
        <v>12</v>
      </c>
      <c r="AU28" s="360">
        <v>21</v>
      </c>
      <c r="AV28" s="360">
        <v>4</v>
      </c>
      <c r="AW28" s="360">
        <v>1</v>
      </c>
      <c r="AX28" s="360">
        <v>0</v>
      </c>
      <c r="AY28" s="360">
        <v>0</v>
      </c>
      <c r="AZ28" s="360">
        <v>586</v>
      </c>
      <c r="BA28" s="360">
        <v>64</v>
      </c>
      <c r="BB28" s="360">
        <v>0</v>
      </c>
      <c r="BC28" s="360">
        <v>13</v>
      </c>
      <c r="BD28" s="360">
        <v>3887</v>
      </c>
      <c r="BE28" s="360">
        <v>979</v>
      </c>
      <c r="BF28" s="360">
        <v>29</v>
      </c>
      <c r="BG28" s="360">
        <v>300</v>
      </c>
      <c r="BH28" s="360">
        <v>4509</v>
      </c>
      <c r="BI28" s="360">
        <v>602</v>
      </c>
      <c r="BJ28" s="360">
        <v>7</v>
      </c>
      <c r="BK28" s="360">
        <v>255</v>
      </c>
      <c r="BL28" s="359"/>
      <c r="BM28" s="359"/>
      <c r="BP28" s="345">
        <v>17</v>
      </c>
      <c r="BQ28" s="345">
        <v>4</v>
      </c>
      <c r="BR28" s="353" t="s">
        <v>202</v>
      </c>
      <c r="BS28" s="354" t="s">
        <v>199</v>
      </c>
      <c r="BT28" s="355" t="s">
        <v>195</v>
      </c>
      <c r="BU28" s="356" t="s">
        <v>202</v>
      </c>
      <c r="BV28" s="357" t="s">
        <v>198</v>
      </c>
      <c r="BW28" s="360">
        <v>117</v>
      </c>
      <c r="BX28" s="360">
        <v>165</v>
      </c>
      <c r="BY28" s="360">
        <v>162</v>
      </c>
      <c r="BZ28" s="360">
        <v>78</v>
      </c>
      <c r="CA28" s="360">
        <v>85</v>
      </c>
      <c r="CB28" s="360">
        <v>155</v>
      </c>
      <c r="CC28" s="360">
        <v>170</v>
      </c>
      <c r="CD28" s="360">
        <v>31</v>
      </c>
      <c r="CE28" s="360">
        <v>158</v>
      </c>
      <c r="CF28" s="360">
        <v>84</v>
      </c>
      <c r="CG28" s="360">
        <v>136</v>
      </c>
      <c r="CH28" s="360">
        <v>94</v>
      </c>
      <c r="CI28" s="360">
        <v>146</v>
      </c>
      <c r="CJ28" s="360">
        <v>147</v>
      </c>
      <c r="CK28" s="360">
        <v>168</v>
      </c>
      <c r="CL28" s="360">
        <v>124</v>
      </c>
      <c r="CM28" s="359"/>
      <c r="CN28" s="359"/>
    </row>
    <row r="29" spans="1:92" s="352" customFormat="1" ht="31.5" customHeight="1">
      <c r="A29" s="345">
        <v>17</v>
      </c>
      <c r="B29" s="345">
        <v>5</v>
      </c>
      <c r="C29" s="353" t="s">
        <v>202</v>
      </c>
      <c r="D29" s="354" t="s">
        <v>198</v>
      </c>
      <c r="E29" s="355" t="s">
        <v>225</v>
      </c>
      <c r="F29" s="356" t="s">
        <v>202</v>
      </c>
      <c r="G29" s="357" t="s">
        <v>226</v>
      </c>
      <c r="H29" s="360">
        <v>353</v>
      </c>
      <c r="I29" s="360">
        <v>52</v>
      </c>
      <c r="J29" s="360">
        <v>1</v>
      </c>
      <c r="K29" s="360">
        <v>19</v>
      </c>
      <c r="L29" s="360">
        <v>4086</v>
      </c>
      <c r="M29" s="360">
        <v>602</v>
      </c>
      <c r="N29" s="360">
        <v>23</v>
      </c>
      <c r="O29" s="360">
        <v>304</v>
      </c>
      <c r="P29" s="360">
        <v>266</v>
      </c>
      <c r="Q29" s="360">
        <v>42</v>
      </c>
      <c r="R29" s="360">
        <v>3</v>
      </c>
      <c r="S29" s="360">
        <v>7</v>
      </c>
      <c r="T29" s="360">
        <v>359</v>
      </c>
      <c r="U29" s="360">
        <v>32</v>
      </c>
      <c r="V29" s="360">
        <v>8</v>
      </c>
      <c r="W29" s="360">
        <v>20</v>
      </c>
      <c r="X29" s="360">
        <v>8</v>
      </c>
      <c r="Y29" s="360">
        <v>2</v>
      </c>
      <c r="Z29" s="406">
        <v>0</v>
      </c>
      <c r="AA29" s="360">
        <v>0</v>
      </c>
      <c r="AB29" s="360">
        <v>1316</v>
      </c>
      <c r="AC29" s="360">
        <v>126</v>
      </c>
      <c r="AD29" s="407">
        <v>16</v>
      </c>
      <c r="AE29" s="360">
        <v>69</v>
      </c>
      <c r="AF29" s="360">
        <v>1097</v>
      </c>
      <c r="AG29" s="360">
        <v>135</v>
      </c>
      <c r="AH29" s="407">
        <v>11</v>
      </c>
      <c r="AI29" s="360">
        <v>37</v>
      </c>
      <c r="AJ29" s="360">
        <v>3882</v>
      </c>
      <c r="AK29" s="360">
        <v>660</v>
      </c>
      <c r="AL29" s="360">
        <v>23</v>
      </c>
      <c r="AM29" s="360">
        <v>239</v>
      </c>
      <c r="AN29" s="360">
        <v>624</v>
      </c>
      <c r="AO29" s="360">
        <v>67</v>
      </c>
      <c r="AP29" s="407">
        <v>12</v>
      </c>
      <c r="AQ29" s="360">
        <v>27</v>
      </c>
      <c r="AR29" s="360">
        <v>563</v>
      </c>
      <c r="AS29" s="360">
        <v>55</v>
      </c>
      <c r="AT29" s="407">
        <v>12</v>
      </c>
      <c r="AU29" s="360">
        <v>21</v>
      </c>
      <c r="AV29" s="360">
        <v>4</v>
      </c>
      <c r="AW29" s="360">
        <v>1</v>
      </c>
      <c r="AX29" s="360">
        <v>0</v>
      </c>
      <c r="AY29" s="360">
        <v>0</v>
      </c>
      <c r="AZ29" s="360">
        <v>589</v>
      </c>
      <c r="BA29" s="360">
        <v>66</v>
      </c>
      <c r="BB29" s="360">
        <v>0</v>
      </c>
      <c r="BC29" s="360">
        <v>13</v>
      </c>
      <c r="BD29" s="360">
        <v>4004</v>
      </c>
      <c r="BE29" s="360">
        <v>1011</v>
      </c>
      <c r="BF29" s="360">
        <v>31</v>
      </c>
      <c r="BG29" s="360">
        <v>301</v>
      </c>
      <c r="BH29" s="360">
        <v>4591</v>
      </c>
      <c r="BI29" s="360">
        <v>607</v>
      </c>
      <c r="BJ29" s="360">
        <v>7</v>
      </c>
      <c r="BK29" s="360">
        <v>262</v>
      </c>
      <c r="BL29" s="359"/>
      <c r="BM29" s="359"/>
      <c r="BP29" s="345">
        <v>17</v>
      </c>
      <c r="BQ29" s="345">
        <v>5</v>
      </c>
      <c r="BR29" s="353" t="s">
        <v>202</v>
      </c>
      <c r="BS29" s="354" t="s">
        <v>198</v>
      </c>
      <c r="BT29" s="355" t="s">
        <v>195</v>
      </c>
      <c r="BU29" s="356" t="s">
        <v>202</v>
      </c>
      <c r="BV29" s="357" t="s">
        <v>196</v>
      </c>
      <c r="BW29" s="360">
        <v>117</v>
      </c>
      <c r="BX29" s="360">
        <v>167</v>
      </c>
      <c r="BY29" s="360">
        <v>164</v>
      </c>
      <c r="BZ29" s="360">
        <v>79</v>
      </c>
      <c r="CA29" s="360">
        <v>85</v>
      </c>
      <c r="CB29" s="360">
        <v>156</v>
      </c>
      <c r="CC29" s="360">
        <v>170</v>
      </c>
      <c r="CD29" s="360">
        <v>32</v>
      </c>
      <c r="CE29" s="360">
        <v>160</v>
      </c>
      <c r="CF29" s="360">
        <v>90</v>
      </c>
      <c r="CG29" s="360">
        <v>138</v>
      </c>
      <c r="CH29" s="360">
        <v>94</v>
      </c>
      <c r="CI29" s="360">
        <v>148</v>
      </c>
      <c r="CJ29" s="360">
        <v>152</v>
      </c>
      <c r="CK29" s="360">
        <v>168</v>
      </c>
      <c r="CL29" s="360">
        <v>127</v>
      </c>
      <c r="CM29" s="359"/>
      <c r="CN29" s="359"/>
    </row>
    <row r="30" spans="1:92" s="352" customFormat="1" ht="31.5" customHeight="1">
      <c r="A30" s="345">
        <v>17</v>
      </c>
      <c r="B30" s="345">
        <v>6</v>
      </c>
      <c r="C30" s="361" t="s">
        <v>222</v>
      </c>
      <c r="D30" s="362" t="s">
        <v>196</v>
      </c>
      <c r="E30" s="363" t="s">
        <v>195</v>
      </c>
      <c r="F30" s="364" t="s">
        <v>227</v>
      </c>
      <c r="G30" s="365" t="s">
        <v>193</v>
      </c>
      <c r="H30" s="360">
        <v>362</v>
      </c>
      <c r="I30" s="360">
        <v>54</v>
      </c>
      <c r="J30" s="360">
        <v>1</v>
      </c>
      <c r="K30" s="360">
        <v>19</v>
      </c>
      <c r="L30" s="360">
        <v>4161</v>
      </c>
      <c r="M30" s="360">
        <v>613</v>
      </c>
      <c r="N30" s="360">
        <v>24</v>
      </c>
      <c r="O30" s="360">
        <v>305</v>
      </c>
      <c r="P30" s="360">
        <v>267</v>
      </c>
      <c r="Q30" s="360">
        <v>42</v>
      </c>
      <c r="R30" s="360">
        <v>3</v>
      </c>
      <c r="S30" s="360">
        <v>7</v>
      </c>
      <c r="T30" s="360">
        <v>363</v>
      </c>
      <c r="U30" s="360">
        <v>34</v>
      </c>
      <c r="V30" s="360">
        <v>8</v>
      </c>
      <c r="W30" s="360">
        <v>20</v>
      </c>
      <c r="X30" s="360">
        <v>8</v>
      </c>
      <c r="Y30" s="360">
        <v>2</v>
      </c>
      <c r="Z30" s="406">
        <v>0</v>
      </c>
      <c r="AA30" s="360">
        <v>0</v>
      </c>
      <c r="AB30" s="360">
        <v>1333</v>
      </c>
      <c r="AC30" s="360">
        <v>129</v>
      </c>
      <c r="AD30" s="407">
        <v>16</v>
      </c>
      <c r="AE30" s="360">
        <v>69</v>
      </c>
      <c r="AF30" s="360">
        <v>1121</v>
      </c>
      <c r="AG30" s="360">
        <v>141</v>
      </c>
      <c r="AH30" s="407">
        <v>11</v>
      </c>
      <c r="AI30" s="360">
        <v>37</v>
      </c>
      <c r="AJ30" s="360">
        <v>3955</v>
      </c>
      <c r="AK30" s="360">
        <v>671</v>
      </c>
      <c r="AL30" s="360">
        <v>23</v>
      </c>
      <c r="AM30" s="360">
        <v>239</v>
      </c>
      <c r="AN30" s="360">
        <v>633</v>
      </c>
      <c r="AO30" s="360">
        <v>69</v>
      </c>
      <c r="AP30" s="407">
        <v>12</v>
      </c>
      <c r="AQ30" s="360">
        <v>28</v>
      </c>
      <c r="AR30" s="360">
        <v>573</v>
      </c>
      <c r="AS30" s="360">
        <v>56</v>
      </c>
      <c r="AT30" s="407">
        <v>12</v>
      </c>
      <c r="AU30" s="360">
        <v>21</v>
      </c>
      <c r="AV30" s="360">
        <v>4</v>
      </c>
      <c r="AW30" s="360">
        <v>1</v>
      </c>
      <c r="AX30" s="360">
        <v>0</v>
      </c>
      <c r="AY30" s="360">
        <v>0</v>
      </c>
      <c r="AZ30" s="360">
        <v>596</v>
      </c>
      <c r="BA30" s="360">
        <v>67</v>
      </c>
      <c r="BB30" s="360">
        <v>0</v>
      </c>
      <c r="BC30" s="360">
        <v>13</v>
      </c>
      <c r="BD30" s="360">
        <v>4107</v>
      </c>
      <c r="BE30" s="360">
        <v>1025</v>
      </c>
      <c r="BF30" s="360">
        <v>35</v>
      </c>
      <c r="BG30" s="360">
        <v>301</v>
      </c>
      <c r="BH30" s="360">
        <v>4678</v>
      </c>
      <c r="BI30" s="360">
        <v>613</v>
      </c>
      <c r="BJ30" s="360">
        <v>7</v>
      </c>
      <c r="BK30" s="360">
        <v>264</v>
      </c>
      <c r="BL30" s="366"/>
      <c r="BM30" s="366"/>
      <c r="BP30" s="345">
        <v>17</v>
      </c>
      <c r="BQ30" s="345">
        <v>6</v>
      </c>
      <c r="BR30" s="361" t="s">
        <v>202</v>
      </c>
      <c r="BS30" s="362" t="s">
        <v>196</v>
      </c>
      <c r="BT30" s="363" t="s">
        <v>195</v>
      </c>
      <c r="BU30" s="364" t="s">
        <v>197</v>
      </c>
      <c r="BV30" s="365" t="s">
        <v>193</v>
      </c>
      <c r="BW30" s="360">
        <v>117</v>
      </c>
      <c r="BX30" s="360">
        <v>167</v>
      </c>
      <c r="BY30" s="360">
        <v>165</v>
      </c>
      <c r="BZ30" s="360">
        <v>81</v>
      </c>
      <c r="CA30" s="360">
        <v>85</v>
      </c>
      <c r="CB30" s="360">
        <v>156</v>
      </c>
      <c r="CC30" s="360">
        <v>170</v>
      </c>
      <c r="CD30" s="360">
        <v>32</v>
      </c>
      <c r="CE30" s="360">
        <v>160</v>
      </c>
      <c r="CF30" s="360">
        <v>91</v>
      </c>
      <c r="CG30" s="360">
        <v>138</v>
      </c>
      <c r="CH30" s="360">
        <v>95</v>
      </c>
      <c r="CI30" s="360">
        <v>148</v>
      </c>
      <c r="CJ30" s="360">
        <v>156</v>
      </c>
      <c r="CK30" s="360">
        <v>168</v>
      </c>
      <c r="CL30" s="360">
        <v>128</v>
      </c>
      <c r="CM30" s="366"/>
      <c r="CN30" s="366"/>
    </row>
    <row r="31" spans="1:92" s="352" customFormat="1" ht="31.5" customHeight="1">
      <c r="A31" s="345">
        <v>18</v>
      </c>
      <c r="B31" s="345">
        <v>1</v>
      </c>
      <c r="C31" s="346" t="s">
        <v>197</v>
      </c>
      <c r="D31" s="347" t="s">
        <v>219</v>
      </c>
      <c r="E31" s="348" t="s">
        <v>195</v>
      </c>
      <c r="F31" s="349" t="s">
        <v>228</v>
      </c>
      <c r="G31" s="350" t="s">
        <v>201</v>
      </c>
      <c r="H31" s="360">
        <v>375</v>
      </c>
      <c r="I31" s="360">
        <v>54</v>
      </c>
      <c r="J31" s="360">
        <v>1</v>
      </c>
      <c r="K31" s="360">
        <v>19</v>
      </c>
      <c r="L31" s="360">
        <v>4244</v>
      </c>
      <c r="M31" s="360">
        <v>624</v>
      </c>
      <c r="N31" s="360">
        <v>24</v>
      </c>
      <c r="O31" s="360">
        <v>305</v>
      </c>
      <c r="P31" s="360">
        <v>272</v>
      </c>
      <c r="Q31" s="360">
        <v>42</v>
      </c>
      <c r="R31" s="360">
        <v>3</v>
      </c>
      <c r="S31" s="360">
        <v>7</v>
      </c>
      <c r="T31" s="360">
        <v>373</v>
      </c>
      <c r="U31" s="360">
        <v>35</v>
      </c>
      <c r="V31" s="360">
        <v>8</v>
      </c>
      <c r="W31" s="360">
        <v>20</v>
      </c>
      <c r="X31" s="360">
        <v>8</v>
      </c>
      <c r="Y31" s="360">
        <v>2</v>
      </c>
      <c r="Z31" s="406">
        <v>0</v>
      </c>
      <c r="AA31" s="360">
        <v>0</v>
      </c>
      <c r="AB31" s="360">
        <v>1367</v>
      </c>
      <c r="AC31" s="360">
        <v>131</v>
      </c>
      <c r="AD31" s="407">
        <v>16</v>
      </c>
      <c r="AE31" s="360">
        <v>69</v>
      </c>
      <c r="AF31" s="360">
        <v>1141</v>
      </c>
      <c r="AG31" s="360">
        <v>142</v>
      </c>
      <c r="AH31" s="407">
        <v>12</v>
      </c>
      <c r="AI31" s="360">
        <v>37</v>
      </c>
      <c r="AJ31" s="360">
        <v>4024</v>
      </c>
      <c r="AK31" s="360">
        <v>679</v>
      </c>
      <c r="AL31" s="360">
        <v>23</v>
      </c>
      <c r="AM31" s="360">
        <v>240</v>
      </c>
      <c r="AN31" s="360">
        <v>644</v>
      </c>
      <c r="AO31" s="360">
        <v>69</v>
      </c>
      <c r="AP31" s="407">
        <v>12</v>
      </c>
      <c r="AQ31" s="360">
        <v>28</v>
      </c>
      <c r="AR31" s="360">
        <v>593</v>
      </c>
      <c r="AS31" s="360">
        <v>56</v>
      </c>
      <c r="AT31" s="407">
        <v>12</v>
      </c>
      <c r="AU31" s="360">
        <v>21</v>
      </c>
      <c r="AV31" s="360">
        <v>4</v>
      </c>
      <c r="AW31" s="360">
        <v>1</v>
      </c>
      <c r="AX31" s="360">
        <v>0</v>
      </c>
      <c r="AY31" s="360">
        <v>0</v>
      </c>
      <c r="AZ31" s="360">
        <v>605</v>
      </c>
      <c r="BA31" s="360">
        <v>67</v>
      </c>
      <c r="BB31" s="360">
        <v>0</v>
      </c>
      <c r="BC31" s="360">
        <v>13</v>
      </c>
      <c r="BD31" s="360">
        <v>4249</v>
      </c>
      <c r="BE31" s="360">
        <v>1042</v>
      </c>
      <c r="BF31" s="360">
        <v>35</v>
      </c>
      <c r="BG31" s="360">
        <v>301</v>
      </c>
      <c r="BH31" s="360">
        <v>4726</v>
      </c>
      <c r="BI31" s="360">
        <v>615</v>
      </c>
      <c r="BJ31" s="360">
        <v>7</v>
      </c>
      <c r="BK31" s="360">
        <v>265</v>
      </c>
      <c r="BL31" s="351"/>
      <c r="BM31" s="351"/>
      <c r="BP31" s="345">
        <v>18</v>
      </c>
      <c r="BQ31" s="345">
        <v>1</v>
      </c>
      <c r="BR31" s="346" t="s">
        <v>197</v>
      </c>
      <c r="BS31" s="347" t="s">
        <v>193</v>
      </c>
      <c r="BT31" s="348" t="s">
        <v>195</v>
      </c>
      <c r="BU31" s="349" t="s">
        <v>197</v>
      </c>
      <c r="BV31" s="350" t="s">
        <v>201</v>
      </c>
      <c r="BW31" s="360">
        <v>117</v>
      </c>
      <c r="BX31" s="360">
        <v>168</v>
      </c>
      <c r="BY31" s="360">
        <v>165</v>
      </c>
      <c r="BZ31" s="360">
        <v>83</v>
      </c>
      <c r="CA31" s="360">
        <v>87</v>
      </c>
      <c r="CB31" s="360">
        <v>156</v>
      </c>
      <c r="CC31" s="360">
        <v>170</v>
      </c>
      <c r="CD31" s="360">
        <v>32</v>
      </c>
      <c r="CE31" s="360">
        <v>160</v>
      </c>
      <c r="CF31" s="360">
        <v>91</v>
      </c>
      <c r="CG31" s="360">
        <v>138</v>
      </c>
      <c r="CH31" s="360">
        <v>95</v>
      </c>
      <c r="CI31" s="360">
        <v>148</v>
      </c>
      <c r="CJ31" s="360">
        <v>158</v>
      </c>
      <c r="CK31" s="360">
        <v>168</v>
      </c>
      <c r="CL31" s="360">
        <v>129</v>
      </c>
      <c r="CM31" s="351"/>
      <c r="CN31" s="351"/>
    </row>
    <row r="32" spans="1:92" s="352" customFormat="1" ht="31.5" customHeight="1">
      <c r="A32" s="345">
        <v>18</v>
      </c>
      <c r="B32" s="345">
        <v>2</v>
      </c>
      <c r="C32" s="353" t="s">
        <v>197</v>
      </c>
      <c r="D32" s="354" t="s">
        <v>201</v>
      </c>
      <c r="E32" s="355" t="s">
        <v>195</v>
      </c>
      <c r="F32" s="356" t="s">
        <v>197</v>
      </c>
      <c r="G32" s="357" t="s">
        <v>200</v>
      </c>
      <c r="H32" s="360">
        <v>383</v>
      </c>
      <c r="I32" s="360">
        <v>54</v>
      </c>
      <c r="J32" s="360">
        <v>1</v>
      </c>
      <c r="K32" s="360">
        <v>19</v>
      </c>
      <c r="L32" s="360">
        <v>4333</v>
      </c>
      <c r="M32" s="360">
        <v>636</v>
      </c>
      <c r="N32" s="360">
        <v>24</v>
      </c>
      <c r="O32" s="360">
        <v>306</v>
      </c>
      <c r="P32" s="360">
        <v>275</v>
      </c>
      <c r="Q32" s="360">
        <v>43</v>
      </c>
      <c r="R32" s="360">
        <v>3</v>
      </c>
      <c r="S32" s="360">
        <v>7</v>
      </c>
      <c r="T32" s="360">
        <v>375</v>
      </c>
      <c r="U32" s="360">
        <v>35</v>
      </c>
      <c r="V32" s="360">
        <v>8</v>
      </c>
      <c r="W32" s="360">
        <v>20</v>
      </c>
      <c r="X32" s="360">
        <v>8</v>
      </c>
      <c r="Y32" s="360">
        <v>2</v>
      </c>
      <c r="Z32" s="406">
        <v>0</v>
      </c>
      <c r="AA32" s="360">
        <v>0</v>
      </c>
      <c r="AB32" s="360">
        <v>1385</v>
      </c>
      <c r="AC32" s="360">
        <v>133</v>
      </c>
      <c r="AD32" s="407">
        <v>16</v>
      </c>
      <c r="AE32" s="360">
        <v>70</v>
      </c>
      <c r="AF32" s="360">
        <v>1159</v>
      </c>
      <c r="AG32" s="360">
        <v>143</v>
      </c>
      <c r="AH32" s="407">
        <v>12</v>
      </c>
      <c r="AI32" s="360">
        <v>38</v>
      </c>
      <c r="AJ32" s="360">
        <v>4100</v>
      </c>
      <c r="AK32" s="360">
        <v>685</v>
      </c>
      <c r="AL32" s="360">
        <v>23</v>
      </c>
      <c r="AM32" s="360">
        <v>243</v>
      </c>
      <c r="AN32" s="360">
        <v>653</v>
      </c>
      <c r="AO32" s="360">
        <v>71</v>
      </c>
      <c r="AP32" s="407">
        <v>12</v>
      </c>
      <c r="AQ32" s="360">
        <v>28</v>
      </c>
      <c r="AR32" s="360">
        <v>608</v>
      </c>
      <c r="AS32" s="360">
        <v>57</v>
      </c>
      <c r="AT32" s="407">
        <v>12</v>
      </c>
      <c r="AU32" s="360">
        <v>21</v>
      </c>
      <c r="AV32" s="360">
        <v>4</v>
      </c>
      <c r="AW32" s="360">
        <v>1</v>
      </c>
      <c r="AX32" s="360">
        <v>0</v>
      </c>
      <c r="AY32" s="360">
        <v>0</v>
      </c>
      <c r="AZ32" s="360">
        <v>609</v>
      </c>
      <c r="BA32" s="360">
        <v>67</v>
      </c>
      <c r="BB32" s="360">
        <v>0</v>
      </c>
      <c r="BC32" s="360">
        <v>13</v>
      </c>
      <c r="BD32" s="360">
        <v>4386</v>
      </c>
      <c r="BE32" s="360">
        <v>1052</v>
      </c>
      <c r="BF32" s="360">
        <v>35</v>
      </c>
      <c r="BG32" s="360">
        <v>304</v>
      </c>
      <c r="BH32" s="360">
        <v>4812</v>
      </c>
      <c r="BI32" s="360">
        <v>617</v>
      </c>
      <c r="BJ32" s="360">
        <v>7</v>
      </c>
      <c r="BK32" s="360">
        <v>266</v>
      </c>
      <c r="BL32" s="359"/>
      <c r="BM32" s="359"/>
      <c r="BP32" s="345">
        <v>18</v>
      </c>
      <c r="BQ32" s="345">
        <v>2</v>
      </c>
      <c r="BR32" s="353" t="s">
        <v>197</v>
      </c>
      <c r="BS32" s="354" t="s">
        <v>201</v>
      </c>
      <c r="BT32" s="355" t="s">
        <v>195</v>
      </c>
      <c r="BU32" s="356" t="s">
        <v>197</v>
      </c>
      <c r="BV32" s="357" t="s">
        <v>200</v>
      </c>
      <c r="BW32" s="360">
        <v>117</v>
      </c>
      <c r="BX32" s="360">
        <v>169</v>
      </c>
      <c r="BY32" s="360">
        <v>165</v>
      </c>
      <c r="BZ32" s="360">
        <v>85</v>
      </c>
      <c r="CA32" s="360">
        <v>87</v>
      </c>
      <c r="CB32" s="360">
        <v>157</v>
      </c>
      <c r="CC32" s="360">
        <v>171</v>
      </c>
      <c r="CD32" s="360">
        <v>32</v>
      </c>
      <c r="CE32" s="360">
        <v>160</v>
      </c>
      <c r="CF32" s="360">
        <v>96</v>
      </c>
      <c r="CG32" s="360">
        <v>138</v>
      </c>
      <c r="CH32" s="360">
        <v>96</v>
      </c>
      <c r="CI32" s="360">
        <v>148</v>
      </c>
      <c r="CJ32" s="360">
        <v>165</v>
      </c>
      <c r="CK32" s="360">
        <v>168</v>
      </c>
      <c r="CL32" s="360">
        <v>129</v>
      </c>
      <c r="CM32" s="359"/>
      <c r="CN32" s="359"/>
    </row>
    <row r="33" spans="1:92" s="352" customFormat="1" ht="31.5" customHeight="1">
      <c r="A33" s="345">
        <v>18</v>
      </c>
      <c r="B33" s="345">
        <v>3</v>
      </c>
      <c r="C33" s="353" t="s">
        <v>197</v>
      </c>
      <c r="D33" s="354" t="s">
        <v>200</v>
      </c>
      <c r="E33" s="355" t="s">
        <v>218</v>
      </c>
      <c r="F33" s="356" t="s">
        <v>197</v>
      </c>
      <c r="G33" s="357" t="s">
        <v>199</v>
      </c>
      <c r="H33" s="360">
        <v>390</v>
      </c>
      <c r="I33" s="360">
        <v>55</v>
      </c>
      <c r="J33" s="360">
        <v>1</v>
      </c>
      <c r="K33" s="360">
        <v>19</v>
      </c>
      <c r="L33" s="360">
        <v>4413</v>
      </c>
      <c r="M33" s="360">
        <v>651</v>
      </c>
      <c r="N33" s="360">
        <v>24</v>
      </c>
      <c r="O33" s="360">
        <v>308</v>
      </c>
      <c r="P33" s="360">
        <v>281</v>
      </c>
      <c r="Q33" s="360">
        <v>43</v>
      </c>
      <c r="R33" s="360">
        <v>4</v>
      </c>
      <c r="S33" s="360">
        <v>7</v>
      </c>
      <c r="T33" s="360">
        <v>379</v>
      </c>
      <c r="U33" s="360">
        <v>36</v>
      </c>
      <c r="V33" s="360">
        <v>8</v>
      </c>
      <c r="W33" s="360">
        <v>20</v>
      </c>
      <c r="X33" s="360">
        <v>11</v>
      </c>
      <c r="Y33" s="360">
        <v>2</v>
      </c>
      <c r="Z33" s="406">
        <v>0</v>
      </c>
      <c r="AA33" s="360">
        <v>0</v>
      </c>
      <c r="AB33" s="360">
        <v>1412</v>
      </c>
      <c r="AC33" s="360">
        <v>136</v>
      </c>
      <c r="AD33" s="407">
        <v>16</v>
      </c>
      <c r="AE33" s="360">
        <v>70</v>
      </c>
      <c r="AF33" s="360">
        <v>1177</v>
      </c>
      <c r="AG33" s="360">
        <v>145</v>
      </c>
      <c r="AH33" s="407">
        <v>12</v>
      </c>
      <c r="AI33" s="360">
        <v>38</v>
      </c>
      <c r="AJ33" s="360">
        <v>4166</v>
      </c>
      <c r="AK33" s="360">
        <v>688</v>
      </c>
      <c r="AL33" s="360">
        <v>23</v>
      </c>
      <c r="AM33" s="360">
        <v>245</v>
      </c>
      <c r="AN33" s="360">
        <v>658</v>
      </c>
      <c r="AO33" s="360">
        <v>74</v>
      </c>
      <c r="AP33" s="407">
        <v>12</v>
      </c>
      <c r="AQ33" s="360">
        <v>28</v>
      </c>
      <c r="AR33" s="360">
        <v>618</v>
      </c>
      <c r="AS33" s="360">
        <v>57</v>
      </c>
      <c r="AT33" s="407">
        <v>12</v>
      </c>
      <c r="AU33" s="360">
        <v>21</v>
      </c>
      <c r="AV33" s="360">
        <v>4</v>
      </c>
      <c r="AW33" s="360">
        <v>1</v>
      </c>
      <c r="AX33" s="360">
        <v>0</v>
      </c>
      <c r="AY33" s="360">
        <v>0</v>
      </c>
      <c r="AZ33" s="360">
        <v>610</v>
      </c>
      <c r="BA33" s="360">
        <v>67</v>
      </c>
      <c r="BB33" s="360">
        <v>0</v>
      </c>
      <c r="BC33" s="360">
        <v>13</v>
      </c>
      <c r="BD33" s="360">
        <v>4502</v>
      </c>
      <c r="BE33" s="360">
        <v>1072</v>
      </c>
      <c r="BF33" s="360">
        <v>35</v>
      </c>
      <c r="BG33" s="360">
        <v>306</v>
      </c>
      <c r="BH33" s="360">
        <v>4885</v>
      </c>
      <c r="BI33" s="360">
        <v>623</v>
      </c>
      <c r="BJ33" s="360">
        <v>7</v>
      </c>
      <c r="BK33" s="360">
        <v>267</v>
      </c>
      <c r="BL33" s="359"/>
      <c r="BM33" s="359"/>
      <c r="BP33" s="345">
        <v>18</v>
      </c>
      <c r="BQ33" s="345">
        <v>3</v>
      </c>
      <c r="BR33" s="353" t="s">
        <v>197</v>
      </c>
      <c r="BS33" s="354" t="s">
        <v>200</v>
      </c>
      <c r="BT33" s="355" t="s">
        <v>195</v>
      </c>
      <c r="BU33" s="356" t="s">
        <v>197</v>
      </c>
      <c r="BV33" s="357" t="s">
        <v>199</v>
      </c>
      <c r="BW33" s="360">
        <v>117</v>
      </c>
      <c r="BX33" s="360">
        <v>174</v>
      </c>
      <c r="BY33" s="360">
        <v>167</v>
      </c>
      <c r="BZ33" s="360">
        <v>85</v>
      </c>
      <c r="CA33" s="360">
        <v>89</v>
      </c>
      <c r="CB33" s="360">
        <v>159</v>
      </c>
      <c r="CC33" s="360">
        <v>175</v>
      </c>
      <c r="CD33" s="360">
        <v>32</v>
      </c>
      <c r="CE33" s="360">
        <v>160</v>
      </c>
      <c r="CF33" s="360">
        <v>98</v>
      </c>
      <c r="CG33" s="360">
        <v>138</v>
      </c>
      <c r="CH33" s="360">
        <v>97</v>
      </c>
      <c r="CI33" s="360">
        <v>148</v>
      </c>
      <c r="CJ33" s="360">
        <v>171</v>
      </c>
      <c r="CK33" s="360">
        <v>168</v>
      </c>
      <c r="CL33" s="360">
        <v>131</v>
      </c>
      <c r="CM33" s="359"/>
      <c r="CN33" s="359"/>
    </row>
    <row r="34" spans="1:92" s="352" customFormat="1" ht="31.5" customHeight="1">
      <c r="A34" s="345">
        <v>18</v>
      </c>
      <c r="B34" s="345">
        <v>4</v>
      </c>
      <c r="C34" s="353" t="s">
        <v>197</v>
      </c>
      <c r="D34" s="354" t="s">
        <v>199</v>
      </c>
      <c r="E34" s="355" t="s">
        <v>195</v>
      </c>
      <c r="F34" s="356" t="s">
        <v>197</v>
      </c>
      <c r="G34" s="357" t="s">
        <v>198</v>
      </c>
      <c r="H34" s="360">
        <v>398</v>
      </c>
      <c r="I34" s="360">
        <v>55</v>
      </c>
      <c r="J34" s="360">
        <v>1</v>
      </c>
      <c r="K34" s="360">
        <v>19</v>
      </c>
      <c r="L34" s="360">
        <v>4496</v>
      </c>
      <c r="M34" s="360">
        <v>660</v>
      </c>
      <c r="N34" s="360">
        <v>25</v>
      </c>
      <c r="O34" s="360">
        <v>308</v>
      </c>
      <c r="P34" s="360">
        <v>287</v>
      </c>
      <c r="Q34" s="360">
        <v>43</v>
      </c>
      <c r="R34" s="360">
        <v>4</v>
      </c>
      <c r="S34" s="360">
        <v>7</v>
      </c>
      <c r="T34" s="360">
        <v>380</v>
      </c>
      <c r="U34" s="360">
        <v>36</v>
      </c>
      <c r="V34" s="360">
        <v>8</v>
      </c>
      <c r="W34" s="360">
        <v>20</v>
      </c>
      <c r="X34" s="360">
        <v>12</v>
      </c>
      <c r="Y34" s="360">
        <v>2</v>
      </c>
      <c r="Z34" s="406">
        <v>0</v>
      </c>
      <c r="AA34" s="360">
        <v>0</v>
      </c>
      <c r="AB34" s="360">
        <v>1439</v>
      </c>
      <c r="AC34" s="360">
        <v>137</v>
      </c>
      <c r="AD34" s="407">
        <v>16</v>
      </c>
      <c r="AE34" s="360">
        <v>70</v>
      </c>
      <c r="AF34" s="360">
        <v>1200</v>
      </c>
      <c r="AG34" s="360">
        <v>145</v>
      </c>
      <c r="AH34" s="407">
        <v>12</v>
      </c>
      <c r="AI34" s="360">
        <v>39</v>
      </c>
      <c r="AJ34" s="360">
        <v>4217</v>
      </c>
      <c r="AK34" s="360">
        <v>693</v>
      </c>
      <c r="AL34" s="360">
        <v>23</v>
      </c>
      <c r="AM34" s="360">
        <v>250</v>
      </c>
      <c r="AN34" s="360">
        <v>663</v>
      </c>
      <c r="AO34" s="360">
        <v>74</v>
      </c>
      <c r="AP34" s="407">
        <v>13</v>
      </c>
      <c r="AQ34" s="360">
        <v>28</v>
      </c>
      <c r="AR34" s="360">
        <v>629</v>
      </c>
      <c r="AS34" s="360">
        <v>58</v>
      </c>
      <c r="AT34" s="407">
        <v>12</v>
      </c>
      <c r="AU34" s="360">
        <v>21</v>
      </c>
      <c r="AV34" s="360">
        <v>4</v>
      </c>
      <c r="AW34" s="360">
        <v>1</v>
      </c>
      <c r="AX34" s="360">
        <v>0</v>
      </c>
      <c r="AY34" s="360">
        <v>0</v>
      </c>
      <c r="AZ34" s="360">
        <v>616</v>
      </c>
      <c r="BA34" s="360">
        <v>68</v>
      </c>
      <c r="BB34" s="360">
        <v>0</v>
      </c>
      <c r="BC34" s="360">
        <v>13</v>
      </c>
      <c r="BD34" s="360">
        <v>4618</v>
      </c>
      <c r="BE34" s="360">
        <v>1081</v>
      </c>
      <c r="BF34" s="360">
        <v>36</v>
      </c>
      <c r="BG34" s="360">
        <v>308</v>
      </c>
      <c r="BH34" s="360">
        <v>4952</v>
      </c>
      <c r="BI34" s="360">
        <v>624</v>
      </c>
      <c r="BJ34" s="360">
        <v>7</v>
      </c>
      <c r="BK34" s="360">
        <v>269</v>
      </c>
      <c r="BL34" s="359"/>
      <c r="BM34" s="359"/>
      <c r="BP34" s="345">
        <v>18</v>
      </c>
      <c r="BQ34" s="345">
        <v>4</v>
      </c>
      <c r="BR34" s="353" t="s">
        <v>197</v>
      </c>
      <c r="BS34" s="354" t="s">
        <v>266</v>
      </c>
      <c r="BT34" s="355" t="s">
        <v>195</v>
      </c>
      <c r="BU34" s="356" t="s">
        <v>197</v>
      </c>
      <c r="BV34" s="357" t="s">
        <v>198</v>
      </c>
      <c r="BW34" s="360">
        <v>117</v>
      </c>
      <c r="BX34" s="360">
        <v>180</v>
      </c>
      <c r="BY34" s="360">
        <v>170</v>
      </c>
      <c r="BZ34" s="360">
        <v>90</v>
      </c>
      <c r="CA34" s="360">
        <v>89</v>
      </c>
      <c r="CB34" s="360">
        <v>162</v>
      </c>
      <c r="CC34" s="360">
        <v>175</v>
      </c>
      <c r="CD34" s="360">
        <v>33</v>
      </c>
      <c r="CE34" s="360">
        <v>160</v>
      </c>
      <c r="CF34" s="360">
        <v>103</v>
      </c>
      <c r="CG34" s="360">
        <v>138</v>
      </c>
      <c r="CH34" s="360">
        <v>98</v>
      </c>
      <c r="CI34" s="360">
        <v>148</v>
      </c>
      <c r="CJ34" s="360">
        <v>177</v>
      </c>
      <c r="CK34" s="360">
        <v>168</v>
      </c>
      <c r="CL34" s="360">
        <v>133</v>
      </c>
      <c r="CM34" s="359"/>
      <c r="CN34" s="359"/>
    </row>
    <row r="35" spans="1:92" s="352" customFormat="1" ht="31.5" customHeight="1">
      <c r="A35" s="345">
        <v>18</v>
      </c>
      <c r="B35" s="345">
        <v>5</v>
      </c>
      <c r="C35" s="353" t="s">
        <v>197</v>
      </c>
      <c r="D35" s="354" t="s">
        <v>198</v>
      </c>
      <c r="E35" s="355" t="s">
        <v>195</v>
      </c>
      <c r="F35" s="356" t="s">
        <v>197</v>
      </c>
      <c r="G35" s="357" t="s">
        <v>196</v>
      </c>
      <c r="H35" s="360">
        <v>406</v>
      </c>
      <c r="I35" s="360">
        <v>55</v>
      </c>
      <c r="J35" s="360">
        <v>1</v>
      </c>
      <c r="K35" s="360">
        <v>20</v>
      </c>
      <c r="L35" s="360">
        <v>4609</v>
      </c>
      <c r="M35" s="360">
        <v>670</v>
      </c>
      <c r="N35" s="360">
        <v>25</v>
      </c>
      <c r="O35" s="360">
        <v>311</v>
      </c>
      <c r="P35" s="360">
        <v>290</v>
      </c>
      <c r="Q35" s="360">
        <v>45</v>
      </c>
      <c r="R35" s="360">
        <v>4</v>
      </c>
      <c r="S35" s="360">
        <v>7</v>
      </c>
      <c r="T35" s="360">
        <v>382</v>
      </c>
      <c r="U35" s="360">
        <v>36</v>
      </c>
      <c r="V35" s="360">
        <v>8</v>
      </c>
      <c r="W35" s="360">
        <v>20</v>
      </c>
      <c r="X35" s="360">
        <v>12</v>
      </c>
      <c r="Y35" s="360">
        <v>2</v>
      </c>
      <c r="Z35" s="406">
        <v>0</v>
      </c>
      <c r="AA35" s="360">
        <v>0</v>
      </c>
      <c r="AB35" s="360">
        <v>1465</v>
      </c>
      <c r="AC35" s="360">
        <v>138</v>
      </c>
      <c r="AD35" s="407">
        <v>16</v>
      </c>
      <c r="AE35" s="360">
        <v>70</v>
      </c>
      <c r="AF35" s="360">
        <v>1229</v>
      </c>
      <c r="AG35" s="360">
        <v>145</v>
      </c>
      <c r="AH35" s="407">
        <v>12</v>
      </c>
      <c r="AI35" s="360">
        <v>40</v>
      </c>
      <c r="AJ35" s="360">
        <v>4326</v>
      </c>
      <c r="AK35" s="360">
        <v>697</v>
      </c>
      <c r="AL35" s="360">
        <v>23</v>
      </c>
      <c r="AM35" s="360">
        <v>251</v>
      </c>
      <c r="AN35" s="360">
        <v>676</v>
      </c>
      <c r="AO35" s="360">
        <v>75</v>
      </c>
      <c r="AP35" s="407">
        <v>13</v>
      </c>
      <c r="AQ35" s="360">
        <v>29</v>
      </c>
      <c r="AR35" s="360">
        <v>641</v>
      </c>
      <c r="AS35" s="360">
        <v>58</v>
      </c>
      <c r="AT35" s="407">
        <v>12</v>
      </c>
      <c r="AU35" s="360">
        <v>21</v>
      </c>
      <c r="AV35" s="360">
        <v>4</v>
      </c>
      <c r="AW35" s="360">
        <v>1</v>
      </c>
      <c r="AX35" s="360">
        <v>0</v>
      </c>
      <c r="AY35" s="360">
        <v>0</v>
      </c>
      <c r="AZ35" s="360">
        <v>623</v>
      </c>
      <c r="BA35" s="360">
        <v>68</v>
      </c>
      <c r="BB35" s="360">
        <v>0</v>
      </c>
      <c r="BC35" s="360">
        <v>13</v>
      </c>
      <c r="BD35" s="360">
        <v>4719</v>
      </c>
      <c r="BE35" s="360">
        <v>1094</v>
      </c>
      <c r="BF35" s="360">
        <v>36</v>
      </c>
      <c r="BG35" s="360">
        <v>311</v>
      </c>
      <c r="BH35" s="360">
        <v>5015</v>
      </c>
      <c r="BI35" s="360">
        <v>626</v>
      </c>
      <c r="BJ35" s="360">
        <v>7</v>
      </c>
      <c r="BK35" s="360">
        <v>272</v>
      </c>
      <c r="BL35" s="359"/>
      <c r="BM35" s="359"/>
      <c r="BP35" s="345">
        <v>18</v>
      </c>
      <c r="BQ35" s="345">
        <v>5</v>
      </c>
      <c r="BR35" s="353" t="s">
        <v>267</v>
      </c>
      <c r="BS35" s="354" t="s">
        <v>198</v>
      </c>
      <c r="BT35" s="355" t="s">
        <v>195</v>
      </c>
      <c r="BU35" s="356" t="s">
        <v>267</v>
      </c>
      <c r="BV35" s="357" t="s">
        <v>268</v>
      </c>
      <c r="BW35" s="360">
        <v>118</v>
      </c>
      <c r="BX35" s="360">
        <v>184</v>
      </c>
      <c r="BY35" s="360">
        <v>173</v>
      </c>
      <c r="BZ35" s="360">
        <v>93</v>
      </c>
      <c r="CA35" s="360">
        <v>89</v>
      </c>
      <c r="CB35" s="360">
        <v>166</v>
      </c>
      <c r="CC35" s="360">
        <v>176</v>
      </c>
      <c r="CD35" s="360">
        <v>33</v>
      </c>
      <c r="CE35" s="360">
        <v>161</v>
      </c>
      <c r="CF35" s="360">
        <v>105</v>
      </c>
      <c r="CG35" s="360">
        <v>138</v>
      </c>
      <c r="CH35" s="360">
        <v>98</v>
      </c>
      <c r="CI35" s="360">
        <v>149</v>
      </c>
      <c r="CJ35" s="360">
        <v>180</v>
      </c>
      <c r="CK35" s="360">
        <v>168</v>
      </c>
      <c r="CL35" s="360">
        <v>135</v>
      </c>
      <c r="CM35" s="359"/>
      <c r="CN35" s="359"/>
    </row>
    <row r="36" spans="1:92" s="352" customFormat="1" ht="31.5" customHeight="1">
      <c r="A36" s="345">
        <v>18</v>
      </c>
      <c r="B36" s="345">
        <v>6</v>
      </c>
      <c r="C36" s="361" t="s">
        <v>197</v>
      </c>
      <c r="D36" s="362" t="s">
        <v>196</v>
      </c>
      <c r="E36" s="363" t="s">
        <v>195</v>
      </c>
      <c r="F36" s="364" t="s">
        <v>229</v>
      </c>
      <c r="G36" s="365" t="s">
        <v>193</v>
      </c>
      <c r="H36" s="358">
        <v>415</v>
      </c>
      <c r="I36" s="358">
        <v>55</v>
      </c>
      <c r="J36" s="358">
        <v>1</v>
      </c>
      <c r="K36" s="358">
        <v>20</v>
      </c>
      <c r="L36" s="358">
        <v>4688</v>
      </c>
      <c r="M36" s="358">
        <v>679</v>
      </c>
      <c r="N36" s="358">
        <v>25</v>
      </c>
      <c r="O36" s="358">
        <v>312</v>
      </c>
      <c r="P36" s="358">
        <v>293</v>
      </c>
      <c r="Q36" s="358">
        <v>45</v>
      </c>
      <c r="R36" s="358">
        <v>4</v>
      </c>
      <c r="S36" s="358">
        <v>7</v>
      </c>
      <c r="T36" s="358">
        <v>388</v>
      </c>
      <c r="U36" s="358">
        <v>36</v>
      </c>
      <c r="V36" s="358">
        <v>8</v>
      </c>
      <c r="W36" s="358">
        <v>20</v>
      </c>
      <c r="X36" s="358">
        <v>12</v>
      </c>
      <c r="Y36" s="382">
        <v>2</v>
      </c>
      <c r="Z36" s="409">
        <v>0</v>
      </c>
      <c r="AA36" s="358">
        <v>0</v>
      </c>
      <c r="AB36" s="358">
        <v>1498</v>
      </c>
      <c r="AC36" s="358">
        <v>139</v>
      </c>
      <c r="AD36" s="407">
        <v>17</v>
      </c>
      <c r="AE36" s="358">
        <v>70</v>
      </c>
      <c r="AF36" s="358">
        <v>1248</v>
      </c>
      <c r="AG36" s="358">
        <v>147</v>
      </c>
      <c r="AH36" s="407">
        <v>12</v>
      </c>
      <c r="AI36" s="410">
        <v>41</v>
      </c>
      <c r="AJ36" s="358">
        <v>4384</v>
      </c>
      <c r="AK36" s="358">
        <v>702</v>
      </c>
      <c r="AL36" s="358">
        <v>23</v>
      </c>
      <c r="AM36" s="382">
        <v>253</v>
      </c>
      <c r="AN36" s="358">
        <v>683</v>
      </c>
      <c r="AO36" s="358">
        <v>75</v>
      </c>
      <c r="AP36" s="407">
        <v>13</v>
      </c>
      <c r="AQ36" s="358">
        <v>29</v>
      </c>
      <c r="AR36" s="358">
        <v>655</v>
      </c>
      <c r="AS36" s="358">
        <v>59</v>
      </c>
      <c r="AT36" s="407">
        <v>12</v>
      </c>
      <c r="AU36" s="358">
        <v>21</v>
      </c>
      <c r="AV36" s="358">
        <v>4</v>
      </c>
      <c r="AW36" s="358">
        <v>1</v>
      </c>
      <c r="AX36" s="358">
        <v>0</v>
      </c>
      <c r="AY36" s="358">
        <v>0</v>
      </c>
      <c r="AZ36" s="358">
        <v>628</v>
      </c>
      <c r="BA36" s="358">
        <v>68</v>
      </c>
      <c r="BB36" s="358">
        <v>0</v>
      </c>
      <c r="BC36" s="358">
        <v>13</v>
      </c>
      <c r="BD36" s="358">
        <v>4838</v>
      </c>
      <c r="BE36" s="358">
        <v>1103</v>
      </c>
      <c r="BF36" s="358">
        <v>36</v>
      </c>
      <c r="BG36" s="358">
        <v>314</v>
      </c>
      <c r="BH36" s="358">
        <v>5067</v>
      </c>
      <c r="BI36" s="358">
        <v>631</v>
      </c>
      <c r="BJ36" s="358">
        <v>7</v>
      </c>
      <c r="BK36" s="358">
        <v>273</v>
      </c>
      <c r="BL36" s="366"/>
      <c r="BM36" s="366"/>
      <c r="BP36" s="345">
        <v>18</v>
      </c>
      <c r="BQ36" s="345">
        <v>6</v>
      </c>
      <c r="BR36" s="361" t="s">
        <v>267</v>
      </c>
      <c r="BS36" s="362" t="s">
        <v>268</v>
      </c>
      <c r="BT36" s="363" t="s">
        <v>269</v>
      </c>
      <c r="BU36" s="364" t="s">
        <v>194</v>
      </c>
      <c r="BV36" s="365" t="s">
        <v>193</v>
      </c>
      <c r="BW36" s="358">
        <v>119</v>
      </c>
      <c r="BX36" s="358">
        <v>187</v>
      </c>
      <c r="BY36" s="358">
        <v>174</v>
      </c>
      <c r="BZ36" s="358">
        <v>94</v>
      </c>
      <c r="CA36" s="358">
        <v>89</v>
      </c>
      <c r="CB36" s="358">
        <v>167</v>
      </c>
      <c r="CC36" s="358">
        <v>176</v>
      </c>
      <c r="CD36" s="358">
        <v>33</v>
      </c>
      <c r="CE36" s="358">
        <v>162</v>
      </c>
      <c r="CF36" s="358">
        <v>107</v>
      </c>
      <c r="CG36" s="358">
        <v>138</v>
      </c>
      <c r="CH36" s="358">
        <v>102</v>
      </c>
      <c r="CI36" s="358">
        <v>151</v>
      </c>
      <c r="CJ36" s="358">
        <v>186</v>
      </c>
      <c r="CK36" s="358">
        <v>168</v>
      </c>
      <c r="CL36" s="382">
        <v>138</v>
      </c>
      <c r="CM36" s="366"/>
      <c r="CN36" s="366"/>
    </row>
    <row r="37" spans="1:92">
      <c r="J37" s="331">
        <v>1</v>
      </c>
      <c r="BR37" s="332"/>
      <c r="BS37" s="333"/>
      <c r="BT37" s="334"/>
      <c r="BU37" s="332"/>
      <c r="BV37" s="333"/>
    </row>
    <row r="38" spans="1:92">
      <c r="BR38" s="332"/>
      <c r="BS38" s="333"/>
      <c r="BT38" s="334"/>
      <c r="BU38" s="332"/>
      <c r="BV38" s="333"/>
    </row>
    <row r="39" spans="1:92" s="340" customFormat="1" ht="24.95" customHeight="1">
      <c r="C39" s="735"/>
      <c r="D39" s="736"/>
      <c r="E39" s="736"/>
      <c r="F39" s="736"/>
      <c r="G39" s="736"/>
      <c r="H39" s="731">
        <v>1</v>
      </c>
      <c r="I39" s="732"/>
      <c r="J39" s="732"/>
      <c r="K39" s="733"/>
      <c r="L39" s="731">
        <v>2</v>
      </c>
      <c r="M39" s="732"/>
      <c r="N39" s="732"/>
      <c r="O39" s="733"/>
      <c r="P39" s="731">
        <v>3</v>
      </c>
      <c r="Q39" s="732"/>
      <c r="R39" s="732"/>
      <c r="S39" s="733"/>
      <c r="T39" s="731">
        <v>4</v>
      </c>
      <c r="U39" s="732"/>
      <c r="V39" s="732"/>
      <c r="W39" s="733"/>
      <c r="X39" s="731">
        <v>5</v>
      </c>
      <c r="Y39" s="732"/>
      <c r="Z39" s="732"/>
      <c r="AA39" s="733"/>
      <c r="AB39" s="731">
        <v>6</v>
      </c>
      <c r="AC39" s="732"/>
      <c r="AD39" s="732"/>
      <c r="AE39" s="733"/>
      <c r="AF39" s="731">
        <v>7</v>
      </c>
      <c r="AG39" s="732"/>
      <c r="AH39" s="732"/>
      <c r="AI39" s="733"/>
      <c r="AJ39" s="731">
        <v>8</v>
      </c>
      <c r="AK39" s="732"/>
      <c r="AL39" s="732"/>
      <c r="AM39" s="733"/>
      <c r="AN39" s="731">
        <v>9</v>
      </c>
      <c r="AO39" s="732"/>
      <c r="AP39" s="732"/>
      <c r="AQ39" s="733"/>
      <c r="AR39" s="731">
        <v>10</v>
      </c>
      <c r="AS39" s="732"/>
      <c r="AT39" s="732"/>
      <c r="AU39" s="733"/>
      <c r="AV39" s="731">
        <v>11</v>
      </c>
      <c r="AW39" s="732"/>
      <c r="AX39" s="732"/>
      <c r="AY39" s="733"/>
      <c r="AZ39" s="731">
        <v>12</v>
      </c>
      <c r="BA39" s="732"/>
      <c r="BB39" s="732"/>
      <c r="BC39" s="733"/>
      <c r="BD39" s="731">
        <v>13</v>
      </c>
      <c r="BE39" s="732"/>
      <c r="BF39" s="732"/>
      <c r="BG39" s="733"/>
      <c r="BH39" s="731">
        <v>14</v>
      </c>
      <c r="BI39" s="732"/>
      <c r="BJ39" s="732"/>
      <c r="BK39" s="733"/>
      <c r="BL39" s="740" t="s">
        <v>187</v>
      </c>
      <c r="BM39" s="740" t="s">
        <v>188</v>
      </c>
      <c r="BR39" s="735"/>
      <c r="BS39" s="736"/>
      <c r="BT39" s="736"/>
      <c r="BU39" s="736"/>
      <c r="BV39" s="736"/>
      <c r="BW39" s="731" t="s">
        <v>247</v>
      </c>
      <c r="BX39" s="732"/>
      <c r="BY39" s="731" t="s">
        <v>248</v>
      </c>
      <c r="BZ39" s="732"/>
      <c r="CA39" s="731" t="s">
        <v>249</v>
      </c>
      <c r="CB39" s="732"/>
      <c r="CC39" s="731" t="s">
        <v>270</v>
      </c>
      <c r="CD39" s="732"/>
      <c r="CE39" s="731" t="s">
        <v>251</v>
      </c>
      <c r="CF39" s="732"/>
      <c r="CG39" s="731" t="s">
        <v>252</v>
      </c>
      <c r="CH39" s="732"/>
      <c r="CI39" s="731" t="s">
        <v>253</v>
      </c>
      <c r="CJ39" s="732"/>
      <c r="CK39" s="731" t="s">
        <v>271</v>
      </c>
      <c r="CL39" s="732"/>
      <c r="CM39" s="740" t="s">
        <v>187</v>
      </c>
      <c r="CN39" s="740" t="s">
        <v>188</v>
      </c>
    </row>
    <row r="40" spans="1:92" ht="24.95" customHeight="1">
      <c r="C40" s="737" t="s">
        <v>189</v>
      </c>
      <c r="D40" s="738"/>
      <c r="E40" s="738"/>
      <c r="F40" s="738"/>
      <c r="G40" s="739"/>
      <c r="H40" s="411" t="s">
        <v>190</v>
      </c>
      <c r="I40" s="411" t="s">
        <v>191</v>
      </c>
      <c r="J40" s="411" t="s">
        <v>215</v>
      </c>
      <c r="K40" s="412" t="s">
        <v>192</v>
      </c>
      <c r="L40" s="411" t="s">
        <v>190</v>
      </c>
      <c r="M40" s="411" t="s">
        <v>191</v>
      </c>
      <c r="N40" s="411" t="s">
        <v>230</v>
      </c>
      <c r="O40" s="412" t="s">
        <v>192</v>
      </c>
      <c r="P40" s="411" t="s">
        <v>190</v>
      </c>
      <c r="Q40" s="411" t="s">
        <v>191</v>
      </c>
      <c r="R40" s="411" t="s">
        <v>215</v>
      </c>
      <c r="S40" s="412" t="s">
        <v>192</v>
      </c>
      <c r="T40" s="411" t="s">
        <v>190</v>
      </c>
      <c r="U40" s="411" t="s">
        <v>191</v>
      </c>
      <c r="V40" s="411" t="s">
        <v>231</v>
      </c>
      <c r="W40" s="412" t="s">
        <v>192</v>
      </c>
      <c r="X40" s="411" t="s">
        <v>190</v>
      </c>
      <c r="Y40" s="411" t="s">
        <v>191</v>
      </c>
      <c r="Z40" s="411" t="s">
        <v>215</v>
      </c>
      <c r="AA40" s="412" t="s">
        <v>192</v>
      </c>
      <c r="AB40" s="411" t="s">
        <v>190</v>
      </c>
      <c r="AC40" s="411" t="s">
        <v>191</v>
      </c>
      <c r="AD40" s="411" t="s">
        <v>232</v>
      </c>
      <c r="AE40" s="412" t="s">
        <v>192</v>
      </c>
      <c r="AF40" s="411" t="s">
        <v>190</v>
      </c>
      <c r="AG40" s="411" t="s">
        <v>191</v>
      </c>
      <c r="AH40" s="411" t="s">
        <v>231</v>
      </c>
      <c r="AI40" s="412" t="s">
        <v>192</v>
      </c>
      <c r="AJ40" s="411" t="s">
        <v>190</v>
      </c>
      <c r="AK40" s="411" t="s">
        <v>191</v>
      </c>
      <c r="AL40" s="411" t="s">
        <v>215</v>
      </c>
      <c r="AM40" s="412" t="s">
        <v>192</v>
      </c>
      <c r="AN40" s="411" t="s">
        <v>190</v>
      </c>
      <c r="AO40" s="411" t="s">
        <v>191</v>
      </c>
      <c r="AP40" s="411" t="s">
        <v>215</v>
      </c>
      <c r="AQ40" s="412" t="s">
        <v>192</v>
      </c>
      <c r="AR40" s="411" t="s">
        <v>190</v>
      </c>
      <c r="AS40" s="411" t="s">
        <v>191</v>
      </c>
      <c r="AT40" s="411" t="s">
        <v>215</v>
      </c>
      <c r="AU40" s="412" t="s">
        <v>192</v>
      </c>
      <c r="AV40" s="413" t="s">
        <v>190</v>
      </c>
      <c r="AW40" s="413" t="s">
        <v>191</v>
      </c>
      <c r="AX40" s="413" t="s">
        <v>215</v>
      </c>
      <c r="AY40" s="414" t="s">
        <v>192</v>
      </c>
      <c r="AZ40" s="411" t="s">
        <v>190</v>
      </c>
      <c r="BA40" s="411" t="s">
        <v>191</v>
      </c>
      <c r="BB40" s="411" t="s">
        <v>215</v>
      </c>
      <c r="BC40" s="412" t="s">
        <v>192</v>
      </c>
      <c r="BD40" s="411" t="s">
        <v>190</v>
      </c>
      <c r="BE40" s="411" t="s">
        <v>191</v>
      </c>
      <c r="BF40" s="411" t="s">
        <v>215</v>
      </c>
      <c r="BG40" s="412" t="s">
        <v>192</v>
      </c>
      <c r="BH40" s="411" t="s">
        <v>190</v>
      </c>
      <c r="BI40" s="411" t="s">
        <v>191</v>
      </c>
      <c r="BJ40" s="411" t="s">
        <v>215</v>
      </c>
      <c r="BK40" s="412" t="s">
        <v>192</v>
      </c>
      <c r="BL40" s="743"/>
      <c r="BM40" s="744"/>
      <c r="BR40" s="737" t="s">
        <v>189</v>
      </c>
      <c r="BS40" s="738"/>
      <c r="BT40" s="738"/>
      <c r="BU40" s="738"/>
      <c r="BV40" s="739"/>
      <c r="BW40" s="411" t="s">
        <v>255</v>
      </c>
      <c r="BX40" s="411" t="s">
        <v>256</v>
      </c>
      <c r="BY40" s="411" t="s">
        <v>255</v>
      </c>
      <c r="BZ40" s="411" t="s">
        <v>256</v>
      </c>
      <c r="CA40" s="411" t="s">
        <v>255</v>
      </c>
      <c r="CB40" s="411" t="s">
        <v>256</v>
      </c>
      <c r="CC40" s="411" t="s">
        <v>255</v>
      </c>
      <c r="CD40" s="411" t="s">
        <v>256</v>
      </c>
      <c r="CE40" s="411" t="s">
        <v>255</v>
      </c>
      <c r="CF40" s="411" t="s">
        <v>256</v>
      </c>
      <c r="CG40" s="411" t="s">
        <v>255</v>
      </c>
      <c r="CH40" s="411" t="s">
        <v>256</v>
      </c>
      <c r="CI40" s="411" t="s">
        <v>255</v>
      </c>
      <c r="CJ40" s="411" t="s">
        <v>256</v>
      </c>
      <c r="CK40" s="411" t="s">
        <v>255</v>
      </c>
      <c r="CL40" s="411" t="s">
        <v>256</v>
      </c>
      <c r="CM40" s="743"/>
      <c r="CN40" s="744"/>
    </row>
    <row r="41" spans="1:92" ht="25.5" customHeight="1">
      <c r="C41" s="346" t="s">
        <v>213</v>
      </c>
      <c r="D41" s="347" t="s">
        <v>193</v>
      </c>
      <c r="E41" s="348" t="s">
        <v>218</v>
      </c>
      <c r="F41" s="349" t="s">
        <v>214</v>
      </c>
      <c r="G41" s="347" t="s">
        <v>201</v>
      </c>
      <c r="H41" s="385">
        <f>H5</f>
        <v>3</v>
      </c>
      <c r="I41" s="385">
        <f t="shared" ref="I41:BM41" si="0">I5</f>
        <v>1</v>
      </c>
      <c r="J41" s="385">
        <f t="shared" si="0"/>
        <v>0</v>
      </c>
      <c r="K41" s="385">
        <f t="shared" si="0"/>
        <v>0</v>
      </c>
      <c r="L41" s="385">
        <f t="shared" si="0"/>
        <v>58</v>
      </c>
      <c r="M41" s="385">
        <f t="shared" si="0"/>
        <v>5</v>
      </c>
      <c r="N41" s="385">
        <f t="shared" si="0"/>
        <v>1</v>
      </c>
      <c r="O41" s="385">
        <f t="shared" si="0"/>
        <v>6</v>
      </c>
      <c r="P41" s="385">
        <f t="shared" si="0"/>
        <v>1</v>
      </c>
      <c r="Q41" s="385">
        <f t="shared" si="0"/>
        <v>1</v>
      </c>
      <c r="R41" s="385">
        <f t="shared" si="0"/>
        <v>0</v>
      </c>
      <c r="S41" s="385">
        <f t="shared" si="0"/>
        <v>0</v>
      </c>
      <c r="T41" s="385">
        <f t="shared" si="0"/>
        <v>8</v>
      </c>
      <c r="U41" s="385">
        <f t="shared" si="0"/>
        <v>2</v>
      </c>
      <c r="V41" s="385">
        <f t="shared" si="0"/>
        <v>0</v>
      </c>
      <c r="W41" s="385">
        <f t="shared" si="0"/>
        <v>1</v>
      </c>
      <c r="X41" s="385">
        <f t="shared" si="0"/>
        <v>0</v>
      </c>
      <c r="Y41" s="385">
        <f t="shared" si="0"/>
        <v>0</v>
      </c>
      <c r="Z41" s="385">
        <f t="shared" si="0"/>
        <v>0</v>
      </c>
      <c r="AA41" s="385">
        <f t="shared" si="0"/>
        <v>0</v>
      </c>
      <c r="AB41" s="385">
        <f t="shared" si="0"/>
        <v>26</v>
      </c>
      <c r="AC41" s="385">
        <f t="shared" si="0"/>
        <v>6</v>
      </c>
      <c r="AD41" s="385">
        <f t="shared" si="0"/>
        <v>0</v>
      </c>
      <c r="AE41" s="385">
        <f t="shared" si="0"/>
        <v>2</v>
      </c>
      <c r="AF41" s="385">
        <f t="shared" si="0"/>
        <v>18</v>
      </c>
      <c r="AG41" s="385">
        <f t="shared" si="0"/>
        <v>3</v>
      </c>
      <c r="AH41" s="385">
        <f t="shared" si="0"/>
        <v>0</v>
      </c>
      <c r="AI41" s="385">
        <f t="shared" si="0"/>
        <v>0</v>
      </c>
      <c r="AJ41" s="385">
        <f t="shared" si="0"/>
        <v>76</v>
      </c>
      <c r="AK41" s="385">
        <f t="shared" si="0"/>
        <v>15</v>
      </c>
      <c r="AL41" s="385">
        <f t="shared" si="0"/>
        <v>1</v>
      </c>
      <c r="AM41" s="385">
        <f t="shared" si="0"/>
        <v>2</v>
      </c>
      <c r="AN41" s="385">
        <f t="shared" si="0"/>
        <v>5</v>
      </c>
      <c r="AO41" s="385">
        <f t="shared" si="0"/>
        <v>1</v>
      </c>
      <c r="AP41" s="385">
        <f t="shared" si="0"/>
        <v>1</v>
      </c>
      <c r="AQ41" s="385">
        <f t="shared" si="0"/>
        <v>0</v>
      </c>
      <c r="AR41" s="385">
        <f t="shared" si="0"/>
        <v>6</v>
      </c>
      <c r="AS41" s="385">
        <f t="shared" si="0"/>
        <v>0</v>
      </c>
      <c r="AT41" s="385">
        <f t="shared" si="0"/>
        <v>1</v>
      </c>
      <c r="AU41" s="385">
        <f t="shared" si="0"/>
        <v>0</v>
      </c>
      <c r="AV41" s="385">
        <f t="shared" si="0"/>
        <v>0</v>
      </c>
      <c r="AW41" s="385">
        <f t="shared" si="0"/>
        <v>0</v>
      </c>
      <c r="AX41" s="385">
        <f t="shared" si="0"/>
        <v>0</v>
      </c>
      <c r="AY41" s="385">
        <f t="shared" si="0"/>
        <v>0</v>
      </c>
      <c r="AZ41" s="385">
        <f t="shared" si="0"/>
        <v>18</v>
      </c>
      <c r="BA41" s="385">
        <f t="shared" si="0"/>
        <v>2</v>
      </c>
      <c r="BB41" s="385">
        <f t="shared" si="0"/>
        <v>0</v>
      </c>
      <c r="BC41" s="385">
        <f t="shared" si="0"/>
        <v>0</v>
      </c>
      <c r="BD41" s="385">
        <f t="shared" si="0"/>
        <v>62</v>
      </c>
      <c r="BE41" s="385">
        <f t="shared" si="0"/>
        <v>2</v>
      </c>
      <c r="BF41" s="385">
        <f t="shared" si="0"/>
        <v>0</v>
      </c>
      <c r="BG41" s="385">
        <f t="shared" si="0"/>
        <v>3</v>
      </c>
      <c r="BH41" s="385">
        <f t="shared" si="0"/>
        <v>155</v>
      </c>
      <c r="BI41" s="385">
        <f t="shared" si="0"/>
        <v>22</v>
      </c>
      <c r="BJ41" s="385">
        <f t="shared" si="0"/>
        <v>0</v>
      </c>
      <c r="BK41" s="385">
        <f t="shared" si="0"/>
        <v>1</v>
      </c>
      <c r="BL41" s="385">
        <f t="shared" si="0"/>
        <v>0</v>
      </c>
      <c r="BM41" s="385">
        <f t="shared" si="0"/>
        <v>0</v>
      </c>
      <c r="BR41" s="346" t="s">
        <v>213</v>
      </c>
      <c r="BS41" s="347" t="s">
        <v>193</v>
      </c>
      <c r="BT41" s="348" t="s">
        <v>195</v>
      </c>
      <c r="BU41" s="349" t="s">
        <v>214</v>
      </c>
      <c r="BV41" s="347" t="s">
        <v>201</v>
      </c>
      <c r="BW41" s="385">
        <f t="shared" ref="BW41:CN41" si="1">BW5</f>
        <v>7</v>
      </c>
      <c r="BX41" s="385">
        <f t="shared" si="1"/>
        <v>15</v>
      </c>
      <c r="BY41" s="385">
        <f t="shared" si="1"/>
        <v>0</v>
      </c>
      <c r="BZ41" s="385">
        <f t="shared" si="1"/>
        <v>0</v>
      </c>
      <c r="CA41" s="385">
        <f t="shared" si="1"/>
        <v>5</v>
      </c>
      <c r="CB41" s="385">
        <f t="shared" si="1"/>
        <v>7</v>
      </c>
      <c r="CC41" s="385">
        <f t="shared" si="1"/>
        <v>1</v>
      </c>
      <c r="CD41" s="385">
        <f t="shared" si="1"/>
        <v>1</v>
      </c>
      <c r="CE41" s="385">
        <f t="shared" si="1"/>
        <v>0</v>
      </c>
      <c r="CF41" s="385">
        <f t="shared" si="1"/>
        <v>0</v>
      </c>
      <c r="CG41" s="385">
        <f t="shared" si="1"/>
        <v>2</v>
      </c>
      <c r="CH41" s="385">
        <f t="shared" si="1"/>
        <v>3</v>
      </c>
      <c r="CI41" s="385">
        <f t="shared" si="1"/>
        <v>1</v>
      </c>
      <c r="CJ41" s="385">
        <f t="shared" si="1"/>
        <v>1</v>
      </c>
      <c r="CK41" s="385">
        <f t="shared" si="1"/>
        <v>11</v>
      </c>
      <c r="CL41" s="385">
        <f t="shared" si="1"/>
        <v>6</v>
      </c>
      <c r="CM41" s="385">
        <f t="shared" si="1"/>
        <v>0</v>
      </c>
      <c r="CN41" s="385">
        <f t="shared" si="1"/>
        <v>0</v>
      </c>
    </row>
    <row r="42" spans="1:92" ht="25.5" customHeight="1">
      <c r="C42" s="353" t="s">
        <v>213</v>
      </c>
      <c r="D42" s="354" t="s">
        <v>201</v>
      </c>
      <c r="E42" s="355" t="s">
        <v>225</v>
      </c>
      <c r="F42" s="356" t="s">
        <v>214</v>
      </c>
      <c r="G42" s="354" t="s">
        <v>233</v>
      </c>
      <c r="H42" s="385">
        <f>H6-H5</f>
        <v>1</v>
      </c>
      <c r="I42" s="385">
        <f t="shared" ref="I42:BM46" si="2">I6-I5</f>
        <v>0</v>
      </c>
      <c r="J42" s="385">
        <f t="shared" si="2"/>
        <v>0</v>
      </c>
      <c r="K42" s="385">
        <f t="shared" si="2"/>
        <v>0</v>
      </c>
      <c r="L42" s="385">
        <f t="shared" si="2"/>
        <v>90</v>
      </c>
      <c r="M42" s="385">
        <f t="shared" si="2"/>
        <v>12</v>
      </c>
      <c r="N42" s="385">
        <f t="shared" si="2"/>
        <v>1</v>
      </c>
      <c r="O42" s="385">
        <f t="shared" si="2"/>
        <v>6</v>
      </c>
      <c r="P42" s="385">
        <f t="shared" si="2"/>
        <v>2</v>
      </c>
      <c r="Q42" s="385">
        <f t="shared" si="2"/>
        <v>0</v>
      </c>
      <c r="R42" s="385">
        <f t="shared" si="2"/>
        <v>0</v>
      </c>
      <c r="S42" s="385">
        <f t="shared" si="2"/>
        <v>1</v>
      </c>
      <c r="T42" s="385">
        <f t="shared" si="2"/>
        <v>3</v>
      </c>
      <c r="U42" s="385">
        <f t="shared" si="2"/>
        <v>1</v>
      </c>
      <c r="V42" s="385">
        <f t="shared" si="2"/>
        <v>0</v>
      </c>
      <c r="W42" s="385">
        <f t="shared" si="2"/>
        <v>0</v>
      </c>
      <c r="X42" s="385">
        <f t="shared" si="2"/>
        <v>0</v>
      </c>
      <c r="Y42" s="385">
        <f t="shared" si="2"/>
        <v>0</v>
      </c>
      <c r="Z42" s="385">
        <f t="shared" si="2"/>
        <v>0</v>
      </c>
      <c r="AA42" s="385">
        <f t="shared" si="2"/>
        <v>0</v>
      </c>
      <c r="AB42" s="385">
        <f t="shared" si="2"/>
        <v>14</v>
      </c>
      <c r="AC42" s="385">
        <f t="shared" si="2"/>
        <v>3</v>
      </c>
      <c r="AD42" s="385">
        <f t="shared" si="2"/>
        <v>1</v>
      </c>
      <c r="AE42" s="385">
        <f t="shared" si="2"/>
        <v>1</v>
      </c>
      <c r="AF42" s="385">
        <f t="shared" si="2"/>
        <v>19</v>
      </c>
      <c r="AG42" s="385">
        <f t="shared" si="2"/>
        <v>10</v>
      </c>
      <c r="AH42" s="385">
        <f t="shared" si="2"/>
        <v>1</v>
      </c>
      <c r="AI42" s="385">
        <f t="shared" si="2"/>
        <v>0</v>
      </c>
      <c r="AJ42" s="385">
        <f t="shared" si="2"/>
        <v>108</v>
      </c>
      <c r="AK42" s="385">
        <f t="shared" si="2"/>
        <v>12</v>
      </c>
      <c r="AL42" s="385">
        <f t="shared" si="2"/>
        <v>0</v>
      </c>
      <c r="AM42" s="385">
        <f t="shared" si="2"/>
        <v>2</v>
      </c>
      <c r="AN42" s="385">
        <f t="shared" si="2"/>
        <v>5</v>
      </c>
      <c r="AO42" s="385">
        <f t="shared" si="2"/>
        <v>3</v>
      </c>
      <c r="AP42" s="385">
        <f t="shared" si="2"/>
        <v>1</v>
      </c>
      <c r="AQ42" s="385">
        <f t="shared" si="2"/>
        <v>2</v>
      </c>
      <c r="AR42" s="385">
        <f t="shared" si="2"/>
        <v>12</v>
      </c>
      <c r="AS42" s="385">
        <f t="shared" si="2"/>
        <v>2</v>
      </c>
      <c r="AT42" s="385">
        <f t="shared" si="2"/>
        <v>0</v>
      </c>
      <c r="AU42" s="385">
        <f t="shared" si="2"/>
        <v>1</v>
      </c>
      <c r="AV42" s="385">
        <f t="shared" si="2"/>
        <v>0</v>
      </c>
      <c r="AW42" s="385">
        <f t="shared" si="2"/>
        <v>0</v>
      </c>
      <c r="AX42" s="385">
        <f t="shared" si="2"/>
        <v>0</v>
      </c>
      <c r="AY42" s="385">
        <f t="shared" si="2"/>
        <v>0</v>
      </c>
      <c r="AZ42" s="385">
        <f t="shared" si="2"/>
        <v>13</v>
      </c>
      <c r="BA42" s="385">
        <f t="shared" si="2"/>
        <v>3</v>
      </c>
      <c r="BB42" s="385">
        <f t="shared" si="2"/>
        <v>0</v>
      </c>
      <c r="BC42" s="385">
        <f t="shared" si="2"/>
        <v>0</v>
      </c>
      <c r="BD42" s="385">
        <f t="shared" si="2"/>
        <v>53</v>
      </c>
      <c r="BE42" s="385">
        <f t="shared" si="2"/>
        <v>5</v>
      </c>
      <c r="BF42" s="385">
        <f t="shared" si="2"/>
        <v>0</v>
      </c>
      <c r="BG42" s="385">
        <f t="shared" si="2"/>
        <v>4</v>
      </c>
      <c r="BH42" s="385">
        <f t="shared" si="2"/>
        <v>142</v>
      </c>
      <c r="BI42" s="385">
        <f t="shared" si="2"/>
        <v>11</v>
      </c>
      <c r="BJ42" s="385">
        <f t="shared" si="2"/>
        <v>0</v>
      </c>
      <c r="BK42" s="385">
        <f t="shared" si="2"/>
        <v>3</v>
      </c>
      <c r="BL42" s="385">
        <f t="shared" si="2"/>
        <v>0</v>
      </c>
      <c r="BM42" s="385">
        <f t="shared" si="2"/>
        <v>0</v>
      </c>
      <c r="BR42" s="353" t="s">
        <v>235</v>
      </c>
      <c r="BS42" s="354" t="s">
        <v>244</v>
      </c>
      <c r="BT42" s="355" t="s">
        <v>218</v>
      </c>
      <c r="BU42" s="356" t="s">
        <v>234</v>
      </c>
      <c r="BV42" s="354" t="s">
        <v>233</v>
      </c>
      <c r="BW42" s="385">
        <f t="shared" ref="BW42:CN46" si="3">BW6-BW5</f>
        <v>2</v>
      </c>
      <c r="BX42" s="385">
        <f t="shared" si="3"/>
        <v>7</v>
      </c>
      <c r="BY42" s="385">
        <f t="shared" si="3"/>
        <v>0</v>
      </c>
      <c r="BZ42" s="385">
        <f t="shared" si="3"/>
        <v>1</v>
      </c>
      <c r="CA42" s="385">
        <f t="shared" si="3"/>
        <v>1</v>
      </c>
      <c r="CB42" s="385">
        <f t="shared" si="3"/>
        <v>5</v>
      </c>
      <c r="CC42" s="385">
        <f t="shared" si="3"/>
        <v>0</v>
      </c>
      <c r="CD42" s="385">
        <f t="shared" si="3"/>
        <v>0</v>
      </c>
      <c r="CE42" s="385">
        <f t="shared" si="3"/>
        <v>0</v>
      </c>
      <c r="CF42" s="385">
        <f t="shared" si="3"/>
        <v>0</v>
      </c>
      <c r="CG42" s="385">
        <f t="shared" si="3"/>
        <v>9</v>
      </c>
      <c r="CH42" s="385">
        <f t="shared" si="3"/>
        <v>7</v>
      </c>
      <c r="CI42" s="385">
        <f t="shared" si="3"/>
        <v>0</v>
      </c>
      <c r="CJ42" s="385">
        <f t="shared" si="3"/>
        <v>0</v>
      </c>
      <c r="CK42" s="385">
        <f t="shared" si="3"/>
        <v>8</v>
      </c>
      <c r="CL42" s="385">
        <f t="shared" si="3"/>
        <v>8</v>
      </c>
      <c r="CM42" s="385">
        <f t="shared" si="3"/>
        <v>0</v>
      </c>
      <c r="CN42" s="385">
        <f t="shared" si="3"/>
        <v>0</v>
      </c>
    </row>
    <row r="43" spans="1:92" ht="25.5" customHeight="1">
      <c r="C43" s="353" t="s">
        <v>213</v>
      </c>
      <c r="D43" s="354" t="s">
        <v>200</v>
      </c>
      <c r="E43" s="355" t="s">
        <v>218</v>
      </c>
      <c r="F43" s="356" t="s">
        <v>214</v>
      </c>
      <c r="G43" s="354" t="s">
        <v>199</v>
      </c>
      <c r="H43" s="385">
        <f t="shared" ref="H43:W46" si="4">H7-H6</f>
        <v>3</v>
      </c>
      <c r="I43" s="385">
        <f t="shared" si="4"/>
        <v>0</v>
      </c>
      <c r="J43" s="385">
        <f t="shared" si="4"/>
        <v>0</v>
      </c>
      <c r="K43" s="385">
        <f t="shared" si="4"/>
        <v>0</v>
      </c>
      <c r="L43" s="385">
        <f t="shared" si="4"/>
        <v>100</v>
      </c>
      <c r="M43" s="385">
        <f t="shared" si="4"/>
        <v>9</v>
      </c>
      <c r="N43" s="385">
        <f t="shared" si="4"/>
        <v>1</v>
      </c>
      <c r="O43" s="385">
        <f t="shared" si="4"/>
        <v>3</v>
      </c>
      <c r="P43" s="385">
        <f t="shared" si="4"/>
        <v>4</v>
      </c>
      <c r="Q43" s="385">
        <f t="shared" si="4"/>
        <v>2</v>
      </c>
      <c r="R43" s="385">
        <f t="shared" si="4"/>
        <v>0</v>
      </c>
      <c r="S43" s="385">
        <f t="shared" si="4"/>
        <v>0</v>
      </c>
      <c r="T43" s="385">
        <f t="shared" si="4"/>
        <v>13</v>
      </c>
      <c r="U43" s="385">
        <f t="shared" si="4"/>
        <v>0</v>
      </c>
      <c r="V43" s="385">
        <f t="shared" si="4"/>
        <v>1</v>
      </c>
      <c r="W43" s="385">
        <f t="shared" si="4"/>
        <v>0</v>
      </c>
      <c r="X43" s="385">
        <f t="shared" si="2"/>
        <v>0</v>
      </c>
      <c r="Y43" s="385">
        <f t="shared" si="2"/>
        <v>0</v>
      </c>
      <c r="Z43" s="385">
        <f t="shared" si="2"/>
        <v>0</v>
      </c>
      <c r="AA43" s="385">
        <f t="shared" si="2"/>
        <v>0</v>
      </c>
      <c r="AB43" s="385">
        <f t="shared" si="2"/>
        <v>41</v>
      </c>
      <c r="AC43" s="385">
        <f t="shared" si="2"/>
        <v>2</v>
      </c>
      <c r="AD43" s="385">
        <f t="shared" si="2"/>
        <v>0</v>
      </c>
      <c r="AE43" s="385">
        <f t="shared" si="2"/>
        <v>2</v>
      </c>
      <c r="AF43" s="385">
        <f t="shared" si="2"/>
        <v>21</v>
      </c>
      <c r="AG43" s="385">
        <f t="shared" si="2"/>
        <v>1</v>
      </c>
      <c r="AH43" s="385">
        <f t="shared" si="2"/>
        <v>0</v>
      </c>
      <c r="AI43" s="385">
        <f t="shared" si="2"/>
        <v>0</v>
      </c>
      <c r="AJ43" s="385">
        <f t="shared" si="2"/>
        <v>132</v>
      </c>
      <c r="AK43" s="385">
        <f t="shared" si="2"/>
        <v>20</v>
      </c>
      <c r="AL43" s="385">
        <f t="shared" si="2"/>
        <v>1</v>
      </c>
      <c r="AM43" s="385">
        <f t="shared" si="2"/>
        <v>3</v>
      </c>
      <c r="AN43" s="385">
        <f t="shared" si="2"/>
        <v>14</v>
      </c>
      <c r="AO43" s="385">
        <f t="shared" si="2"/>
        <v>0</v>
      </c>
      <c r="AP43" s="385">
        <f t="shared" si="2"/>
        <v>1</v>
      </c>
      <c r="AQ43" s="385">
        <f t="shared" si="2"/>
        <v>0</v>
      </c>
      <c r="AR43" s="385">
        <f t="shared" si="2"/>
        <v>19</v>
      </c>
      <c r="AS43" s="385">
        <f t="shared" si="2"/>
        <v>5</v>
      </c>
      <c r="AT43" s="385">
        <f t="shared" si="2"/>
        <v>0</v>
      </c>
      <c r="AU43" s="385">
        <f t="shared" si="2"/>
        <v>0</v>
      </c>
      <c r="AV43" s="385">
        <f t="shared" si="2"/>
        <v>0</v>
      </c>
      <c r="AW43" s="385">
        <f t="shared" si="2"/>
        <v>0</v>
      </c>
      <c r="AX43" s="385">
        <f t="shared" si="2"/>
        <v>0</v>
      </c>
      <c r="AY43" s="385">
        <f t="shared" si="2"/>
        <v>0</v>
      </c>
      <c r="AZ43" s="385">
        <f t="shared" si="2"/>
        <v>53</v>
      </c>
      <c r="BA43" s="385">
        <f t="shared" si="2"/>
        <v>6</v>
      </c>
      <c r="BB43" s="385">
        <f t="shared" si="2"/>
        <v>0</v>
      </c>
      <c r="BC43" s="385">
        <f t="shared" si="2"/>
        <v>0</v>
      </c>
      <c r="BD43" s="385">
        <f t="shared" si="2"/>
        <v>46</v>
      </c>
      <c r="BE43" s="385">
        <f t="shared" si="2"/>
        <v>11</v>
      </c>
      <c r="BF43" s="385">
        <f t="shared" si="2"/>
        <v>0</v>
      </c>
      <c r="BG43" s="385">
        <f t="shared" si="2"/>
        <v>3</v>
      </c>
      <c r="BH43" s="385">
        <f t="shared" si="2"/>
        <v>116</v>
      </c>
      <c r="BI43" s="385">
        <f t="shared" si="2"/>
        <v>10</v>
      </c>
      <c r="BJ43" s="385">
        <f t="shared" si="2"/>
        <v>0</v>
      </c>
      <c r="BK43" s="385">
        <f t="shared" si="2"/>
        <v>4</v>
      </c>
      <c r="BL43" s="385">
        <f t="shared" si="2"/>
        <v>0</v>
      </c>
      <c r="BM43" s="385">
        <f t="shared" si="2"/>
        <v>0</v>
      </c>
      <c r="BR43" s="353" t="s">
        <v>235</v>
      </c>
      <c r="BS43" s="354" t="s">
        <v>233</v>
      </c>
      <c r="BT43" s="355" t="s">
        <v>218</v>
      </c>
      <c r="BU43" s="356" t="s">
        <v>234</v>
      </c>
      <c r="BV43" s="354" t="s">
        <v>238</v>
      </c>
      <c r="BW43" s="385">
        <f t="shared" si="3"/>
        <v>2</v>
      </c>
      <c r="BX43" s="385">
        <f t="shared" si="3"/>
        <v>14</v>
      </c>
      <c r="BY43" s="385">
        <f t="shared" si="3"/>
        <v>2</v>
      </c>
      <c r="BZ43" s="385">
        <f t="shared" si="3"/>
        <v>1</v>
      </c>
      <c r="CA43" s="385">
        <f t="shared" si="3"/>
        <v>1</v>
      </c>
      <c r="CB43" s="385">
        <f t="shared" si="3"/>
        <v>3</v>
      </c>
      <c r="CC43" s="385">
        <f t="shared" si="3"/>
        <v>0</v>
      </c>
      <c r="CD43" s="385">
        <f t="shared" si="3"/>
        <v>1</v>
      </c>
      <c r="CE43" s="385">
        <f t="shared" si="3"/>
        <v>1</v>
      </c>
      <c r="CF43" s="385">
        <f t="shared" si="3"/>
        <v>6</v>
      </c>
      <c r="CG43" s="385">
        <f t="shared" si="3"/>
        <v>7</v>
      </c>
      <c r="CH43" s="385">
        <f t="shared" si="3"/>
        <v>14</v>
      </c>
      <c r="CI43" s="385">
        <f t="shared" si="3"/>
        <v>0</v>
      </c>
      <c r="CJ43" s="385">
        <f t="shared" si="3"/>
        <v>3</v>
      </c>
      <c r="CK43" s="385">
        <f t="shared" si="3"/>
        <v>6</v>
      </c>
      <c r="CL43" s="385">
        <f t="shared" si="3"/>
        <v>11</v>
      </c>
      <c r="CM43" s="385">
        <f t="shared" si="3"/>
        <v>0</v>
      </c>
      <c r="CN43" s="385">
        <f t="shared" si="3"/>
        <v>0</v>
      </c>
    </row>
    <row r="44" spans="1:92" ht="25.5" customHeight="1">
      <c r="C44" s="353" t="s">
        <v>213</v>
      </c>
      <c r="D44" s="354" t="s">
        <v>199</v>
      </c>
      <c r="E44" s="355" t="s">
        <v>195</v>
      </c>
      <c r="F44" s="356" t="s">
        <v>234</v>
      </c>
      <c r="G44" s="354" t="s">
        <v>198</v>
      </c>
      <c r="H44" s="385">
        <f t="shared" si="4"/>
        <v>5</v>
      </c>
      <c r="I44" s="385">
        <f t="shared" si="2"/>
        <v>0</v>
      </c>
      <c r="J44" s="385">
        <f t="shared" si="2"/>
        <v>0</v>
      </c>
      <c r="K44" s="385">
        <f t="shared" si="2"/>
        <v>1</v>
      </c>
      <c r="L44" s="385">
        <f t="shared" si="2"/>
        <v>60</v>
      </c>
      <c r="M44" s="385">
        <f t="shared" si="2"/>
        <v>15</v>
      </c>
      <c r="N44" s="385">
        <f t="shared" si="2"/>
        <v>1</v>
      </c>
      <c r="O44" s="385">
        <f t="shared" si="2"/>
        <v>9</v>
      </c>
      <c r="P44" s="385">
        <f t="shared" si="2"/>
        <v>2</v>
      </c>
      <c r="Q44" s="385">
        <f t="shared" si="2"/>
        <v>0</v>
      </c>
      <c r="R44" s="385">
        <f t="shared" si="2"/>
        <v>0</v>
      </c>
      <c r="S44" s="385">
        <f t="shared" si="2"/>
        <v>0</v>
      </c>
      <c r="T44" s="385">
        <f t="shared" si="2"/>
        <v>11</v>
      </c>
      <c r="U44" s="385">
        <f t="shared" si="2"/>
        <v>1</v>
      </c>
      <c r="V44" s="385">
        <f t="shared" si="2"/>
        <v>0</v>
      </c>
      <c r="W44" s="385">
        <f t="shared" si="2"/>
        <v>0</v>
      </c>
      <c r="X44" s="385">
        <f t="shared" si="2"/>
        <v>0</v>
      </c>
      <c r="Y44" s="385">
        <f t="shared" si="2"/>
        <v>0</v>
      </c>
      <c r="Z44" s="385">
        <f t="shared" si="2"/>
        <v>0</v>
      </c>
      <c r="AA44" s="385">
        <f t="shared" si="2"/>
        <v>0</v>
      </c>
      <c r="AB44" s="385">
        <f t="shared" si="2"/>
        <v>40</v>
      </c>
      <c r="AC44" s="385">
        <f t="shared" si="2"/>
        <v>2</v>
      </c>
      <c r="AD44" s="385">
        <f t="shared" si="2"/>
        <v>0</v>
      </c>
      <c r="AE44" s="385">
        <f t="shared" si="2"/>
        <v>2</v>
      </c>
      <c r="AF44" s="385">
        <f t="shared" si="2"/>
        <v>12</v>
      </c>
      <c r="AG44" s="385">
        <f t="shared" si="2"/>
        <v>1</v>
      </c>
      <c r="AH44" s="385">
        <f t="shared" si="2"/>
        <v>0</v>
      </c>
      <c r="AI44" s="385">
        <f t="shared" si="2"/>
        <v>1</v>
      </c>
      <c r="AJ44" s="385">
        <f t="shared" si="2"/>
        <v>68</v>
      </c>
      <c r="AK44" s="385">
        <f t="shared" si="2"/>
        <v>11</v>
      </c>
      <c r="AL44" s="385">
        <f t="shared" si="2"/>
        <v>0</v>
      </c>
      <c r="AM44" s="385">
        <f t="shared" si="2"/>
        <v>2</v>
      </c>
      <c r="AN44" s="385">
        <f t="shared" si="2"/>
        <v>5</v>
      </c>
      <c r="AO44" s="385">
        <f t="shared" si="2"/>
        <v>2</v>
      </c>
      <c r="AP44" s="385">
        <f t="shared" si="2"/>
        <v>0</v>
      </c>
      <c r="AQ44" s="385">
        <f t="shared" si="2"/>
        <v>0</v>
      </c>
      <c r="AR44" s="385">
        <f t="shared" si="2"/>
        <v>6</v>
      </c>
      <c r="AS44" s="385">
        <f t="shared" si="2"/>
        <v>1</v>
      </c>
      <c r="AT44" s="385">
        <f t="shared" si="2"/>
        <v>0</v>
      </c>
      <c r="AU44" s="385">
        <f t="shared" si="2"/>
        <v>0</v>
      </c>
      <c r="AV44" s="385">
        <f t="shared" si="2"/>
        <v>1</v>
      </c>
      <c r="AW44" s="385">
        <f t="shared" si="2"/>
        <v>0</v>
      </c>
      <c r="AX44" s="385">
        <f t="shared" si="2"/>
        <v>0</v>
      </c>
      <c r="AY44" s="385">
        <f t="shared" si="2"/>
        <v>0</v>
      </c>
      <c r="AZ44" s="385">
        <f t="shared" si="2"/>
        <v>18</v>
      </c>
      <c r="BA44" s="385">
        <f t="shared" si="2"/>
        <v>3</v>
      </c>
      <c r="BB44" s="385">
        <f t="shared" si="2"/>
        <v>0</v>
      </c>
      <c r="BC44" s="385">
        <f t="shared" si="2"/>
        <v>0</v>
      </c>
      <c r="BD44" s="385">
        <f t="shared" si="2"/>
        <v>75</v>
      </c>
      <c r="BE44" s="385">
        <f t="shared" si="2"/>
        <v>15</v>
      </c>
      <c r="BF44" s="385">
        <f t="shared" si="2"/>
        <v>1</v>
      </c>
      <c r="BG44" s="385">
        <f t="shared" si="2"/>
        <v>6</v>
      </c>
      <c r="BH44" s="385">
        <f t="shared" si="2"/>
        <v>130</v>
      </c>
      <c r="BI44" s="385">
        <f t="shared" si="2"/>
        <v>9</v>
      </c>
      <c r="BJ44" s="385">
        <f t="shared" si="2"/>
        <v>1</v>
      </c>
      <c r="BK44" s="385">
        <f t="shared" si="2"/>
        <v>1</v>
      </c>
      <c r="BL44" s="385">
        <f t="shared" si="2"/>
        <v>0</v>
      </c>
      <c r="BM44" s="385">
        <f t="shared" si="2"/>
        <v>0</v>
      </c>
      <c r="BR44" s="353" t="s">
        <v>235</v>
      </c>
      <c r="BS44" s="354" t="s">
        <v>238</v>
      </c>
      <c r="BT44" s="355" t="s">
        <v>195</v>
      </c>
      <c r="BU44" s="356" t="s">
        <v>214</v>
      </c>
      <c r="BV44" s="354" t="s">
        <v>243</v>
      </c>
      <c r="BW44" s="385">
        <f t="shared" si="3"/>
        <v>9</v>
      </c>
      <c r="BX44" s="385">
        <f t="shared" si="3"/>
        <v>9</v>
      </c>
      <c r="BY44" s="385">
        <f t="shared" si="3"/>
        <v>0</v>
      </c>
      <c r="BZ44" s="385">
        <f t="shared" si="3"/>
        <v>4</v>
      </c>
      <c r="CA44" s="385">
        <f t="shared" si="3"/>
        <v>5</v>
      </c>
      <c r="CB44" s="385">
        <f t="shared" si="3"/>
        <v>12</v>
      </c>
      <c r="CC44" s="385">
        <f t="shared" si="3"/>
        <v>0</v>
      </c>
      <c r="CD44" s="385">
        <f t="shared" si="3"/>
        <v>0</v>
      </c>
      <c r="CE44" s="385">
        <f t="shared" si="3"/>
        <v>0</v>
      </c>
      <c r="CF44" s="385">
        <f t="shared" si="3"/>
        <v>2</v>
      </c>
      <c r="CG44" s="385">
        <f t="shared" si="3"/>
        <v>8</v>
      </c>
      <c r="CH44" s="385">
        <f t="shared" si="3"/>
        <v>4</v>
      </c>
      <c r="CI44" s="385">
        <f t="shared" si="3"/>
        <v>0</v>
      </c>
      <c r="CJ44" s="385">
        <f t="shared" si="3"/>
        <v>5</v>
      </c>
      <c r="CK44" s="385">
        <f t="shared" si="3"/>
        <v>9</v>
      </c>
      <c r="CL44" s="385">
        <f t="shared" si="3"/>
        <v>7</v>
      </c>
      <c r="CM44" s="385">
        <f t="shared" si="3"/>
        <v>0</v>
      </c>
      <c r="CN44" s="385">
        <f t="shared" si="3"/>
        <v>0</v>
      </c>
    </row>
    <row r="45" spans="1:92" ht="25.5" customHeight="1">
      <c r="C45" s="353" t="s">
        <v>235</v>
      </c>
      <c r="D45" s="354" t="s">
        <v>198</v>
      </c>
      <c r="E45" s="355" t="s">
        <v>236</v>
      </c>
      <c r="F45" s="356" t="s">
        <v>214</v>
      </c>
      <c r="G45" s="354" t="s">
        <v>196</v>
      </c>
      <c r="H45" s="385">
        <f t="shared" si="4"/>
        <v>4</v>
      </c>
      <c r="I45" s="385">
        <f t="shared" si="2"/>
        <v>0</v>
      </c>
      <c r="J45" s="385">
        <f t="shared" si="2"/>
        <v>0</v>
      </c>
      <c r="K45" s="385">
        <f t="shared" si="2"/>
        <v>1</v>
      </c>
      <c r="L45" s="385">
        <f t="shared" si="2"/>
        <v>90</v>
      </c>
      <c r="M45" s="385">
        <f t="shared" si="2"/>
        <v>16</v>
      </c>
      <c r="N45" s="385">
        <f t="shared" si="2"/>
        <v>1</v>
      </c>
      <c r="O45" s="385">
        <f t="shared" si="2"/>
        <v>5</v>
      </c>
      <c r="P45" s="385">
        <f t="shared" si="2"/>
        <v>2</v>
      </c>
      <c r="Q45" s="385">
        <f t="shared" si="2"/>
        <v>0</v>
      </c>
      <c r="R45" s="385">
        <f t="shared" si="2"/>
        <v>0</v>
      </c>
      <c r="S45" s="385">
        <f t="shared" si="2"/>
        <v>0</v>
      </c>
      <c r="T45" s="385">
        <f t="shared" si="2"/>
        <v>11</v>
      </c>
      <c r="U45" s="385">
        <f t="shared" si="2"/>
        <v>0</v>
      </c>
      <c r="V45" s="385">
        <f t="shared" si="2"/>
        <v>0</v>
      </c>
      <c r="W45" s="385">
        <f t="shared" si="2"/>
        <v>0</v>
      </c>
      <c r="X45" s="385">
        <f t="shared" si="2"/>
        <v>0</v>
      </c>
      <c r="Y45" s="385">
        <f t="shared" si="2"/>
        <v>0</v>
      </c>
      <c r="Z45" s="385">
        <f t="shared" si="2"/>
        <v>0</v>
      </c>
      <c r="AA45" s="385">
        <f t="shared" si="2"/>
        <v>0</v>
      </c>
      <c r="AB45" s="385">
        <f t="shared" si="2"/>
        <v>37</v>
      </c>
      <c r="AC45" s="385">
        <f t="shared" si="2"/>
        <v>1</v>
      </c>
      <c r="AD45" s="385">
        <f t="shared" si="2"/>
        <v>1</v>
      </c>
      <c r="AE45" s="385">
        <f t="shared" si="2"/>
        <v>0</v>
      </c>
      <c r="AF45" s="385">
        <f t="shared" si="2"/>
        <v>16</v>
      </c>
      <c r="AG45" s="385">
        <f t="shared" si="2"/>
        <v>0</v>
      </c>
      <c r="AH45" s="385">
        <f t="shared" si="2"/>
        <v>0</v>
      </c>
      <c r="AI45" s="385">
        <f t="shared" si="2"/>
        <v>0</v>
      </c>
      <c r="AJ45" s="385">
        <f t="shared" si="2"/>
        <v>105</v>
      </c>
      <c r="AK45" s="385">
        <f t="shared" si="2"/>
        <v>22</v>
      </c>
      <c r="AL45" s="385">
        <f t="shared" si="2"/>
        <v>0</v>
      </c>
      <c r="AM45" s="385">
        <f t="shared" si="2"/>
        <v>3</v>
      </c>
      <c r="AN45" s="385">
        <f t="shared" si="2"/>
        <v>10</v>
      </c>
      <c r="AO45" s="385">
        <f t="shared" si="2"/>
        <v>1</v>
      </c>
      <c r="AP45" s="385">
        <f t="shared" si="2"/>
        <v>0</v>
      </c>
      <c r="AQ45" s="385">
        <f t="shared" si="2"/>
        <v>0</v>
      </c>
      <c r="AR45" s="385">
        <f t="shared" si="2"/>
        <v>7</v>
      </c>
      <c r="AS45" s="385">
        <f t="shared" si="2"/>
        <v>3</v>
      </c>
      <c r="AT45" s="385">
        <f t="shared" si="2"/>
        <v>0</v>
      </c>
      <c r="AU45" s="385">
        <f t="shared" si="2"/>
        <v>0</v>
      </c>
      <c r="AV45" s="385">
        <f t="shared" si="2"/>
        <v>0</v>
      </c>
      <c r="AW45" s="385">
        <f t="shared" si="2"/>
        <v>0</v>
      </c>
      <c r="AX45" s="385">
        <f t="shared" si="2"/>
        <v>0</v>
      </c>
      <c r="AY45" s="385">
        <f t="shared" si="2"/>
        <v>0</v>
      </c>
      <c r="AZ45" s="385">
        <f t="shared" si="2"/>
        <v>44</v>
      </c>
      <c r="BA45" s="385">
        <f t="shared" si="2"/>
        <v>3</v>
      </c>
      <c r="BB45" s="385">
        <f t="shared" si="2"/>
        <v>0</v>
      </c>
      <c r="BC45" s="385">
        <f t="shared" si="2"/>
        <v>0</v>
      </c>
      <c r="BD45" s="385">
        <f t="shared" si="2"/>
        <v>86</v>
      </c>
      <c r="BE45" s="385">
        <f t="shared" si="2"/>
        <v>19</v>
      </c>
      <c r="BF45" s="385">
        <f t="shared" si="2"/>
        <v>0</v>
      </c>
      <c r="BG45" s="385">
        <f t="shared" si="2"/>
        <v>6</v>
      </c>
      <c r="BH45" s="385">
        <f t="shared" si="2"/>
        <v>118</v>
      </c>
      <c r="BI45" s="385">
        <f t="shared" si="2"/>
        <v>22</v>
      </c>
      <c r="BJ45" s="385">
        <f t="shared" si="2"/>
        <v>0</v>
      </c>
      <c r="BK45" s="385">
        <f t="shared" si="2"/>
        <v>3</v>
      </c>
      <c r="BL45" s="385">
        <f t="shared" si="2"/>
        <v>0</v>
      </c>
      <c r="BM45" s="385">
        <f t="shared" si="2"/>
        <v>0</v>
      </c>
      <c r="BR45" s="353" t="s">
        <v>235</v>
      </c>
      <c r="BS45" s="354" t="s">
        <v>243</v>
      </c>
      <c r="BT45" s="355" t="s">
        <v>195</v>
      </c>
      <c r="BU45" s="356" t="s">
        <v>234</v>
      </c>
      <c r="BV45" s="354" t="s">
        <v>226</v>
      </c>
      <c r="BW45" s="385">
        <f t="shared" si="3"/>
        <v>6</v>
      </c>
      <c r="BX45" s="385">
        <f t="shared" si="3"/>
        <v>14</v>
      </c>
      <c r="BY45" s="385">
        <f t="shared" si="3"/>
        <v>0</v>
      </c>
      <c r="BZ45" s="385">
        <f t="shared" si="3"/>
        <v>5</v>
      </c>
      <c r="CA45" s="385">
        <f t="shared" si="3"/>
        <v>9</v>
      </c>
      <c r="CB45" s="385">
        <f t="shared" si="3"/>
        <v>11</v>
      </c>
      <c r="CC45" s="385">
        <f t="shared" si="3"/>
        <v>0</v>
      </c>
      <c r="CD45" s="385">
        <f t="shared" si="3"/>
        <v>0</v>
      </c>
      <c r="CE45" s="385">
        <f t="shared" si="3"/>
        <v>1</v>
      </c>
      <c r="CF45" s="385">
        <f t="shared" si="3"/>
        <v>8</v>
      </c>
      <c r="CG45" s="385">
        <f t="shared" si="3"/>
        <v>27</v>
      </c>
      <c r="CH45" s="385">
        <f t="shared" si="3"/>
        <v>11</v>
      </c>
      <c r="CI45" s="385">
        <f t="shared" si="3"/>
        <v>2</v>
      </c>
      <c r="CJ45" s="385">
        <f t="shared" si="3"/>
        <v>6</v>
      </c>
      <c r="CK45" s="385">
        <f t="shared" si="3"/>
        <v>27</v>
      </c>
      <c r="CL45" s="385">
        <f t="shared" si="3"/>
        <v>11</v>
      </c>
      <c r="CM45" s="385">
        <f t="shared" si="3"/>
        <v>0</v>
      </c>
      <c r="CN45" s="385">
        <f t="shared" si="3"/>
        <v>0</v>
      </c>
    </row>
    <row r="46" spans="1:92" ht="25.5" customHeight="1">
      <c r="C46" s="361" t="s">
        <v>213</v>
      </c>
      <c r="D46" s="362" t="s">
        <v>196</v>
      </c>
      <c r="E46" s="363" t="s">
        <v>218</v>
      </c>
      <c r="F46" s="364" t="s">
        <v>212</v>
      </c>
      <c r="G46" s="362" t="s">
        <v>193</v>
      </c>
      <c r="H46" s="385">
        <f t="shared" si="4"/>
        <v>3</v>
      </c>
      <c r="I46" s="385">
        <f t="shared" si="2"/>
        <v>1</v>
      </c>
      <c r="J46" s="385">
        <f t="shared" si="2"/>
        <v>0</v>
      </c>
      <c r="K46" s="385">
        <f t="shared" si="2"/>
        <v>0</v>
      </c>
      <c r="L46" s="385">
        <f t="shared" si="2"/>
        <v>51</v>
      </c>
      <c r="M46" s="385">
        <f t="shared" si="2"/>
        <v>7</v>
      </c>
      <c r="N46" s="385">
        <f t="shared" si="2"/>
        <v>2</v>
      </c>
      <c r="O46" s="385">
        <f t="shared" si="2"/>
        <v>9</v>
      </c>
      <c r="P46" s="385">
        <f t="shared" si="2"/>
        <v>4</v>
      </c>
      <c r="Q46" s="385">
        <f t="shared" si="2"/>
        <v>0</v>
      </c>
      <c r="R46" s="385">
        <f t="shared" si="2"/>
        <v>0</v>
      </c>
      <c r="S46" s="385">
        <f t="shared" si="2"/>
        <v>0</v>
      </c>
      <c r="T46" s="385">
        <f t="shared" si="2"/>
        <v>18</v>
      </c>
      <c r="U46" s="385">
        <f t="shared" si="2"/>
        <v>0</v>
      </c>
      <c r="V46" s="385">
        <f t="shared" si="2"/>
        <v>0</v>
      </c>
      <c r="W46" s="385">
        <f t="shared" si="2"/>
        <v>0</v>
      </c>
      <c r="X46" s="385">
        <f t="shared" si="2"/>
        <v>0</v>
      </c>
      <c r="Y46" s="385">
        <f t="shared" si="2"/>
        <v>0</v>
      </c>
      <c r="Z46" s="385">
        <f t="shared" si="2"/>
        <v>0</v>
      </c>
      <c r="AA46" s="385">
        <f t="shared" si="2"/>
        <v>0</v>
      </c>
      <c r="AB46" s="385">
        <f t="shared" si="2"/>
        <v>26</v>
      </c>
      <c r="AC46" s="385">
        <f t="shared" si="2"/>
        <v>3</v>
      </c>
      <c r="AD46" s="385">
        <f t="shared" si="2"/>
        <v>0</v>
      </c>
      <c r="AE46" s="385">
        <f t="shared" si="2"/>
        <v>3</v>
      </c>
      <c r="AF46" s="385">
        <f t="shared" si="2"/>
        <v>3</v>
      </c>
      <c r="AG46" s="385">
        <f t="shared" si="2"/>
        <v>0</v>
      </c>
      <c r="AH46" s="385">
        <f t="shared" si="2"/>
        <v>0</v>
      </c>
      <c r="AI46" s="385">
        <f t="shared" si="2"/>
        <v>0</v>
      </c>
      <c r="AJ46" s="385">
        <f t="shared" si="2"/>
        <v>66</v>
      </c>
      <c r="AK46" s="385">
        <f t="shared" si="2"/>
        <v>6</v>
      </c>
      <c r="AL46" s="385">
        <f t="shared" si="2"/>
        <v>1</v>
      </c>
      <c r="AM46" s="385">
        <f t="shared" si="2"/>
        <v>1</v>
      </c>
      <c r="AN46" s="385">
        <f t="shared" si="2"/>
        <v>9</v>
      </c>
      <c r="AO46" s="385">
        <f t="shared" si="2"/>
        <v>2</v>
      </c>
      <c r="AP46" s="385">
        <f t="shared" si="2"/>
        <v>0</v>
      </c>
      <c r="AQ46" s="385">
        <f t="shared" si="2"/>
        <v>2</v>
      </c>
      <c r="AR46" s="385">
        <f t="shared" si="2"/>
        <v>12</v>
      </c>
      <c r="AS46" s="385">
        <f t="shared" si="2"/>
        <v>0</v>
      </c>
      <c r="AT46" s="385">
        <f t="shared" si="2"/>
        <v>0</v>
      </c>
      <c r="AU46" s="385">
        <f t="shared" si="2"/>
        <v>0</v>
      </c>
      <c r="AV46" s="385">
        <f t="shared" si="2"/>
        <v>1</v>
      </c>
      <c r="AW46" s="385">
        <f t="shared" si="2"/>
        <v>1</v>
      </c>
      <c r="AX46" s="385">
        <f t="shared" si="2"/>
        <v>0</v>
      </c>
      <c r="AY46" s="385">
        <f t="shared" ref="AY46:BM46" si="5">AY10-AY9</f>
        <v>0</v>
      </c>
      <c r="AZ46" s="385">
        <f t="shared" si="5"/>
        <v>36</v>
      </c>
      <c r="BA46" s="385">
        <f t="shared" si="5"/>
        <v>4</v>
      </c>
      <c r="BB46" s="385">
        <f t="shared" si="5"/>
        <v>0</v>
      </c>
      <c r="BC46" s="385">
        <f t="shared" si="5"/>
        <v>0</v>
      </c>
      <c r="BD46" s="385">
        <f t="shared" si="5"/>
        <v>79</v>
      </c>
      <c r="BE46" s="385">
        <f t="shared" si="5"/>
        <v>9</v>
      </c>
      <c r="BF46" s="385">
        <f t="shared" si="5"/>
        <v>2</v>
      </c>
      <c r="BG46" s="385">
        <f t="shared" si="5"/>
        <v>3</v>
      </c>
      <c r="BH46" s="385">
        <f t="shared" si="5"/>
        <v>104</v>
      </c>
      <c r="BI46" s="385">
        <f t="shared" si="5"/>
        <v>14</v>
      </c>
      <c r="BJ46" s="385">
        <f t="shared" si="5"/>
        <v>0</v>
      </c>
      <c r="BK46" s="385">
        <f t="shared" si="5"/>
        <v>2</v>
      </c>
      <c r="BL46" s="385">
        <f t="shared" si="5"/>
        <v>0</v>
      </c>
      <c r="BM46" s="385">
        <f t="shared" si="5"/>
        <v>0</v>
      </c>
      <c r="BR46" s="361" t="s">
        <v>272</v>
      </c>
      <c r="BS46" s="362" t="s">
        <v>226</v>
      </c>
      <c r="BT46" s="363" t="s">
        <v>218</v>
      </c>
      <c r="BU46" s="364" t="s">
        <v>273</v>
      </c>
      <c r="BV46" s="362" t="s">
        <v>219</v>
      </c>
      <c r="BW46" s="385">
        <f t="shared" si="3"/>
        <v>20</v>
      </c>
      <c r="BX46" s="385">
        <f t="shared" si="3"/>
        <v>6</v>
      </c>
      <c r="BY46" s="385">
        <f t="shared" si="3"/>
        <v>0</v>
      </c>
      <c r="BZ46" s="385">
        <f t="shared" si="3"/>
        <v>5</v>
      </c>
      <c r="CA46" s="385">
        <f t="shared" si="3"/>
        <v>20</v>
      </c>
      <c r="CB46" s="385">
        <f t="shared" si="3"/>
        <v>10</v>
      </c>
      <c r="CC46" s="385">
        <f t="shared" si="3"/>
        <v>0</v>
      </c>
      <c r="CD46" s="385">
        <f t="shared" si="3"/>
        <v>2</v>
      </c>
      <c r="CE46" s="385">
        <f t="shared" si="3"/>
        <v>1</v>
      </c>
      <c r="CF46" s="385">
        <f t="shared" si="3"/>
        <v>7</v>
      </c>
      <c r="CG46" s="385">
        <f t="shared" si="3"/>
        <v>31</v>
      </c>
      <c r="CH46" s="385">
        <f t="shared" si="3"/>
        <v>1</v>
      </c>
      <c r="CI46" s="385">
        <f t="shared" si="3"/>
        <v>1</v>
      </c>
      <c r="CJ46" s="385">
        <f t="shared" si="3"/>
        <v>8</v>
      </c>
      <c r="CK46" s="385">
        <f t="shared" si="3"/>
        <v>43</v>
      </c>
      <c r="CL46" s="385">
        <f t="shared" si="3"/>
        <v>2</v>
      </c>
      <c r="CM46" s="385">
        <f t="shared" si="3"/>
        <v>0</v>
      </c>
      <c r="CN46" s="385">
        <f t="shared" si="3"/>
        <v>0</v>
      </c>
    </row>
    <row r="47" spans="1:92" ht="25.5" customHeight="1">
      <c r="C47" s="386"/>
      <c r="D47" s="387"/>
      <c r="E47" s="388"/>
      <c r="F47" s="389"/>
      <c r="G47" s="387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  <c r="AC47" s="385"/>
      <c r="AD47" s="385"/>
      <c r="AE47" s="385"/>
      <c r="AF47" s="385"/>
      <c r="AG47" s="385"/>
      <c r="AH47" s="385"/>
      <c r="AI47" s="385"/>
      <c r="AJ47" s="385"/>
      <c r="AK47" s="385"/>
      <c r="AL47" s="385"/>
      <c r="AM47" s="385"/>
      <c r="AN47" s="385"/>
      <c r="AO47" s="385"/>
      <c r="AP47" s="385"/>
      <c r="AQ47" s="385"/>
      <c r="AR47" s="385"/>
      <c r="AS47" s="385"/>
      <c r="AT47" s="385"/>
      <c r="AU47" s="385"/>
      <c r="AV47" s="385"/>
      <c r="AW47" s="385"/>
      <c r="AX47" s="385"/>
      <c r="AY47" s="385"/>
      <c r="AZ47" s="385"/>
      <c r="BA47" s="385"/>
      <c r="BB47" s="385"/>
      <c r="BC47" s="385"/>
      <c r="BD47" s="385"/>
      <c r="BE47" s="385"/>
      <c r="BF47" s="385"/>
      <c r="BG47" s="385"/>
      <c r="BH47" s="385"/>
      <c r="BI47" s="385"/>
      <c r="BJ47" s="385"/>
      <c r="BK47" s="385"/>
      <c r="BL47" s="385"/>
      <c r="BM47" s="385"/>
      <c r="BR47" s="386"/>
      <c r="BS47" s="387"/>
      <c r="BT47" s="388"/>
      <c r="BU47" s="389"/>
      <c r="BV47" s="387"/>
      <c r="BW47" s="385"/>
      <c r="BX47" s="385"/>
      <c r="BY47" s="385"/>
      <c r="BZ47" s="385"/>
      <c r="CA47" s="385"/>
      <c r="CB47" s="385"/>
      <c r="CC47" s="385"/>
      <c r="CD47" s="385"/>
      <c r="CE47" s="385"/>
      <c r="CF47" s="385"/>
      <c r="CG47" s="385"/>
      <c r="CH47" s="385"/>
      <c r="CI47" s="385"/>
      <c r="CJ47" s="385"/>
      <c r="CK47" s="385"/>
      <c r="CL47" s="385"/>
      <c r="CM47" s="385"/>
      <c r="CN47" s="385"/>
    </row>
    <row r="48" spans="1:92" ht="25.5" customHeight="1">
      <c r="C48" s="367" t="s">
        <v>211</v>
      </c>
      <c r="D48" s="368" t="s">
        <v>219</v>
      </c>
      <c r="E48" s="369" t="s">
        <v>218</v>
      </c>
      <c r="F48" s="370" t="s">
        <v>211</v>
      </c>
      <c r="G48" s="368" t="s">
        <v>201</v>
      </c>
      <c r="H48" s="385">
        <f t="shared" ref="H48:BM52" si="6">H11-H10</f>
        <v>1</v>
      </c>
      <c r="I48" s="385">
        <f t="shared" si="6"/>
        <v>0</v>
      </c>
      <c r="J48" s="385">
        <f t="shared" si="6"/>
        <v>0</v>
      </c>
      <c r="K48" s="385">
        <f t="shared" si="6"/>
        <v>0</v>
      </c>
      <c r="L48" s="385">
        <f t="shared" si="6"/>
        <v>74</v>
      </c>
      <c r="M48" s="385">
        <f t="shared" si="6"/>
        <v>21</v>
      </c>
      <c r="N48" s="385">
        <f t="shared" si="6"/>
        <v>1</v>
      </c>
      <c r="O48" s="385">
        <f t="shared" si="6"/>
        <v>11</v>
      </c>
      <c r="P48" s="385">
        <f t="shared" si="6"/>
        <v>4</v>
      </c>
      <c r="Q48" s="385">
        <f t="shared" si="6"/>
        <v>0</v>
      </c>
      <c r="R48" s="385">
        <f t="shared" si="6"/>
        <v>0</v>
      </c>
      <c r="S48" s="385">
        <f t="shared" si="6"/>
        <v>0</v>
      </c>
      <c r="T48" s="385">
        <f t="shared" si="6"/>
        <v>8</v>
      </c>
      <c r="U48" s="385">
        <f t="shared" si="6"/>
        <v>0</v>
      </c>
      <c r="V48" s="385">
        <f t="shared" si="6"/>
        <v>0</v>
      </c>
      <c r="W48" s="385">
        <f t="shared" si="6"/>
        <v>2</v>
      </c>
      <c r="X48" s="385">
        <f t="shared" si="6"/>
        <v>0</v>
      </c>
      <c r="Y48" s="385">
        <f t="shared" si="6"/>
        <v>0</v>
      </c>
      <c r="Z48" s="385">
        <f t="shared" si="6"/>
        <v>0</v>
      </c>
      <c r="AA48" s="385">
        <f t="shared" si="6"/>
        <v>0</v>
      </c>
      <c r="AB48" s="385">
        <f t="shared" si="6"/>
        <v>22</v>
      </c>
      <c r="AC48" s="385">
        <f t="shared" si="6"/>
        <v>2</v>
      </c>
      <c r="AD48" s="385">
        <f t="shared" si="6"/>
        <v>0</v>
      </c>
      <c r="AE48" s="385">
        <f t="shared" si="6"/>
        <v>3</v>
      </c>
      <c r="AF48" s="385">
        <f t="shared" si="6"/>
        <v>18</v>
      </c>
      <c r="AG48" s="385">
        <f t="shared" si="6"/>
        <v>1</v>
      </c>
      <c r="AH48" s="385">
        <f t="shared" si="6"/>
        <v>0</v>
      </c>
      <c r="AI48" s="385">
        <f t="shared" si="6"/>
        <v>0</v>
      </c>
      <c r="AJ48" s="385">
        <f t="shared" si="6"/>
        <v>77</v>
      </c>
      <c r="AK48" s="385">
        <f t="shared" si="6"/>
        <v>24</v>
      </c>
      <c r="AL48" s="385">
        <f t="shared" si="6"/>
        <v>0</v>
      </c>
      <c r="AM48" s="385">
        <f t="shared" si="6"/>
        <v>4</v>
      </c>
      <c r="AN48" s="385">
        <f t="shared" si="6"/>
        <v>19</v>
      </c>
      <c r="AO48" s="385">
        <f t="shared" si="6"/>
        <v>0</v>
      </c>
      <c r="AP48" s="385">
        <f t="shared" si="6"/>
        <v>0</v>
      </c>
      <c r="AQ48" s="385">
        <f t="shared" si="6"/>
        <v>0</v>
      </c>
      <c r="AR48" s="385">
        <f t="shared" si="6"/>
        <v>7</v>
      </c>
      <c r="AS48" s="385">
        <f t="shared" si="6"/>
        <v>2</v>
      </c>
      <c r="AT48" s="385">
        <f t="shared" si="6"/>
        <v>1</v>
      </c>
      <c r="AU48" s="385">
        <f t="shared" si="6"/>
        <v>1</v>
      </c>
      <c r="AV48" s="385">
        <f t="shared" si="6"/>
        <v>0</v>
      </c>
      <c r="AW48" s="385">
        <f t="shared" si="6"/>
        <v>0</v>
      </c>
      <c r="AX48" s="385">
        <f t="shared" si="6"/>
        <v>0</v>
      </c>
      <c r="AY48" s="385">
        <f t="shared" si="6"/>
        <v>0</v>
      </c>
      <c r="AZ48" s="385">
        <f t="shared" si="6"/>
        <v>31</v>
      </c>
      <c r="BA48" s="385">
        <f t="shared" si="6"/>
        <v>1</v>
      </c>
      <c r="BB48" s="385">
        <f t="shared" si="6"/>
        <v>0</v>
      </c>
      <c r="BC48" s="385">
        <f t="shared" si="6"/>
        <v>0</v>
      </c>
      <c r="BD48" s="385">
        <f t="shared" si="6"/>
        <v>125</v>
      </c>
      <c r="BE48" s="385">
        <f t="shared" si="6"/>
        <v>12</v>
      </c>
      <c r="BF48" s="385">
        <f t="shared" si="6"/>
        <v>0</v>
      </c>
      <c r="BG48" s="385">
        <f t="shared" si="6"/>
        <v>9</v>
      </c>
      <c r="BH48" s="385">
        <f t="shared" si="6"/>
        <v>113</v>
      </c>
      <c r="BI48" s="385">
        <f t="shared" si="6"/>
        <v>14</v>
      </c>
      <c r="BJ48" s="385">
        <f t="shared" si="6"/>
        <v>0</v>
      </c>
      <c r="BK48" s="385">
        <f t="shared" si="6"/>
        <v>0</v>
      </c>
      <c r="BL48" s="385">
        <f t="shared" si="6"/>
        <v>0</v>
      </c>
      <c r="BM48" s="385">
        <f t="shared" si="6"/>
        <v>0</v>
      </c>
      <c r="BR48" s="367" t="s">
        <v>257</v>
      </c>
      <c r="BS48" s="368" t="s">
        <v>219</v>
      </c>
      <c r="BT48" s="369" t="s">
        <v>218</v>
      </c>
      <c r="BU48" s="370" t="s">
        <v>257</v>
      </c>
      <c r="BV48" s="368" t="s">
        <v>244</v>
      </c>
      <c r="BW48" s="385">
        <f t="shared" ref="BW48:CN53" si="7">BW11-BW10</f>
        <v>37</v>
      </c>
      <c r="BX48" s="385">
        <f t="shared" si="7"/>
        <v>3</v>
      </c>
      <c r="BY48" s="385">
        <f t="shared" si="7"/>
        <v>1</v>
      </c>
      <c r="BZ48" s="385">
        <f t="shared" si="7"/>
        <v>3</v>
      </c>
      <c r="CA48" s="385">
        <f t="shared" si="7"/>
        <v>18</v>
      </c>
      <c r="CB48" s="385">
        <f t="shared" si="7"/>
        <v>33</v>
      </c>
      <c r="CC48" s="385">
        <f t="shared" si="7"/>
        <v>1</v>
      </c>
      <c r="CD48" s="385">
        <f t="shared" si="7"/>
        <v>0</v>
      </c>
      <c r="CE48" s="385">
        <f t="shared" si="7"/>
        <v>5</v>
      </c>
      <c r="CF48" s="385">
        <f t="shared" si="7"/>
        <v>9</v>
      </c>
      <c r="CG48" s="385">
        <f t="shared" si="7"/>
        <v>25</v>
      </c>
      <c r="CH48" s="385">
        <f t="shared" si="7"/>
        <v>1</v>
      </c>
      <c r="CI48" s="385">
        <f t="shared" si="7"/>
        <v>0</v>
      </c>
      <c r="CJ48" s="385">
        <f t="shared" si="7"/>
        <v>1</v>
      </c>
      <c r="CK48" s="385">
        <f t="shared" si="7"/>
        <v>30</v>
      </c>
      <c r="CL48" s="385">
        <f t="shared" si="7"/>
        <v>4</v>
      </c>
      <c r="CM48" s="385">
        <f t="shared" si="7"/>
        <v>0</v>
      </c>
      <c r="CN48" s="385">
        <f t="shared" si="7"/>
        <v>0</v>
      </c>
    </row>
    <row r="49" spans="3:92" ht="25.5" customHeight="1">
      <c r="C49" s="353" t="s">
        <v>237</v>
      </c>
      <c r="D49" s="354" t="s">
        <v>201</v>
      </c>
      <c r="E49" s="355" t="s">
        <v>218</v>
      </c>
      <c r="F49" s="356" t="s">
        <v>211</v>
      </c>
      <c r="G49" s="354" t="s">
        <v>200</v>
      </c>
      <c r="H49" s="385">
        <f t="shared" si="6"/>
        <v>6</v>
      </c>
      <c r="I49" s="385">
        <f t="shared" si="6"/>
        <v>0</v>
      </c>
      <c r="J49" s="385">
        <f t="shared" si="6"/>
        <v>0</v>
      </c>
      <c r="K49" s="385">
        <f t="shared" si="6"/>
        <v>1</v>
      </c>
      <c r="L49" s="385">
        <f t="shared" si="6"/>
        <v>63</v>
      </c>
      <c r="M49" s="385">
        <f t="shared" si="6"/>
        <v>14</v>
      </c>
      <c r="N49" s="385">
        <f t="shared" si="6"/>
        <v>0</v>
      </c>
      <c r="O49" s="385">
        <f t="shared" si="6"/>
        <v>5</v>
      </c>
      <c r="P49" s="385">
        <f t="shared" si="6"/>
        <v>3</v>
      </c>
      <c r="Q49" s="385">
        <f t="shared" si="6"/>
        <v>0</v>
      </c>
      <c r="R49" s="385">
        <f t="shared" si="6"/>
        <v>0</v>
      </c>
      <c r="S49" s="385">
        <f t="shared" si="6"/>
        <v>0</v>
      </c>
      <c r="T49" s="385">
        <f t="shared" si="6"/>
        <v>13</v>
      </c>
      <c r="U49" s="385">
        <f t="shared" si="6"/>
        <v>0</v>
      </c>
      <c r="V49" s="385">
        <f t="shared" si="6"/>
        <v>0</v>
      </c>
      <c r="W49" s="385">
        <f t="shared" si="6"/>
        <v>0</v>
      </c>
      <c r="X49" s="385">
        <f t="shared" si="6"/>
        <v>0</v>
      </c>
      <c r="Y49" s="385">
        <f t="shared" si="6"/>
        <v>0</v>
      </c>
      <c r="Z49" s="385">
        <f t="shared" si="6"/>
        <v>0</v>
      </c>
      <c r="AA49" s="385">
        <f t="shared" si="6"/>
        <v>0</v>
      </c>
      <c r="AB49" s="385">
        <f t="shared" si="6"/>
        <v>21</v>
      </c>
      <c r="AC49" s="385">
        <f t="shared" si="6"/>
        <v>1</v>
      </c>
      <c r="AD49" s="385">
        <f t="shared" si="6"/>
        <v>2</v>
      </c>
      <c r="AE49" s="385">
        <f t="shared" si="6"/>
        <v>2</v>
      </c>
      <c r="AF49" s="385">
        <f t="shared" si="6"/>
        <v>11</v>
      </c>
      <c r="AG49" s="385">
        <f t="shared" si="6"/>
        <v>3</v>
      </c>
      <c r="AH49" s="385">
        <f t="shared" si="6"/>
        <v>0</v>
      </c>
      <c r="AI49" s="385">
        <f t="shared" si="6"/>
        <v>0</v>
      </c>
      <c r="AJ49" s="385">
        <f t="shared" si="6"/>
        <v>55</v>
      </c>
      <c r="AK49" s="385">
        <f t="shared" si="6"/>
        <v>11</v>
      </c>
      <c r="AL49" s="385">
        <f t="shared" si="6"/>
        <v>0</v>
      </c>
      <c r="AM49" s="385">
        <f t="shared" si="6"/>
        <v>6</v>
      </c>
      <c r="AN49" s="385">
        <f t="shared" si="6"/>
        <v>11</v>
      </c>
      <c r="AO49" s="385">
        <f t="shared" si="6"/>
        <v>0</v>
      </c>
      <c r="AP49" s="385">
        <f t="shared" si="6"/>
        <v>1</v>
      </c>
      <c r="AQ49" s="385">
        <f t="shared" si="6"/>
        <v>1</v>
      </c>
      <c r="AR49" s="385">
        <f t="shared" si="6"/>
        <v>4</v>
      </c>
      <c r="AS49" s="385">
        <f t="shared" si="6"/>
        <v>2</v>
      </c>
      <c r="AT49" s="385">
        <f t="shared" si="6"/>
        <v>0</v>
      </c>
      <c r="AU49" s="385">
        <f t="shared" si="6"/>
        <v>1</v>
      </c>
      <c r="AV49" s="385">
        <f t="shared" si="6"/>
        <v>0</v>
      </c>
      <c r="AW49" s="385">
        <f t="shared" si="6"/>
        <v>0</v>
      </c>
      <c r="AX49" s="385">
        <f t="shared" si="6"/>
        <v>0</v>
      </c>
      <c r="AY49" s="385">
        <f t="shared" si="6"/>
        <v>0</v>
      </c>
      <c r="AZ49" s="385">
        <f t="shared" si="6"/>
        <v>32</v>
      </c>
      <c r="BA49" s="385">
        <f t="shared" si="6"/>
        <v>3</v>
      </c>
      <c r="BB49" s="385">
        <f t="shared" si="6"/>
        <v>0</v>
      </c>
      <c r="BC49" s="385">
        <f t="shared" si="6"/>
        <v>0</v>
      </c>
      <c r="BD49" s="385">
        <f t="shared" si="6"/>
        <v>57</v>
      </c>
      <c r="BE49" s="385">
        <f t="shared" si="6"/>
        <v>10</v>
      </c>
      <c r="BF49" s="385">
        <f t="shared" si="6"/>
        <v>0</v>
      </c>
      <c r="BG49" s="385">
        <f t="shared" si="6"/>
        <v>2</v>
      </c>
      <c r="BH49" s="385">
        <f t="shared" si="6"/>
        <v>104</v>
      </c>
      <c r="BI49" s="385">
        <f t="shared" si="6"/>
        <v>15</v>
      </c>
      <c r="BJ49" s="385">
        <f t="shared" si="6"/>
        <v>0</v>
      </c>
      <c r="BK49" s="385">
        <f t="shared" si="6"/>
        <v>3</v>
      </c>
      <c r="BL49" s="385">
        <f t="shared" si="6"/>
        <v>0</v>
      </c>
      <c r="BM49" s="385">
        <f t="shared" si="6"/>
        <v>0</v>
      </c>
      <c r="BR49" s="353" t="s">
        <v>274</v>
      </c>
      <c r="BS49" s="354" t="s">
        <v>244</v>
      </c>
      <c r="BT49" s="355" t="s">
        <v>218</v>
      </c>
      <c r="BU49" s="356" t="s">
        <v>257</v>
      </c>
      <c r="BV49" s="354" t="s">
        <v>233</v>
      </c>
      <c r="BW49" s="385">
        <f t="shared" si="7"/>
        <v>0</v>
      </c>
      <c r="BX49" s="385">
        <f t="shared" si="7"/>
        <v>4</v>
      </c>
      <c r="BY49" s="385">
        <f t="shared" si="7"/>
        <v>0</v>
      </c>
      <c r="BZ49" s="385">
        <f t="shared" si="7"/>
        <v>4</v>
      </c>
      <c r="CA49" s="385">
        <f t="shared" si="7"/>
        <v>1</v>
      </c>
      <c r="CB49" s="385">
        <f t="shared" si="7"/>
        <v>40</v>
      </c>
      <c r="CC49" s="385">
        <f t="shared" si="7"/>
        <v>0</v>
      </c>
      <c r="CD49" s="385">
        <f t="shared" si="7"/>
        <v>0</v>
      </c>
      <c r="CE49" s="385">
        <f t="shared" si="7"/>
        <v>0</v>
      </c>
      <c r="CF49" s="385">
        <f t="shared" si="7"/>
        <v>0</v>
      </c>
      <c r="CG49" s="385">
        <f t="shared" si="7"/>
        <v>0</v>
      </c>
      <c r="CH49" s="385">
        <f t="shared" si="7"/>
        <v>1</v>
      </c>
      <c r="CI49" s="385">
        <f t="shared" si="7"/>
        <v>0</v>
      </c>
      <c r="CJ49" s="385">
        <f t="shared" si="7"/>
        <v>0</v>
      </c>
      <c r="CK49" s="385">
        <f t="shared" si="7"/>
        <v>0</v>
      </c>
      <c r="CL49" s="385">
        <f t="shared" si="7"/>
        <v>2</v>
      </c>
      <c r="CM49" s="385">
        <f t="shared" si="7"/>
        <v>0</v>
      </c>
      <c r="CN49" s="385">
        <f t="shared" si="7"/>
        <v>0</v>
      </c>
    </row>
    <row r="50" spans="3:92" ht="25.5" customHeight="1">
      <c r="C50" s="353" t="s">
        <v>211</v>
      </c>
      <c r="D50" s="354" t="s">
        <v>200</v>
      </c>
      <c r="E50" s="355" t="s">
        <v>195</v>
      </c>
      <c r="F50" s="356" t="s">
        <v>211</v>
      </c>
      <c r="G50" s="354" t="s">
        <v>238</v>
      </c>
      <c r="H50" s="385">
        <f t="shared" si="6"/>
        <v>6</v>
      </c>
      <c r="I50" s="385">
        <f t="shared" si="6"/>
        <v>2</v>
      </c>
      <c r="J50" s="385">
        <f t="shared" si="6"/>
        <v>0</v>
      </c>
      <c r="K50" s="385">
        <f t="shared" si="6"/>
        <v>0</v>
      </c>
      <c r="L50" s="385">
        <f t="shared" si="6"/>
        <v>61</v>
      </c>
      <c r="M50" s="385">
        <f t="shared" si="6"/>
        <v>8</v>
      </c>
      <c r="N50" s="385">
        <f t="shared" si="6"/>
        <v>2</v>
      </c>
      <c r="O50" s="385">
        <f t="shared" si="6"/>
        <v>10</v>
      </c>
      <c r="P50" s="385">
        <f t="shared" si="6"/>
        <v>2</v>
      </c>
      <c r="Q50" s="385">
        <f t="shared" si="6"/>
        <v>0</v>
      </c>
      <c r="R50" s="385">
        <f t="shared" si="6"/>
        <v>0</v>
      </c>
      <c r="S50" s="385">
        <f t="shared" si="6"/>
        <v>0</v>
      </c>
      <c r="T50" s="385">
        <f t="shared" si="6"/>
        <v>2</v>
      </c>
      <c r="U50" s="385">
        <f t="shared" si="6"/>
        <v>0</v>
      </c>
      <c r="V50" s="385">
        <f t="shared" si="6"/>
        <v>0</v>
      </c>
      <c r="W50" s="385">
        <f t="shared" si="6"/>
        <v>0</v>
      </c>
      <c r="X50" s="385">
        <f t="shared" si="6"/>
        <v>0</v>
      </c>
      <c r="Y50" s="385">
        <f t="shared" si="6"/>
        <v>0</v>
      </c>
      <c r="Z50" s="385">
        <f t="shared" si="6"/>
        <v>0</v>
      </c>
      <c r="AA50" s="385">
        <f t="shared" si="6"/>
        <v>0</v>
      </c>
      <c r="AB50" s="385">
        <f t="shared" si="6"/>
        <v>17</v>
      </c>
      <c r="AC50" s="385">
        <f t="shared" si="6"/>
        <v>4</v>
      </c>
      <c r="AD50" s="385">
        <f t="shared" si="6"/>
        <v>4</v>
      </c>
      <c r="AE50" s="385">
        <f t="shared" si="6"/>
        <v>4</v>
      </c>
      <c r="AF50" s="385">
        <f t="shared" si="6"/>
        <v>21</v>
      </c>
      <c r="AG50" s="385">
        <f t="shared" si="6"/>
        <v>2</v>
      </c>
      <c r="AH50" s="385">
        <f t="shared" si="6"/>
        <v>0</v>
      </c>
      <c r="AI50" s="385">
        <f t="shared" si="6"/>
        <v>0</v>
      </c>
      <c r="AJ50" s="385">
        <f t="shared" si="6"/>
        <v>67</v>
      </c>
      <c r="AK50" s="385">
        <f t="shared" si="6"/>
        <v>4</v>
      </c>
      <c r="AL50" s="385">
        <f t="shared" si="6"/>
        <v>0</v>
      </c>
      <c r="AM50" s="385">
        <f t="shared" si="6"/>
        <v>5</v>
      </c>
      <c r="AN50" s="385">
        <f t="shared" si="6"/>
        <v>15</v>
      </c>
      <c r="AO50" s="385">
        <f t="shared" si="6"/>
        <v>0</v>
      </c>
      <c r="AP50" s="385">
        <f t="shared" si="6"/>
        <v>0</v>
      </c>
      <c r="AQ50" s="385">
        <f t="shared" si="6"/>
        <v>1</v>
      </c>
      <c r="AR50" s="385">
        <f t="shared" si="6"/>
        <v>7</v>
      </c>
      <c r="AS50" s="385">
        <f t="shared" si="6"/>
        <v>0</v>
      </c>
      <c r="AT50" s="385">
        <f t="shared" si="6"/>
        <v>0</v>
      </c>
      <c r="AU50" s="385">
        <f t="shared" si="6"/>
        <v>1</v>
      </c>
      <c r="AV50" s="385">
        <f t="shared" si="6"/>
        <v>0</v>
      </c>
      <c r="AW50" s="385">
        <f t="shared" si="6"/>
        <v>0</v>
      </c>
      <c r="AX50" s="385">
        <f t="shared" si="6"/>
        <v>0</v>
      </c>
      <c r="AY50" s="385">
        <f t="shared" si="6"/>
        <v>0</v>
      </c>
      <c r="AZ50" s="385">
        <f t="shared" si="6"/>
        <v>20</v>
      </c>
      <c r="BA50" s="385">
        <f t="shared" si="6"/>
        <v>1</v>
      </c>
      <c r="BB50" s="385">
        <f t="shared" si="6"/>
        <v>0</v>
      </c>
      <c r="BC50" s="385">
        <f t="shared" si="6"/>
        <v>0</v>
      </c>
      <c r="BD50" s="385">
        <f t="shared" si="6"/>
        <v>58</v>
      </c>
      <c r="BE50" s="385">
        <f t="shared" si="6"/>
        <v>6</v>
      </c>
      <c r="BF50" s="385">
        <f t="shared" si="6"/>
        <v>2</v>
      </c>
      <c r="BG50" s="385">
        <f t="shared" si="6"/>
        <v>11</v>
      </c>
      <c r="BH50" s="385">
        <f t="shared" si="6"/>
        <v>100</v>
      </c>
      <c r="BI50" s="385">
        <f t="shared" si="6"/>
        <v>21</v>
      </c>
      <c r="BJ50" s="385">
        <f t="shared" si="6"/>
        <v>0</v>
      </c>
      <c r="BK50" s="385">
        <f t="shared" si="6"/>
        <v>2</v>
      </c>
      <c r="BL50" s="385">
        <f t="shared" si="6"/>
        <v>0</v>
      </c>
      <c r="BM50" s="385">
        <f t="shared" si="6"/>
        <v>0</v>
      </c>
      <c r="BR50" s="353" t="s">
        <v>257</v>
      </c>
      <c r="BS50" s="354" t="s">
        <v>233</v>
      </c>
      <c r="BT50" s="355" t="s">
        <v>218</v>
      </c>
      <c r="BU50" s="356" t="s">
        <v>257</v>
      </c>
      <c r="BV50" s="354" t="s">
        <v>199</v>
      </c>
      <c r="BW50" s="385">
        <f t="shared" si="7"/>
        <v>4</v>
      </c>
      <c r="BX50" s="385">
        <f t="shared" si="7"/>
        <v>3</v>
      </c>
      <c r="BY50" s="385">
        <f t="shared" si="7"/>
        <v>0</v>
      </c>
      <c r="BZ50" s="385">
        <f t="shared" si="7"/>
        <v>1</v>
      </c>
      <c r="CA50" s="385">
        <f t="shared" si="7"/>
        <v>1</v>
      </c>
      <c r="CB50" s="385">
        <f t="shared" si="7"/>
        <v>3</v>
      </c>
      <c r="CC50" s="385">
        <f t="shared" si="7"/>
        <v>0</v>
      </c>
      <c r="CD50" s="385">
        <f t="shared" si="7"/>
        <v>0</v>
      </c>
      <c r="CE50" s="385">
        <f t="shared" si="7"/>
        <v>0</v>
      </c>
      <c r="CF50" s="385">
        <f t="shared" si="7"/>
        <v>1</v>
      </c>
      <c r="CG50" s="385">
        <f t="shared" si="7"/>
        <v>1</v>
      </c>
      <c r="CH50" s="385">
        <f t="shared" si="7"/>
        <v>1</v>
      </c>
      <c r="CI50" s="385">
        <f t="shared" si="7"/>
        <v>0</v>
      </c>
      <c r="CJ50" s="385">
        <f t="shared" si="7"/>
        <v>1</v>
      </c>
      <c r="CK50" s="385">
        <f t="shared" si="7"/>
        <v>1</v>
      </c>
      <c r="CL50" s="385">
        <f t="shared" si="7"/>
        <v>2</v>
      </c>
      <c r="CM50" s="385">
        <f t="shared" si="7"/>
        <v>0</v>
      </c>
      <c r="CN50" s="385">
        <f t="shared" si="7"/>
        <v>0</v>
      </c>
    </row>
    <row r="51" spans="3:92" ht="25.5" customHeight="1">
      <c r="C51" s="353" t="s">
        <v>211</v>
      </c>
      <c r="D51" s="354" t="s">
        <v>199</v>
      </c>
      <c r="E51" s="355" t="s">
        <v>195</v>
      </c>
      <c r="F51" s="356" t="s">
        <v>211</v>
      </c>
      <c r="G51" s="354" t="s">
        <v>198</v>
      </c>
      <c r="H51" s="385">
        <f t="shared" si="6"/>
        <v>3</v>
      </c>
      <c r="I51" s="385">
        <f t="shared" si="6"/>
        <v>1</v>
      </c>
      <c r="J51" s="385">
        <f t="shared" si="6"/>
        <v>0</v>
      </c>
      <c r="K51" s="385">
        <f t="shared" si="6"/>
        <v>1</v>
      </c>
      <c r="L51" s="385">
        <f t="shared" si="6"/>
        <v>48</v>
      </c>
      <c r="M51" s="385">
        <f t="shared" si="6"/>
        <v>8</v>
      </c>
      <c r="N51" s="385">
        <f t="shared" si="6"/>
        <v>0</v>
      </c>
      <c r="O51" s="385">
        <f t="shared" si="6"/>
        <v>4</v>
      </c>
      <c r="P51" s="385">
        <f t="shared" si="6"/>
        <v>7</v>
      </c>
      <c r="Q51" s="385">
        <f t="shared" si="6"/>
        <v>0</v>
      </c>
      <c r="R51" s="385">
        <f t="shared" si="6"/>
        <v>0</v>
      </c>
      <c r="S51" s="385">
        <f t="shared" si="6"/>
        <v>0</v>
      </c>
      <c r="T51" s="385">
        <f t="shared" si="6"/>
        <v>1</v>
      </c>
      <c r="U51" s="385">
        <f t="shared" si="6"/>
        <v>1</v>
      </c>
      <c r="V51" s="385">
        <f t="shared" si="6"/>
        <v>0</v>
      </c>
      <c r="W51" s="385">
        <f t="shared" si="6"/>
        <v>0</v>
      </c>
      <c r="X51" s="385">
        <f t="shared" si="6"/>
        <v>0</v>
      </c>
      <c r="Y51" s="385">
        <f t="shared" si="6"/>
        <v>0</v>
      </c>
      <c r="Z51" s="385">
        <f t="shared" si="6"/>
        <v>0</v>
      </c>
      <c r="AA51" s="385">
        <f t="shared" si="6"/>
        <v>0</v>
      </c>
      <c r="AB51" s="385">
        <f t="shared" si="6"/>
        <v>12</v>
      </c>
      <c r="AC51" s="385">
        <f t="shared" si="6"/>
        <v>3</v>
      </c>
      <c r="AD51" s="385">
        <f t="shared" si="6"/>
        <v>0</v>
      </c>
      <c r="AE51" s="385">
        <f t="shared" si="6"/>
        <v>0</v>
      </c>
      <c r="AF51" s="385">
        <f t="shared" si="6"/>
        <v>15</v>
      </c>
      <c r="AG51" s="385">
        <f t="shared" si="6"/>
        <v>0</v>
      </c>
      <c r="AH51" s="385">
        <f t="shared" si="6"/>
        <v>1</v>
      </c>
      <c r="AI51" s="385">
        <f t="shared" si="6"/>
        <v>0</v>
      </c>
      <c r="AJ51" s="385">
        <f t="shared" si="6"/>
        <v>86</v>
      </c>
      <c r="AK51" s="385">
        <f t="shared" si="6"/>
        <v>7</v>
      </c>
      <c r="AL51" s="385">
        <f t="shared" si="6"/>
        <v>2</v>
      </c>
      <c r="AM51" s="385">
        <f t="shared" si="6"/>
        <v>8</v>
      </c>
      <c r="AN51" s="385">
        <f t="shared" si="6"/>
        <v>19</v>
      </c>
      <c r="AO51" s="385">
        <f t="shared" si="6"/>
        <v>2</v>
      </c>
      <c r="AP51" s="385">
        <f t="shared" si="6"/>
        <v>0</v>
      </c>
      <c r="AQ51" s="385">
        <f t="shared" si="6"/>
        <v>0</v>
      </c>
      <c r="AR51" s="385">
        <f t="shared" si="6"/>
        <v>8</v>
      </c>
      <c r="AS51" s="385">
        <f t="shared" si="6"/>
        <v>3</v>
      </c>
      <c r="AT51" s="385">
        <f t="shared" si="6"/>
        <v>0</v>
      </c>
      <c r="AU51" s="385">
        <f t="shared" si="6"/>
        <v>0</v>
      </c>
      <c r="AV51" s="385">
        <f t="shared" si="6"/>
        <v>0</v>
      </c>
      <c r="AW51" s="385">
        <f t="shared" si="6"/>
        <v>0</v>
      </c>
      <c r="AX51" s="385">
        <f t="shared" si="6"/>
        <v>0</v>
      </c>
      <c r="AY51" s="385">
        <f t="shared" si="6"/>
        <v>0</v>
      </c>
      <c r="AZ51" s="385">
        <f t="shared" si="6"/>
        <v>18</v>
      </c>
      <c r="BA51" s="385">
        <f t="shared" si="6"/>
        <v>2</v>
      </c>
      <c r="BB51" s="385">
        <f t="shared" si="6"/>
        <v>0</v>
      </c>
      <c r="BC51" s="385">
        <f t="shared" si="6"/>
        <v>0</v>
      </c>
      <c r="BD51" s="385">
        <f t="shared" si="6"/>
        <v>66</v>
      </c>
      <c r="BE51" s="385">
        <f t="shared" si="6"/>
        <v>13</v>
      </c>
      <c r="BF51" s="385">
        <f t="shared" si="6"/>
        <v>1</v>
      </c>
      <c r="BG51" s="385">
        <f t="shared" si="6"/>
        <v>14</v>
      </c>
      <c r="BH51" s="385">
        <f t="shared" si="6"/>
        <v>101</v>
      </c>
      <c r="BI51" s="385">
        <f t="shared" si="6"/>
        <v>22</v>
      </c>
      <c r="BJ51" s="385">
        <f t="shared" si="6"/>
        <v>0</v>
      </c>
      <c r="BK51" s="385">
        <f t="shared" si="6"/>
        <v>3</v>
      </c>
      <c r="BL51" s="385">
        <f t="shared" si="6"/>
        <v>0</v>
      </c>
      <c r="BM51" s="385">
        <f t="shared" si="6"/>
        <v>0</v>
      </c>
      <c r="BR51" s="353" t="s">
        <v>257</v>
      </c>
      <c r="BS51" s="354" t="s">
        <v>238</v>
      </c>
      <c r="BT51" s="355" t="s">
        <v>218</v>
      </c>
      <c r="BU51" s="356" t="s">
        <v>211</v>
      </c>
      <c r="BV51" s="354" t="s">
        <v>243</v>
      </c>
      <c r="BW51" s="385">
        <f t="shared" si="7"/>
        <v>1</v>
      </c>
      <c r="BX51" s="385">
        <f t="shared" si="7"/>
        <v>3</v>
      </c>
      <c r="BY51" s="385">
        <f t="shared" si="7"/>
        <v>0</v>
      </c>
      <c r="BZ51" s="385">
        <f t="shared" si="7"/>
        <v>0</v>
      </c>
      <c r="CA51" s="385">
        <f t="shared" si="7"/>
        <v>1</v>
      </c>
      <c r="CB51" s="385">
        <f t="shared" si="7"/>
        <v>2</v>
      </c>
      <c r="CC51" s="385">
        <f t="shared" si="7"/>
        <v>0</v>
      </c>
      <c r="CD51" s="385">
        <f t="shared" si="7"/>
        <v>0</v>
      </c>
      <c r="CE51" s="385">
        <f t="shared" si="7"/>
        <v>0</v>
      </c>
      <c r="CF51" s="385">
        <f t="shared" si="7"/>
        <v>1</v>
      </c>
      <c r="CG51" s="385">
        <f t="shared" si="7"/>
        <v>0</v>
      </c>
      <c r="CH51" s="385">
        <f t="shared" si="7"/>
        <v>2</v>
      </c>
      <c r="CI51" s="385">
        <f t="shared" si="7"/>
        <v>0</v>
      </c>
      <c r="CJ51" s="385">
        <f t="shared" si="7"/>
        <v>1</v>
      </c>
      <c r="CK51" s="385">
        <f t="shared" si="7"/>
        <v>0</v>
      </c>
      <c r="CL51" s="385">
        <f t="shared" si="7"/>
        <v>3</v>
      </c>
      <c r="CM51" s="385">
        <f t="shared" si="7"/>
        <v>0</v>
      </c>
      <c r="CN51" s="385">
        <f t="shared" si="7"/>
        <v>0</v>
      </c>
    </row>
    <row r="52" spans="3:92" ht="25.5" customHeight="1">
      <c r="C52" s="353" t="s">
        <v>211</v>
      </c>
      <c r="D52" s="354" t="s">
        <v>198</v>
      </c>
      <c r="E52" s="355" t="s">
        <v>218</v>
      </c>
      <c r="F52" s="356" t="s">
        <v>211</v>
      </c>
      <c r="G52" s="354" t="s">
        <v>226</v>
      </c>
      <c r="H52" s="385">
        <f t="shared" si="6"/>
        <v>3</v>
      </c>
      <c r="I52" s="385">
        <f t="shared" si="6"/>
        <v>1</v>
      </c>
      <c r="J52" s="385">
        <f t="shared" si="6"/>
        <v>0</v>
      </c>
      <c r="K52" s="385">
        <f t="shared" si="6"/>
        <v>1</v>
      </c>
      <c r="L52" s="385">
        <f t="shared" si="6"/>
        <v>46</v>
      </c>
      <c r="M52" s="385">
        <f t="shared" si="6"/>
        <v>6</v>
      </c>
      <c r="N52" s="385">
        <f t="shared" si="6"/>
        <v>0</v>
      </c>
      <c r="O52" s="385">
        <f t="shared" si="6"/>
        <v>6</v>
      </c>
      <c r="P52" s="385">
        <f t="shared" si="6"/>
        <v>4</v>
      </c>
      <c r="Q52" s="385">
        <f t="shared" si="6"/>
        <v>1</v>
      </c>
      <c r="R52" s="385">
        <f t="shared" si="6"/>
        <v>0</v>
      </c>
      <c r="S52" s="385">
        <f t="shared" si="6"/>
        <v>0</v>
      </c>
      <c r="T52" s="385">
        <f t="shared" si="6"/>
        <v>6</v>
      </c>
      <c r="U52" s="385">
        <f t="shared" si="6"/>
        <v>0</v>
      </c>
      <c r="V52" s="385">
        <f t="shared" si="6"/>
        <v>0</v>
      </c>
      <c r="W52" s="385">
        <f t="shared" si="6"/>
        <v>0</v>
      </c>
      <c r="X52" s="385">
        <f t="shared" si="6"/>
        <v>0</v>
      </c>
      <c r="Y52" s="385">
        <f t="shared" si="6"/>
        <v>0</v>
      </c>
      <c r="Z52" s="385">
        <f t="shared" si="6"/>
        <v>0</v>
      </c>
      <c r="AA52" s="385">
        <f t="shared" si="6"/>
        <v>0</v>
      </c>
      <c r="AB52" s="385">
        <f t="shared" si="6"/>
        <v>19</v>
      </c>
      <c r="AC52" s="385">
        <f t="shared" si="6"/>
        <v>1</v>
      </c>
      <c r="AD52" s="385">
        <f t="shared" si="6"/>
        <v>0</v>
      </c>
      <c r="AE52" s="385">
        <f t="shared" ref="AE52:BM53" si="8">AE15-AE14</f>
        <v>2</v>
      </c>
      <c r="AF52" s="385">
        <f t="shared" si="8"/>
        <v>17</v>
      </c>
      <c r="AG52" s="385">
        <f t="shared" si="8"/>
        <v>2</v>
      </c>
      <c r="AH52" s="385">
        <f t="shared" si="8"/>
        <v>0</v>
      </c>
      <c r="AI52" s="385">
        <f t="shared" si="8"/>
        <v>1</v>
      </c>
      <c r="AJ52" s="385">
        <f t="shared" si="8"/>
        <v>59</v>
      </c>
      <c r="AK52" s="385">
        <f t="shared" si="8"/>
        <v>6</v>
      </c>
      <c r="AL52" s="385">
        <f t="shared" si="8"/>
        <v>0</v>
      </c>
      <c r="AM52" s="385">
        <f t="shared" si="8"/>
        <v>3</v>
      </c>
      <c r="AN52" s="385">
        <f t="shared" si="8"/>
        <v>10</v>
      </c>
      <c r="AO52" s="385">
        <f t="shared" si="8"/>
        <v>0</v>
      </c>
      <c r="AP52" s="385">
        <f t="shared" si="8"/>
        <v>0</v>
      </c>
      <c r="AQ52" s="385">
        <f t="shared" si="8"/>
        <v>0</v>
      </c>
      <c r="AR52" s="385">
        <f t="shared" si="8"/>
        <v>4</v>
      </c>
      <c r="AS52" s="385">
        <f t="shared" si="8"/>
        <v>0</v>
      </c>
      <c r="AT52" s="385">
        <f t="shared" si="8"/>
        <v>0</v>
      </c>
      <c r="AU52" s="385">
        <f t="shared" si="8"/>
        <v>1</v>
      </c>
      <c r="AV52" s="385">
        <f t="shared" si="8"/>
        <v>0</v>
      </c>
      <c r="AW52" s="385">
        <f t="shared" si="8"/>
        <v>0</v>
      </c>
      <c r="AX52" s="385">
        <f t="shared" si="8"/>
        <v>0</v>
      </c>
      <c r="AY52" s="385">
        <f t="shared" si="8"/>
        <v>0</v>
      </c>
      <c r="AZ52" s="385">
        <f t="shared" si="8"/>
        <v>15</v>
      </c>
      <c r="BA52" s="385">
        <f t="shared" si="8"/>
        <v>0</v>
      </c>
      <c r="BB52" s="385">
        <f t="shared" si="8"/>
        <v>0</v>
      </c>
      <c r="BC52" s="385">
        <f t="shared" si="8"/>
        <v>0</v>
      </c>
      <c r="BD52" s="385">
        <f t="shared" si="8"/>
        <v>78</v>
      </c>
      <c r="BE52" s="385">
        <f t="shared" si="8"/>
        <v>17</v>
      </c>
      <c r="BF52" s="385">
        <f t="shared" si="8"/>
        <v>1</v>
      </c>
      <c r="BG52" s="385">
        <f t="shared" si="8"/>
        <v>8</v>
      </c>
      <c r="BH52" s="385">
        <f t="shared" si="8"/>
        <v>95</v>
      </c>
      <c r="BI52" s="385">
        <f t="shared" si="8"/>
        <v>19</v>
      </c>
      <c r="BJ52" s="385">
        <f t="shared" si="8"/>
        <v>0</v>
      </c>
      <c r="BK52" s="385">
        <f t="shared" si="8"/>
        <v>6</v>
      </c>
      <c r="BL52" s="385">
        <f t="shared" si="8"/>
        <v>0</v>
      </c>
      <c r="BM52" s="385">
        <f t="shared" si="8"/>
        <v>0</v>
      </c>
      <c r="BR52" s="353" t="s">
        <v>257</v>
      </c>
      <c r="BS52" s="354" t="s">
        <v>243</v>
      </c>
      <c r="BT52" s="355" t="s">
        <v>195</v>
      </c>
      <c r="BU52" s="356" t="s">
        <v>257</v>
      </c>
      <c r="BV52" s="354" t="s">
        <v>226</v>
      </c>
      <c r="BW52" s="385">
        <f t="shared" si="7"/>
        <v>1</v>
      </c>
      <c r="BX52" s="385">
        <f t="shared" si="7"/>
        <v>3</v>
      </c>
      <c r="BY52" s="385">
        <f t="shared" si="7"/>
        <v>1</v>
      </c>
      <c r="BZ52" s="385">
        <f t="shared" si="7"/>
        <v>0</v>
      </c>
      <c r="CA52" s="385">
        <f t="shared" si="7"/>
        <v>0</v>
      </c>
      <c r="CB52" s="385">
        <f t="shared" si="7"/>
        <v>2</v>
      </c>
      <c r="CC52" s="385">
        <f t="shared" si="7"/>
        <v>0</v>
      </c>
      <c r="CD52" s="385">
        <f t="shared" si="7"/>
        <v>0</v>
      </c>
      <c r="CE52" s="385">
        <f t="shared" si="7"/>
        <v>0</v>
      </c>
      <c r="CF52" s="385">
        <f t="shared" si="7"/>
        <v>0</v>
      </c>
      <c r="CG52" s="385">
        <f t="shared" si="7"/>
        <v>1</v>
      </c>
      <c r="CH52" s="385">
        <f t="shared" si="7"/>
        <v>5</v>
      </c>
      <c r="CI52" s="385">
        <f t="shared" si="7"/>
        <v>0</v>
      </c>
      <c r="CJ52" s="385">
        <f t="shared" si="7"/>
        <v>0</v>
      </c>
      <c r="CK52" s="385">
        <f t="shared" si="7"/>
        <v>1</v>
      </c>
      <c r="CL52" s="385">
        <f t="shared" si="7"/>
        <v>6</v>
      </c>
      <c r="CM52" s="385">
        <f t="shared" si="7"/>
        <v>0</v>
      </c>
      <c r="CN52" s="385">
        <f t="shared" si="7"/>
        <v>0</v>
      </c>
    </row>
    <row r="53" spans="3:92" ht="25.5" customHeight="1">
      <c r="C53" s="373" t="s">
        <v>211</v>
      </c>
      <c r="D53" s="374" t="s">
        <v>226</v>
      </c>
      <c r="E53" s="375" t="s">
        <v>195</v>
      </c>
      <c r="F53" s="364" t="s">
        <v>217</v>
      </c>
      <c r="G53" s="362" t="s">
        <v>193</v>
      </c>
      <c r="H53" s="385">
        <f t="shared" ref="H53:AM53" si="9">H16-H15</f>
        <v>6</v>
      </c>
      <c r="I53" s="385">
        <f t="shared" si="9"/>
        <v>3</v>
      </c>
      <c r="J53" s="385">
        <f t="shared" si="9"/>
        <v>1</v>
      </c>
      <c r="K53" s="385">
        <f t="shared" si="9"/>
        <v>1</v>
      </c>
      <c r="L53" s="385">
        <f t="shared" si="9"/>
        <v>63</v>
      </c>
      <c r="M53" s="385">
        <f t="shared" si="9"/>
        <v>6</v>
      </c>
      <c r="N53" s="385">
        <f t="shared" si="9"/>
        <v>2</v>
      </c>
      <c r="O53" s="385">
        <f t="shared" si="9"/>
        <v>5</v>
      </c>
      <c r="P53" s="385">
        <f t="shared" si="9"/>
        <v>4</v>
      </c>
      <c r="Q53" s="385">
        <f t="shared" si="9"/>
        <v>0</v>
      </c>
      <c r="R53" s="385">
        <f t="shared" si="9"/>
        <v>0</v>
      </c>
      <c r="S53" s="385">
        <f t="shared" si="9"/>
        <v>0</v>
      </c>
      <c r="T53" s="385">
        <f t="shared" si="9"/>
        <v>5</v>
      </c>
      <c r="U53" s="385">
        <f t="shared" si="9"/>
        <v>0</v>
      </c>
      <c r="V53" s="385">
        <f t="shared" si="9"/>
        <v>1</v>
      </c>
      <c r="W53" s="385">
        <f t="shared" si="9"/>
        <v>1</v>
      </c>
      <c r="X53" s="385">
        <f t="shared" si="9"/>
        <v>0</v>
      </c>
      <c r="Y53" s="385">
        <f t="shared" si="9"/>
        <v>1</v>
      </c>
      <c r="Z53" s="385">
        <f t="shared" si="9"/>
        <v>0</v>
      </c>
      <c r="AA53" s="385">
        <f t="shared" si="9"/>
        <v>0</v>
      </c>
      <c r="AB53" s="385">
        <f t="shared" si="9"/>
        <v>18</v>
      </c>
      <c r="AC53" s="385">
        <f t="shared" si="9"/>
        <v>3</v>
      </c>
      <c r="AD53" s="385">
        <f t="shared" si="9"/>
        <v>0</v>
      </c>
      <c r="AE53" s="385">
        <f t="shared" si="9"/>
        <v>0</v>
      </c>
      <c r="AF53" s="385">
        <f t="shared" si="9"/>
        <v>21</v>
      </c>
      <c r="AG53" s="385">
        <f t="shared" si="9"/>
        <v>0</v>
      </c>
      <c r="AH53" s="385">
        <f t="shared" si="9"/>
        <v>0</v>
      </c>
      <c r="AI53" s="385">
        <f t="shared" si="9"/>
        <v>1</v>
      </c>
      <c r="AJ53" s="385">
        <f t="shared" si="9"/>
        <v>60</v>
      </c>
      <c r="AK53" s="385">
        <f t="shared" si="9"/>
        <v>7</v>
      </c>
      <c r="AL53" s="385">
        <f t="shared" si="9"/>
        <v>0</v>
      </c>
      <c r="AM53" s="385">
        <f t="shared" si="9"/>
        <v>7</v>
      </c>
      <c r="AN53" s="385">
        <f t="shared" si="8"/>
        <v>19</v>
      </c>
      <c r="AO53" s="385">
        <f t="shared" si="8"/>
        <v>0</v>
      </c>
      <c r="AP53" s="385">
        <f t="shared" si="8"/>
        <v>0</v>
      </c>
      <c r="AQ53" s="385">
        <f t="shared" si="8"/>
        <v>0</v>
      </c>
      <c r="AR53" s="385">
        <f t="shared" si="8"/>
        <v>9</v>
      </c>
      <c r="AS53" s="385">
        <f t="shared" si="8"/>
        <v>0</v>
      </c>
      <c r="AT53" s="385">
        <f t="shared" si="8"/>
        <v>0</v>
      </c>
      <c r="AU53" s="385">
        <f t="shared" si="8"/>
        <v>2</v>
      </c>
      <c r="AV53" s="385">
        <f t="shared" si="8"/>
        <v>0</v>
      </c>
      <c r="AW53" s="385">
        <f t="shared" si="8"/>
        <v>0</v>
      </c>
      <c r="AX53" s="385">
        <f t="shared" si="8"/>
        <v>0</v>
      </c>
      <c r="AY53" s="385">
        <f t="shared" si="8"/>
        <v>0</v>
      </c>
      <c r="AZ53" s="385">
        <f t="shared" si="8"/>
        <v>4</v>
      </c>
      <c r="BA53" s="385">
        <f t="shared" si="8"/>
        <v>1</v>
      </c>
      <c r="BB53" s="385">
        <f t="shared" si="8"/>
        <v>0</v>
      </c>
      <c r="BC53" s="385">
        <f t="shared" si="8"/>
        <v>0</v>
      </c>
      <c r="BD53" s="385">
        <f t="shared" si="8"/>
        <v>49</v>
      </c>
      <c r="BE53" s="385">
        <f t="shared" si="8"/>
        <v>12</v>
      </c>
      <c r="BF53" s="385">
        <f t="shared" si="8"/>
        <v>0</v>
      </c>
      <c r="BG53" s="385">
        <f t="shared" si="8"/>
        <v>6</v>
      </c>
      <c r="BH53" s="385">
        <f t="shared" si="8"/>
        <v>90</v>
      </c>
      <c r="BI53" s="385">
        <f t="shared" si="8"/>
        <v>16</v>
      </c>
      <c r="BJ53" s="385">
        <f t="shared" si="8"/>
        <v>0</v>
      </c>
      <c r="BK53" s="385">
        <f t="shared" si="8"/>
        <v>6</v>
      </c>
      <c r="BL53" s="385">
        <f t="shared" si="8"/>
        <v>0</v>
      </c>
      <c r="BM53" s="385">
        <f t="shared" si="8"/>
        <v>0</v>
      </c>
      <c r="BR53" s="373" t="s">
        <v>274</v>
      </c>
      <c r="BS53" s="374" t="s">
        <v>226</v>
      </c>
      <c r="BT53" s="375" t="s">
        <v>218</v>
      </c>
      <c r="BU53" s="364" t="s">
        <v>217</v>
      </c>
      <c r="BV53" s="362" t="s">
        <v>219</v>
      </c>
      <c r="BW53" s="385">
        <f t="shared" si="7"/>
        <v>0</v>
      </c>
      <c r="BX53" s="385">
        <f t="shared" si="7"/>
        <v>2</v>
      </c>
      <c r="BY53" s="385">
        <f t="shared" si="7"/>
        <v>0</v>
      </c>
      <c r="BZ53" s="385">
        <f t="shared" si="7"/>
        <v>0</v>
      </c>
      <c r="CA53" s="385">
        <f t="shared" si="7"/>
        <v>0</v>
      </c>
      <c r="CB53" s="385">
        <f t="shared" si="7"/>
        <v>2</v>
      </c>
      <c r="CC53" s="385">
        <f t="shared" si="7"/>
        <v>0</v>
      </c>
      <c r="CD53" s="385">
        <f t="shared" si="7"/>
        <v>0</v>
      </c>
      <c r="CE53" s="385">
        <f t="shared" si="7"/>
        <v>0</v>
      </c>
      <c r="CF53" s="385">
        <f t="shared" si="7"/>
        <v>0</v>
      </c>
      <c r="CG53" s="385">
        <f t="shared" si="7"/>
        <v>1</v>
      </c>
      <c r="CH53" s="385">
        <f t="shared" si="7"/>
        <v>1</v>
      </c>
      <c r="CI53" s="385">
        <f t="shared" si="7"/>
        <v>0</v>
      </c>
      <c r="CJ53" s="385">
        <f t="shared" si="7"/>
        <v>0</v>
      </c>
      <c r="CK53" s="385">
        <f t="shared" si="7"/>
        <v>0</v>
      </c>
      <c r="CL53" s="385">
        <f t="shared" si="7"/>
        <v>1</v>
      </c>
      <c r="CM53" s="385">
        <f t="shared" si="7"/>
        <v>0</v>
      </c>
      <c r="CN53" s="385">
        <f t="shared" si="7"/>
        <v>0</v>
      </c>
    </row>
    <row r="54" spans="3:92" ht="25.5" customHeight="1">
      <c r="C54" s="386"/>
      <c r="D54" s="387"/>
      <c r="E54" s="388"/>
      <c r="F54" s="380"/>
      <c r="G54" s="390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  <c r="AC54" s="385"/>
      <c r="AD54" s="385"/>
      <c r="AE54" s="385"/>
      <c r="AF54" s="385"/>
      <c r="AG54" s="385"/>
      <c r="AH54" s="385"/>
      <c r="AI54" s="385"/>
      <c r="AJ54" s="385"/>
      <c r="AK54" s="385"/>
      <c r="AL54" s="385"/>
      <c r="AM54" s="385"/>
      <c r="AN54" s="385"/>
      <c r="AO54" s="385"/>
      <c r="AP54" s="385"/>
      <c r="AQ54" s="385"/>
      <c r="AR54" s="385"/>
      <c r="AS54" s="385"/>
      <c r="AT54" s="385"/>
      <c r="AU54" s="385"/>
      <c r="AV54" s="385"/>
      <c r="AW54" s="385"/>
      <c r="AX54" s="385"/>
      <c r="AY54" s="385"/>
      <c r="AZ54" s="385"/>
      <c r="BA54" s="385"/>
      <c r="BB54" s="385"/>
      <c r="BC54" s="385"/>
      <c r="BD54" s="385"/>
      <c r="BE54" s="385"/>
      <c r="BF54" s="385"/>
      <c r="BG54" s="385"/>
      <c r="BH54" s="385"/>
      <c r="BI54" s="385"/>
      <c r="BJ54" s="385"/>
      <c r="BK54" s="385"/>
      <c r="BL54" s="385"/>
      <c r="BM54" s="385"/>
      <c r="BR54" s="386"/>
      <c r="BS54" s="387"/>
      <c r="BT54" s="388"/>
      <c r="BU54" s="380"/>
      <c r="BV54" s="390"/>
      <c r="BW54" s="385"/>
      <c r="BX54" s="385"/>
      <c r="BY54" s="385"/>
      <c r="BZ54" s="385"/>
      <c r="CA54" s="385"/>
      <c r="CB54" s="385"/>
      <c r="CC54" s="385"/>
      <c r="CD54" s="385"/>
      <c r="CE54" s="385"/>
      <c r="CF54" s="385"/>
      <c r="CG54" s="385"/>
      <c r="CH54" s="385"/>
      <c r="CI54" s="385"/>
      <c r="CJ54" s="385"/>
      <c r="CK54" s="385"/>
      <c r="CL54" s="385"/>
      <c r="CM54" s="385"/>
      <c r="CN54" s="385"/>
    </row>
    <row r="55" spans="3:92" ht="25.5" customHeight="1">
      <c r="C55" s="377" t="s">
        <v>210</v>
      </c>
      <c r="D55" s="378" t="s">
        <v>193</v>
      </c>
      <c r="E55" s="379" t="s">
        <v>218</v>
      </c>
      <c r="F55" s="380" t="s">
        <v>209</v>
      </c>
      <c r="G55" s="390" t="s">
        <v>193</v>
      </c>
      <c r="H55" s="385">
        <f t="shared" ref="H55:BM59" si="10">H17-H16</f>
        <v>20</v>
      </c>
      <c r="I55" s="385">
        <f t="shared" si="10"/>
        <v>7</v>
      </c>
      <c r="J55" s="385">
        <f t="shared" si="10"/>
        <v>0</v>
      </c>
      <c r="K55" s="385">
        <f t="shared" si="10"/>
        <v>3</v>
      </c>
      <c r="L55" s="385">
        <f t="shared" si="10"/>
        <v>320</v>
      </c>
      <c r="M55" s="385">
        <f t="shared" si="10"/>
        <v>61</v>
      </c>
      <c r="N55" s="385">
        <f t="shared" si="10"/>
        <v>1</v>
      </c>
      <c r="O55" s="385">
        <f t="shared" si="10"/>
        <v>41</v>
      </c>
      <c r="P55" s="385">
        <f t="shared" si="10"/>
        <v>26</v>
      </c>
      <c r="Q55" s="385">
        <f t="shared" si="10"/>
        <v>3</v>
      </c>
      <c r="R55" s="385">
        <f t="shared" si="10"/>
        <v>0</v>
      </c>
      <c r="S55" s="385">
        <f t="shared" si="10"/>
        <v>0</v>
      </c>
      <c r="T55" s="385">
        <f t="shared" si="10"/>
        <v>28</v>
      </c>
      <c r="U55" s="385">
        <f t="shared" si="10"/>
        <v>4</v>
      </c>
      <c r="V55" s="385">
        <f t="shared" si="10"/>
        <v>1</v>
      </c>
      <c r="W55" s="385">
        <f t="shared" si="10"/>
        <v>1</v>
      </c>
      <c r="X55" s="385">
        <f t="shared" si="10"/>
        <v>0</v>
      </c>
      <c r="Y55" s="385">
        <f t="shared" si="10"/>
        <v>1</v>
      </c>
      <c r="Z55" s="385">
        <f t="shared" si="10"/>
        <v>0</v>
      </c>
      <c r="AA55" s="385">
        <f t="shared" si="10"/>
        <v>0</v>
      </c>
      <c r="AB55" s="385">
        <f t="shared" si="10"/>
        <v>95</v>
      </c>
      <c r="AC55" s="385">
        <f t="shared" si="10"/>
        <v>18</v>
      </c>
      <c r="AD55" s="385">
        <f t="shared" si="10"/>
        <v>3</v>
      </c>
      <c r="AE55" s="385">
        <f t="shared" si="10"/>
        <v>10</v>
      </c>
      <c r="AF55" s="385">
        <f t="shared" si="10"/>
        <v>96</v>
      </c>
      <c r="AG55" s="385">
        <f t="shared" si="10"/>
        <v>17</v>
      </c>
      <c r="AH55" s="385">
        <f t="shared" si="10"/>
        <v>0</v>
      </c>
      <c r="AI55" s="385">
        <f t="shared" si="10"/>
        <v>7</v>
      </c>
      <c r="AJ55" s="385">
        <f t="shared" si="10"/>
        <v>296</v>
      </c>
      <c r="AK55" s="385">
        <f t="shared" si="10"/>
        <v>65</v>
      </c>
      <c r="AL55" s="385">
        <f t="shared" si="10"/>
        <v>0</v>
      </c>
      <c r="AM55" s="385">
        <f t="shared" si="10"/>
        <v>15</v>
      </c>
      <c r="AN55" s="385">
        <f t="shared" si="10"/>
        <v>60</v>
      </c>
      <c r="AO55" s="385">
        <f t="shared" si="10"/>
        <v>7</v>
      </c>
      <c r="AP55" s="385">
        <f t="shared" si="10"/>
        <v>0</v>
      </c>
      <c r="AQ55" s="385">
        <f t="shared" si="10"/>
        <v>4</v>
      </c>
      <c r="AR55" s="385">
        <f t="shared" si="10"/>
        <v>34</v>
      </c>
      <c r="AS55" s="385">
        <f t="shared" si="10"/>
        <v>4</v>
      </c>
      <c r="AT55" s="385">
        <f t="shared" si="10"/>
        <v>0</v>
      </c>
      <c r="AU55" s="385">
        <f t="shared" si="10"/>
        <v>3</v>
      </c>
      <c r="AV55" s="385">
        <f t="shared" si="10"/>
        <v>1</v>
      </c>
      <c r="AW55" s="385">
        <f t="shared" si="10"/>
        <v>0</v>
      </c>
      <c r="AX55" s="385">
        <f t="shared" si="10"/>
        <v>0</v>
      </c>
      <c r="AY55" s="385">
        <f t="shared" si="10"/>
        <v>0</v>
      </c>
      <c r="AZ55" s="385">
        <f t="shared" si="10"/>
        <v>41</v>
      </c>
      <c r="BA55" s="385">
        <f t="shared" si="10"/>
        <v>6</v>
      </c>
      <c r="BB55" s="385">
        <f t="shared" si="10"/>
        <v>0</v>
      </c>
      <c r="BC55" s="385">
        <f t="shared" si="10"/>
        <v>3</v>
      </c>
      <c r="BD55" s="385">
        <f t="shared" si="10"/>
        <v>341</v>
      </c>
      <c r="BE55" s="385">
        <f t="shared" si="10"/>
        <v>67</v>
      </c>
      <c r="BF55" s="385">
        <f t="shared" si="10"/>
        <v>0</v>
      </c>
      <c r="BG55" s="385">
        <f t="shared" si="10"/>
        <v>29</v>
      </c>
      <c r="BH55" s="385">
        <f t="shared" si="10"/>
        <v>448</v>
      </c>
      <c r="BI55" s="385">
        <f t="shared" si="10"/>
        <v>67</v>
      </c>
      <c r="BJ55" s="385">
        <f t="shared" si="10"/>
        <v>2</v>
      </c>
      <c r="BK55" s="385">
        <f t="shared" si="10"/>
        <v>41</v>
      </c>
      <c r="BL55" s="385">
        <f t="shared" si="10"/>
        <v>0</v>
      </c>
      <c r="BM55" s="385">
        <f t="shared" si="10"/>
        <v>0</v>
      </c>
      <c r="BR55" s="377" t="s">
        <v>217</v>
      </c>
      <c r="BS55" s="378" t="s">
        <v>193</v>
      </c>
      <c r="BT55" s="379" t="s">
        <v>218</v>
      </c>
      <c r="BU55" s="380" t="s">
        <v>258</v>
      </c>
      <c r="BV55" s="390" t="s">
        <v>219</v>
      </c>
      <c r="BW55" s="385">
        <f t="shared" ref="BW55:CN68" si="11">BW17-BW16</f>
        <v>3</v>
      </c>
      <c r="BX55" s="385">
        <f t="shared" si="11"/>
        <v>14</v>
      </c>
      <c r="BY55" s="385">
        <f t="shared" si="11"/>
        <v>0</v>
      </c>
      <c r="BZ55" s="385">
        <f t="shared" si="11"/>
        <v>5</v>
      </c>
      <c r="CA55" s="385">
        <f t="shared" si="11"/>
        <v>0</v>
      </c>
      <c r="CB55" s="385">
        <f t="shared" si="11"/>
        <v>3</v>
      </c>
      <c r="CC55" s="385">
        <f t="shared" si="11"/>
        <v>2</v>
      </c>
      <c r="CD55" s="385">
        <f t="shared" si="11"/>
        <v>1</v>
      </c>
      <c r="CE55" s="385">
        <f t="shared" si="11"/>
        <v>1</v>
      </c>
      <c r="CF55" s="385">
        <f t="shared" si="11"/>
        <v>1</v>
      </c>
      <c r="CG55" s="385">
        <f t="shared" si="11"/>
        <v>3</v>
      </c>
      <c r="CH55" s="385">
        <f t="shared" si="11"/>
        <v>2</v>
      </c>
      <c r="CI55" s="385">
        <f t="shared" si="11"/>
        <v>1</v>
      </c>
      <c r="CJ55" s="385">
        <f t="shared" si="11"/>
        <v>3</v>
      </c>
      <c r="CK55" s="385">
        <f t="shared" si="11"/>
        <v>5</v>
      </c>
      <c r="CL55" s="385">
        <f t="shared" si="11"/>
        <v>8</v>
      </c>
      <c r="CM55" s="385">
        <f t="shared" si="11"/>
        <v>0</v>
      </c>
      <c r="CN55" s="385">
        <f t="shared" si="11"/>
        <v>0</v>
      </c>
    </row>
    <row r="56" spans="3:92" ht="25.5" customHeight="1">
      <c r="C56" s="367" t="s">
        <v>209</v>
      </c>
      <c r="D56" s="368" t="s">
        <v>219</v>
      </c>
      <c r="E56" s="369" t="s">
        <v>195</v>
      </c>
      <c r="F56" s="383" t="s">
        <v>208</v>
      </c>
      <c r="G56" s="378" t="s">
        <v>193</v>
      </c>
      <c r="H56" s="385">
        <f t="shared" si="10"/>
        <v>35</v>
      </c>
      <c r="I56" s="385">
        <f t="shared" si="10"/>
        <v>6</v>
      </c>
      <c r="J56" s="385">
        <f t="shared" si="10"/>
        <v>0</v>
      </c>
      <c r="K56" s="385">
        <f t="shared" si="10"/>
        <v>2</v>
      </c>
      <c r="L56" s="385">
        <f t="shared" si="10"/>
        <v>398</v>
      </c>
      <c r="M56" s="385">
        <f t="shared" si="10"/>
        <v>24</v>
      </c>
      <c r="N56" s="385">
        <f t="shared" si="10"/>
        <v>1</v>
      </c>
      <c r="O56" s="385">
        <f t="shared" si="10"/>
        <v>30</v>
      </c>
      <c r="P56" s="385">
        <f t="shared" si="10"/>
        <v>27</v>
      </c>
      <c r="Q56" s="385">
        <f t="shared" si="10"/>
        <v>5</v>
      </c>
      <c r="R56" s="385">
        <f t="shared" si="10"/>
        <v>0</v>
      </c>
      <c r="S56" s="385">
        <f t="shared" si="10"/>
        <v>2</v>
      </c>
      <c r="T56" s="385">
        <f t="shared" si="10"/>
        <v>28</v>
      </c>
      <c r="U56" s="385">
        <f t="shared" si="10"/>
        <v>3</v>
      </c>
      <c r="V56" s="385">
        <f t="shared" si="10"/>
        <v>1</v>
      </c>
      <c r="W56" s="385">
        <f t="shared" si="10"/>
        <v>2</v>
      </c>
      <c r="X56" s="385">
        <f t="shared" si="10"/>
        <v>0</v>
      </c>
      <c r="Y56" s="385">
        <f t="shared" si="10"/>
        <v>0</v>
      </c>
      <c r="Z56" s="385">
        <f t="shared" si="10"/>
        <v>0</v>
      </c>
      <c r="AA56" s="385">
        <f t="shared" si="10"/>
        <v>0</v>
      </c>
      <c r="AB56" s="385">
        <f t="shared" si="10"/>
        <v>121</v>
      </c>
      <c r="AC56" s="385">
        <f t="shared" si="10"/>
        <v>9</v>
      </c>
      <c r="AD56" s="385">
        <f t="shared" si="10"/>
        <v>1</v>
      </c>
      <c r="AE56" s="385">
        <f t="shared" si="10"/>
        <v>6</v>
      </c>
      <c r="AF56" s="385">
        <f t="shared" si="10"/>
        <v>80</v>
      </c>
      <c r="AG56" s="385">
        <f t="shared" si="10"/>
        <v>11</v>
      </c>
      <c r="AH56" s="385">
        <f t="shared" si="10"/>
        <v>0</v>
      </c>
      <c r="AI56" s="385">
        <f t="shared" si="10"/>
        <v>8</v>
      </c>
      <c r="AJ56" s="385">
        <f t="shared" si="10"/>
        <v>241</v>
      </c>
      <c r="AK56" s="385">
        <f t="shared" si="10"/>
        <v>35</v>
      </c>
      <c r="AL56" s="385">
        <f t="shared" si="10"/>
        <v>0</v>
      </c>
      <c r="AM56" s="385">
        <f t="shared" si="10"/>
        <v>28</v>
      </c>
      <c r="AN56" s="385">
        <f t="shared" si="10"/>
        <v>41</v>
      </c>
      <c r="AO56" s="385">
        <f t="shared" si="10"/>
        <v>4</v>
      </c>
      <c r="AP56" s="385">
        <f t="shared" si="10"/>
        <v>0</v>
      </c>
      <c r="AQ56" s="385">
        <f t="shared" si="10"/>
        <v>3</v>
      </c>
      <c r="AR56" s="385">
        <f t="shared" si="10"/>
        <v>44</v>
      </c>
      <c r="AS56" s="385">
        <f t="shared" si="10"/>
        <v>5</v>
      </c>
      <c r="AT56" s="385">
        <f t="shared" si="10"/>
        <v>0</v>
      </c>
      <c r="AU56" s="385">
        <f t="shared" si="10"/>
        <v>0</v>
      </c>
      <c r="AV56" s="385">
        <f t="shared" si="10"/>
        <v>0</v>
      </c>
      <c r="AW56" s="385">
        <f t="shared" si="10"/>
        <v>0</v>
      </c>
      <c r="AX56" s="385">
        <f t="shared" si="10"/>
        <v>0</v>
      </c>
      <c r="AY56" s="385">
        <f t="shared" si="10"/>
        <v>0</v>
      </c>
      <c r="AZ56" s="385">
        <f t="shared" si="10"/>
        <v>40</v>
      </c>
      <c r="BA56" s="385">
        <f t="shared" si="10"/>
        <v>3</v>
      </c>
      <c r="BB56" s="385">
        <f t="shared" si="10"/>
        <v>0</v>
      </c>
      <c r="BC56" s="385">
        <f t="shared" si="10"/>
        <v>0</v>
      </c>
      <c r="BD56" s="385">
        <f t="shared" si="10"/>
        <v>277</v>
      </c>
      <c r="BE56" s="385">
        <f t="shared" si="10"/>
        <v>67</v>
      </c>
      <c r="BF56" s="385">
        <f t="shared" si="10"/>
        <v>0</v>
      </c>
      <c r="BG56" s="385">
        <f t="shared" si="10"/>
        <v>29</v>
      </c>
      <c r="BH56" s="385">
        <f t="shared" si="10"/>
        <v>399</v>
      </c>
      <c r="BI56" s="385">
        <f t="shared" si="10"/>
        <v>46</v>
      </c>
      <c r="BJ56" s="385">
        <f t="shared" si="10"/>
        <v>0</v>
      </c>
      <c r="BK56" s="385">
        <f t="shared" si="10"/>
        <v>20</v>
      </c>
      <c r="BL56" s="385">
        <f t="shared" si="10"/>
        <v>0</v>
      </c>
      <c r="BM56" s="385">
        <f t="shared" si="10"/>
        <v>0</v>
      </c>
      <c r="BR56" s="367" t="s">
        <v>258</v>
      </c>
      <c r="BS56" s="368" t="s">
        <v>219</v>
      </c>
      <c r="BT56" s="369" t="s">
        <v>218</v>
      </c>
      <c r="BU56" s="383" t="s">
        <v>259</v>
      </c>
      <c r="BV56" s="378" t="s">
        <v>219</v>
      </c>
      <c r="BW56" s="385">
        <f t="shared" si="11"/>
        <v>0</v>
      </c>
      <c r="BX56" s="385">
        <f t="shared" si="11"/>
        <v>7</v>
      </c>
      <c r="BY56" s="385">
        <f t="shared" si="11"/>
        <v>4</v>
      </c>
      <c r="BZ56" s="385">
        <f t="shared" si="11"/>
        <v>4</v>
      </c>
      <c r="CA56" s="385">
        <f t="shared" si="11"/>
        <v>0</v>
      </c>
      <c r="CB56" s="385">
        <f t="shared" si="11"/>
        <v>6</v>
      </c>
      <c r="CC56" s="385">
        <f t="shared" si="11"/>
        <v>3</v>
      </c>
      <c r="CD56" s="385">
        <f t="shared" si="11"/>
        <v>0</v>
      </c>
      <c r="CE56" s="385">
        <f t="shared" si="11"/>
        <v>0</v>
      </c>
      <c r="CF56" s="385">
        <f t="shared" si="11"/>
        <v>1</v>
      </c>
      <c r="CG56" s="385">
        <f t="shared" si="11"/>
        <v>4</v>
      </c>
      <c r="CH56" s="385">
        <f t="shared" si="11"/>
        <v>1</v>
      </c>
      <c r="CI56" s="385">
        <f t="shared" si="11"/>
        <v>2</v>
      </c>
      <c r="CJ56" s="385">
        <f t="shared" si="11"/>
        <v>2</v>
      </c>
      <c r="CK56" s="385">
        <f t="shared" si="11"/>
        <v>3</v>
      </c>
      <c r="CL56" s="385">
        <f t="shared" si="11"/>
        <v>3</v>
      </c>
      <c r="CM56" s="385">
        <f t="shared" si="11"/>
        <v>0</v>
      </c>
      <c r="CN56" s="385">
        <f t="shared" si="11"/>
        <v>0</v>
      </c>
    </row>
    <row r="57" spans="3:92" ht="25.5" customHeight="1">
      <c r="C57" s="377" t="s">
        <v>208</v>
      </c>
      <c r="D57" s="378" t="s">
        <v>193</v>
      </c>
      <c r="E57" s="379" t="s">
        <v>218</v>
      </c>
      <c r="F57" s="383" t="s">
        <v>239</v>
      </c>
      <c r="G57" s="378" t="s">
        <v>219</v>
      </c>
      <c r="H57" s="385">
        <f t="shared" si="10"/>
        <v>24</v>
      </c>
      <c r="I57" s="385">
        <f t="shared" si="10"/>
        <v>5</v>
      </c>
      <c r="J57" s="385">
        <f t="shared" si="10"/>
        <v>0</v>
      </c>
      <c r="K57" s="385">
        <f t="shared" si="10"/>
        <v>2</v>
      </c>
      <c r="L57" s="385">
        <f t="shared" si="10"/>
        <v>409</v>
      </c>
      <c r="M57" s="385">
        <f t="shared" si="10"/>
        <v>67</v>
      </c>
      <c r="N57" s="385">
        <f t="shared" si="10"/>
        <v>0</v>
      </c>
      <c r="O57" s="385">
        <f t="shared" si="10"/>
        <v>27</v>
      </c>
      <c r="P57" s="385">
        <f t="shared" si="10"/>
        <v>29</v>
      </c>
      <c r="Q57" s="385">
        <f t="shared" si="10"/>
        <v>7</v>
      </c>
      <c r="R57" s="385">
        <f t="shared" si="10"/>
        <v>0</v>
      </c>
      <c r="S57" s="385">
        <f t="shared" si="10"/>
        <v>0</v>
      </c>
      <c r="T57" s="385">
        <f t="shared" si="10"/>
        <v>32</v>
      </c>
      <c r="U57" s="385">
        <f t="shared" si="10"/>
        <v>4</v>
      </c>
      <c r="V57" s="385">
        <f t="shared" si="10"/>
        <v>1</v>
      </c>
      <c r="W57" s="385">
        <f t="shared" si="10"/>
        <v>3</v>
      </c>
      <c r="X57" s="385">
        <f t="shared" si="10"/>
        <v>1</v>
      </c>
      <c r="Y57" s="385">
        <f t="shared" si="10"/>
        <v>0</v>
      </c>
      <c r="Z57" s="385">
        <f t="shared" si="10"/>
        <v>0</v>
      </c>
      <c r="AA57" s="385">
        <f t="shared" si="10"/>
        <v>0</v>
      </c>
      <c r="AB57" s="385">
        <f t="shared" si="10"/>
        <v>93</v>
      </c>
      <c r="AC57" s="385">
        <f t="shared" si="10"/>
        <v>12</v>
      </c>
      <c r="AD57" s="385">
        <f t="shared" si="10"/>
        <v>0</v>
      </c>
      <c r="AE57" s="385">
        <f t="shared" si="10"/>
        <v>7</v>
      </c>
      <c r="AF57" s="385">
        <f t="shared" si="10"/>
        <v>85</v>
      </c>
      <c r="AG57" s="385">
        <f t="shared" si="10"/>
        <v>13</v>
      </c>
      <c r="AH57" s="385">
        <f t="shared" si="10"/>
        <v>0</v>
      </c>
      <c r="AI57" s="385">
        <f t="shared" si="10"/>
        <v>3</v>
      </c>
      <c r="AJ57" s="385">
        <f t="shared" si="10"/>
        <v>284</v>
      </c>
      <c r="AK57" s="385">
        <f t="shared" si="10"/>
        <v>50</v>
      </c>
      <c r="AL57" s="385">
        <f t="shared" si="10"/>
        <v>1</v>
      </c>
      <c r="AM57" s="385">
        <f t="shared" si="10"/>
        <v>27</v>
      </c>
      <c r="AN57" s="385">
        <f t="shared" si="10"/>
        <v>48</v>
      </c>
      <c r="AO57" s="385">
        <f t="shared" si="10"/>
        <v>7</v>
      </c>
      <c r="AP57" s="385">
        <f t="shared" si="10"/>
        <v>0</v>
      </c>
      <c r="AQ57" s="385">
        <f t="shared" si="10"/>
        <v>0</v>
      </c>
      <c r="AR57" s="385">
        <f t="shared" si="10"/>
        <v>46</v>
      </c>
      <c r="AS57" s="385">
        <f t="shared" si="10"/>
        <v>2</v>
      </c>
      <c r="AT57" s="385">
        <f t="shared" si="10"/>
        <v>0</v>
      </c>
      <c r="AU57" s="385">
        <f t="shared" si="10"/>
        <v>2</v>
      </c>
      <c r="AV57" s="385">
        <f t="shared" si="10"/>
        <v>1</v>
      </c>
      <c r="AW57" s="385">
        <f t="shared" si="10"/>
        <v>0</v>
      </c>
      <c r="AX57" s="385">
        <f t="shared" si="10"/>
        <v>0</v>
      </c>
      <c r="AY57" s="385">
        <f t="shared" si="10"/>
        <v>0</v>
      </c>
      <c r="AZ57" s="385">
        <f t="shared" si="10"/>
        <v>32</v>
      </c>
      <c r="BA57" s="385">
        <f t="shared" si="10"/>
        <v>4</v>
      </c>
      <c r="BB57" s="385">
        <f t="shared" si="10"/>
        <v>0</v>
      </c>
      <c r="BC57" s="385">
        <f t="shared" si="10"/>
        <v>1</v>
      </c>
      <c r="BD57" s="385">
        <f t="shared" si="10"/>
        <v>247</v>
      </c>
      <c r="BE57" s="385">
        <f t="shared" si="10"/>
        <v>104</v>
      </c>
      <c r="BF57" s="385">
        <f t="shared" si="10"/>
        <v>1</v>
      </c>
      <c r="BG57" s="385">
        <f t="shared" si="10"/>
        <v>17</v>
      </c>
      <c r="BH57" s="385">
        <f t="shared" si="10"/>
        <v>358</v>
      </c>
      <c r="BI57" s="385">
        <f t="shared" si="10"/>
        <v>35</v>
      </c>
      <c r="BJ57" s="385">
        <f t="shared" si="10"/>
        <v>0</v>
      </c>
      <c r="BK57" s="385">
        <f t="shared" si="10"/>
        <v>29</v>
      </c>
      <c r="BL57" s="385">
        <f t="shared" si="10"/>
        <v>0</v>
      </c>
      <c r="BM57" s="385">
        <f t="shared" si="10"/>
        <v>0</v>
      </c>
      <c r="BR57" s="377" t="s">
        <v>259</v>
      </c>
      <c r="BS57" s="378" t="s">
        <v>219</v>
      </c>
      <c r="BT57" s="379" t="s">
        <v>218</v>
      </c>
      <c r="BU57" s="383" t="s">
        <v>239</v>
      </c>
      <c r="BV57" s="378" t="s">
        <v>219</v>
      </c>
      <c r="BW57" s="385">
        <f t="shared" si="11"/>
        <v>7</v>
      </c>
      <c r="BX57" s="385">
        <f t="shared" si="11"/>
        <v>6</v>
      </c>
      <c r="BY57" s="385">
        <f t="shared" si="11"/>
        <v>3</v>
      </c>
      <c r="BZ57" s="385">
        <f t="shared" si="11"/>
        <v>3</v>
      </c>
      <c r="CA57" s="385">
        <f t="shared" si="11"/>
        <v>2</v>
      </c>
      <c r="CB57" s="385">
        <f t="shared" si="11"/>
        <v>1</v>
      </c>
      <c r="CC57" s="385">
        <f t="shared" si="11"/>
        <v>1</v>
      </c>
      <c r="CD57" s="385">
        <f t="shared" si="11"/>
        <v>1</v>
      </c>
      <c r="CE57" s="385">
        <f t="shared" si="11"/>
        <v>2</v>
      </c>
      <c r="CF57" s="385">
        <f t="shared" si="11"/>
        <v>1</v>
      </c>
      <c r="CG57" s="385">
        <f t="shared" si="11"/>
        <v>0</v>
      </c>
      <c r="CH57" s="385">
        <f t="shared" si="11"/>
        <v>4</v>
      </c>
      <c r="CI57" s="385">
        <f t="shared" si="11"/>
        <v>5</v>
      </c>
      <c r="CJ57" s="385">
        <f t="shared" si="11"/>
        <v>4</v>
      </c>
      <c r="CK57" s="385">
        <f t="shared" si="11"/>
        <v>1</v>
      </c>
      <c r="CL57" s="385">
        <f t="shared" si="11"/>
        <v>5</v>
      </c>
      <c r="CM57" s="385">
        <f t="shared" si="11"/>
        <v>0</v>
      </c>
      <c r="CN57" s="385">
        <f t="shared" si="11"/>
        <v>0</v>
      </c>
    </row>
    <row r="58" spans="3:92" ht="25.5" customHeight="1">
      <c r="C58" s="377" t="s">
        <v>207</v>
      </c>
      <c r="D58" s="378" t="s">
        <v>219</v>
      </c>
      <c r="E58" s="379" t="s">
        <v>195</v>
      </c>
      <c r="F58" s="383" t="s">
        <v>206</v>
      </c>
      <c r="G58" s="378" t="s">
        <v>193</v>
      </c>
      <c r="H58" s="385">
        <f t="shared" si="10"/>
        <v>35</v>
      </c>
      <c r="I58" s="385">
        <f t="shared" si="10"/>
        <v>4</v>
      </c>
      <c r="J58" s="385">
        <f t="shared" si="10"/>
        <v>0</v>
      </c>
      <c r="K58" s="385">
        <f t="shared" si="10"/>
        <v>0</v>
      </c>
      <c r="L58" s="385">
        <f t="shared" si="10"/>
        <v>337</v>
      </c>
      <c r="M58" s="385">
        <f t="shared" si="10"/>
        <v>56</v>
      </c>
      <c r="N58" s="385">
        <f t="shared" si="10"/>
        <v>0</v>
      </c>
      <c r="O58" s="385">
        <f t="shared" si="10"/>
        <v>35</v>
      </c>
      <c r="P58" s="385">
        <f t="shared" si="10"/>
        <v>23</v>
      </c>
      <c r="Q58" s="385">
        <f t="shared" si="10"/>
        <v>2</v>
      </c>
      <c r="R58" s="385">
        <f t="shared" si="10"/>
        <v>0</v>
      </c>
      <c r="S58" s="385">
        <f t="shared" si="10"/>
        <v>2</v>
      </c>
      <c r="T58" s="385">
        <f t="shared" si="10"/>
        <v>26</v>
      </c>
      <c r="U58" s="385">
        <f t="shared" si="10"/>
        <v>3</v>
      </c>
      <c r="V58" s="385">
        <f t="shared" si="10"/>
        <v>1</v>
      </c>
      <c r="W58" s="385">
        <f t="shared" si="10"/>
        <v>2</v>
      </c>
      <c r="X58" s="385">
        <f t="shared" si="10"/>
        <v>1</v>
      </c>
      <c r="Y58" s="385">
        <f t="shared" si="10"/>
        <v>0</v>
      </c>
      <c r="Z58" s="385">
        <f t="shared" si="10"/>
        <v>0</v>
      </c>
      <c r="AA58" s="385">
        <f t="shared" si="10"/>
        <v>0</v>
      </c>
      <c r="AB58" s="385">
        <f t="shared" si="10"/>
        <v>96</v>
      </c>
      <c r="AC58" s="385">
        <f t="shared" si="10"/>
        <v>10</v>
      </c>
      <c r="AD58" s="385">
        <f t="shared" si="10"/>
        <v>1</v>
      </c>
      <c r="AE58" s="385">
        <f t="shared" si="10"/>
        <v>1</v>
      </c>
      <c r="AF58" s="385">
        <f t="shared" si="10"/>
        <v>96</v>
      </c>
      <c r="AG58" s="385">
        <f t="shared" si="10"/>
        <v>10</v>
      </c>
      <c r="AH58" s="385">
        <f t="shared" si="10"/>
        <v>0</v>
      </c>
      <c r="AI58" s="385">
        <f t="shared" si="10"/>
        <v>2</v>
      </c>
      <c r="AJ58" s="385">
        <f t="shared" si="10"/>
        <v>303</v>
      </c>
      <c r="AK58" s="385">
        <f t="shared" si="10"/>
        <v>34</v>
      </c>
      <c r="AL58" s="385">
        <f t="shared" si="10"/>
        <v>1</v>
      </c>
      <c r="AM58" s="385">
        <f t="shared" si="10"/>
        <v>23</v>
      </c>
      <c r="AN58" s="385">
        <f t="shared" si="10"/>
        <v>48</v>
      </c>
      <c r="AO58" s="385">
        <f t="shared" si="10"/>
        <v>3</v>
      </c>
      <c r="AP58" s="385">
        <f t="shared" si="10"/>
        <v>1</v>
      </c>
      <c r="AQ58" s="385">
        <f t="shared" si="10"/>
        <v>5</v>
      </c>
      <c r="AR58" s="385">
        <f t="shared" si="10"/>
        <v>51</v>
      </c>
      <c r="AS58" s="385">
        <f t="shared" si="10"/>
        <v>6</v>
      </c>
      <c r="AT58" s="385">
        <f t="shared" si="10"/>
        <v>0</v>
      </c>
      <c r="AU58" s="385">
        <f t="shared" si="10"/>
        <v>0</v>
      </c>
      <c r="AV58" s="385">
        <f t="shared" si="10"/>
        <v>0</v>
      </c>
      <c r="AW58" s="385">
        <f t="shared" si="10"/>
        <v>0</v>
      </c>
      <c r="AX58" s="385">
        <f t="shared" si="10"/>
        <v>0</v>
      </c>
      <c r="AY58" s="385">
        <f t="shared" si="10"/>
        <v>0</v>
      </c>
      <c r="AZ58" s="385">
        <f t="shared" si="10"/>
        <v>40</v>
      </c>
      <c r="BA58" s="385">
        <f t="shared" si="10"/>
        <v>5</v>
      </c>
      <c r="BB58" s="385">
        <f t="shared" si="10"/>
        <v>0</v>
      </c>
      <c r="BC58" s="385">
        <f t="shared" si="10"/>
        <v>1</v>
      </c>
      <c r="BD58" s="385">
        <f t="shared" si="10"/>
        <v>259</v>
      </c>
      <c r="BE58" s="385">
        <f t="shared" si="10"/>
        <v>105</v>
      </c>
      <c r="BF58" s="385">
        <f t="shared" si="10"/>
        <v>2</v>
      </c>
      <c r="BG58" s="385">
        <f t="shared" si="10"/>
        <v>18</v>
      </c>
      <c r="BH58" s="385">
        <f t="shared" si="10"/>
        <v>346</v>
      </c>
      <c r="BI58" s="385">
        <f t="shared" si="10"/>
        <v>24</v>
      </c>
      <c r="BJ58" s="385">
        <f t="shared" si="10"/>
        <v>0</v>
      </c>
      <c r="BK58" s="385">
        <f t="shared" si="10"/>
        <v>25</v>
      </c>
      <c r="BL58" s="385">
        <f t="shared" si="10"/>
        <v>0</v>
      </c>
      <c r="BM58" s="385">
        <f t="shared" si="10"/>
        <v>0</v>
      </c>
      <c r="BR58" s="377" t="s">
        <v>239</v>
      </c>
      <c r="BS58" s="378" t="s">
        <v>219</v>
      </c>
      <c r="BT58" s="379" t="s">
        <v>218</v>
      </c>
      <c r="BU58" s="383" t="s">
        <v>240</v>
      </c>
      <c r="BV58" s="378" t="s">
        <v>219</v>
      </c>
      <c r="BW58" s="385">
        <f t="shared" si="11"/>
        <v>3</v>
      </c>
      <c r="BX58" s="385">
        <f t="shared" si="11"/>
        <v>2</v>
      </c>
      <c r="BY58" s="385">
        <f t="shared" si="11"/>
        <v>1</v>
      </c>
      <c r="BZ58" s="385">
        <f t="shared" si="11"/>
        <v>2</v>
      </c>
      <c r="CA58" s="385">
        <f t="shared" si="11"/>
        <v>3</v>
      </c>
      <c r="CB58" s="385">
        <f t="shared" si="11"/>
        <v>1</v>
      </c>
      <c r="CC58" s="385">
        <f t="shared" si="11"/>
        <v>0</v>
      </c>
      <c r="CD58" s="385">
        <f t="shared" si="11"/>
        <v>1</v>
      </c>
      <c r="CE58" s="385">
        <f t="shared" si="11"/>
        <v>0</v>
      </c>
      <c r="CF58" s="385">
        <f t="shared" si="11"/>
        <v>1</v>
      </c>
      <c r="CG58" s="385">
        <f t="shared" si="11"/>
        <v>1</v>
      </c>
      <c r="CH58" s="385">
        <f t="shared" si="11"/>
        <v>2</v>
      </c>
      <c r="CI58" s="385">
        <f t="shared" si="11"/>
        <v>1</v>
      </c>
      <c r="CJ58" s="385">
        <f t="shared" si="11"/>
        <v>9</v>
      </c>
      <c r="CK58" s="385">
        <f t="shared" si="11"/>
        <v>5</v>
      </c>
      <c r="CL58" s="385">
        <f t="shared" si="11"/>
        <v>6</v>
      </c>
      <c r="CM58" s="385">
        <f t="shared" si="11"/>
        <v>0</v>
      </c>
      <c r="CN58" s="385">
        <f t="shared" si="11"/>
        <v>0</v>
      </c>
    </row>
    <row r="59" spans="3:92" ht="25.5" customHeight="1">
      <c r="C59" s="377" t="s">
        <v>240</v>
      </c>
      <c r="D59" s="378" t="s">
        <v>193</v>
      </c>
      <c r="E59" s="379" t="s">
        <v>195</v>
      </c>
      <c r="F59" s="364" t="s">
        <v>205</v>
      </c>
      <c r="G59" s="362" t="s">
        <v>193</v>
      </c>
      <c r="H59" s="385">
        <f t="shared" si="10"/>
        <v>36</v>
      </c>
      <c r="I59" s="385">
        <f t="shared" si="10"/>
        <v>7</v>
      </c>
      <c r="J59" s="385">
        <f t="shared" si="10"/>
        <v>0</v>
      </c>
      <c r="K59" s="385">
        <f t="shared" si="10"/>
        <v>2</v>
      </c>
      <c r="L59" s="385">
        <f t="shared" si="10"/>
        <v>314</v>
      </c>
      <c r="M59" s="385">
        <f t="shared" si="10"/>
        <v>40</v>
      </c>
      <c r="N59" s="385">
        <f t="shared" si="10"/>
        <v>1</v>
      </c>
      <c r="O59" s="385">
        <f t="shared" si="10"/>
        <v>28</v>
      </c>
      <c r="P59" s="385">
        <f t="shared" si="10"/>
        <v>23</v>
      </c>
      <c r="Q59" s="385">
        <f t="shared" si="10"/>
        <v>4</v>
      </c>
      <c r="R59" s="385">
        <f t="shared" si="10"/>
        <v>0</v>
      </c>
      <c r="S59" s="385">
        <f t="shared" si="10"/>
        <v>0</v>
      </c>
      <c r="T59" s="385">
        <f t="shared" si="10"/>
        <v>33</v>
      </c>
      <c r="U59" s="385">
        <f t="shared" si="10"/>
        <v>2</v>
      </c>
      <c r="V59" s="385">
        <f t="shared" si="10"/>
        <v>0</v>
      </c>
      <c r="W59" s="385">
        <f t="shared" si="10"/>
        <v>2</v>
      </c>
      <c r="X59" s="385">
        <f t="shared" si="10"/>
        <v>1</v>
      </c>
      <c r="Y59" s="385">
        <f t="shared" si="10"/>
        <v>0</v>
      </c>
      <c r="Z59" s="385">
        <f t="shared" si="10"/>
        <v>0</v>
      </c>
      <c r="AA59" s="385">
        <f t="shared" si="10"/>
        <v>0</v>
      </c>
      <c r="AB59" s="385">
        <f t="shared" si="10"/>
        <v>102</v>
      </c>
      <c r="AC59" s="385">
        <f t="shared" si="10"/>
        <v>8</v>
      </c>
      <c r="AD59" s="385">
        <f t="shared" si="10"/>
        <v>0</v>
      </c>
      <c r="AE59" s="385">
        <f t="shared" ref="AE59:BM68" si="12">AE21-AE20</f>
        <v>3</v>
      </c>
      <c r="AF59" s="385">
        <f t="shared" si="12"/>
        <v>121</v>
      </c>
      <c r="AG59" s="385">
        <f t="shared" si="12"/>
        <v>13</v>
      </c>
      <c r="AH59" s="385">
        <f t="shared" si="12"/>
        <v>0</v>
      </c>
      <c r="AI59" s="385">
        <f t="shared" si="12"/>
        <v>2</v>
      </c>
      <c r="AJ59" s="385">
        <f t="shared" si="12"/>
        <v>304</v>
      </c>
      <c r="AK59" s="385">
        <f t="shared" si="12"/>
        <v>54</v>
      </c>
      <c r="AL59" s="385">
        <f t="shared" si="12"/>
        <v>0</v>
      </c>
      <c r="AM59" s="385">
        <f t="shared" si="12"/>
        <v>20</v>
      </c>
      <c r="AN59" s="385">
        <f t="shared" si="12"/>
        <v>58</v>
      </c>
      <c r="AO59" s="385">
        <f t="shared" si="12"/>
        <v>11</v>
      </c>
      <c r="AP59" s="385">
        <f t="shared" si="12"/>
        <v>1</v>
      </c>
      <c r="AQ59" s="385">
        <f t="shared" si="12"/>
        <v>1</v>
      </c>
      <c r="AR59" s="385">
        <f t="shared" si="12"/>
        <v>40</v>
      </c>
      <c r="AS59" s="385">
        <f t="shared" si="12"/>
        <v>4</v>
      </c>
      <c r="AT59" s="385">
        <f t="shared" si="12"/>
        <v>0</v>
      </c>
      <c r="AU59" s="385">
        <f t="shared" si="12"/>
        <v>4</v>
      </c>
      <c r="AV59" s="385">
        <f t="shared" si="12"/>
        <v>0</v>
      </c>
      <c r="AW59" s="385">
        <f t="shared" si="12"/>
        <v>0</v>
      </c>
      <c r="AX59" s="385">
        <f t="shared" si="12"/>
        <v>0</v>
      </c>
      <c r="AY59" s="385">
        <f t="shared" si="12"/>
        <v>0</v>
      </c>
      <c r="AZ59" s="385">
        <f t="shared" si="12"/>
        <v>22</v>
      </c>
      <c r="BA59" s="385">
        <f t="shared" si="12"/>
        <v>1</v>
      </c>
      <c r="BB59" s="385">
        <f t="shared" si="12"/>
        <v>0</v>
      </c>
      <c r="BC59" s="385">
        <f t="shared" si="12"/>
        <v>1</v>
      </c>
      <c r="BD59" s="385">
        <f t="shared" si="12"/>
        <v>312</v>
      </c>
      <c r="BE59" s="385">
        <f t="shared" si="12"/>
        <v>48</v>
      </c>
      <c r="BF59" s="385">
        <f t="shared" si="12"/>
        <v>0</v>
      </c>
      <c r="BG59" s="385">
        <f t="shared" si="12"/>
        <v>34</v>
      </c>
      <c r="BH59" s="385">
        <f t="shared" si="12"/>
        <v>285</v>
      </c>
      <c r="BI59" s="385">
        <f t="shared" si="12"/>
        <v>50</v>
      </c>
      <c r="BJ59" s="385">
        <f t="shared" si="12"/>
        <v>0</v>
      </c>
      <c r="BK59" s="385">
        <f t="shared" si="12"/>
        <v>20</v>
      </c>
      <c r="BL59" s="385">
        <f t="shared" si="12"/>
        <v>0</v>
      </c>
      <c r="BM59" s="385">
        <f t="shared" si="12"/>
        <v>0</v>
      </c>
      <c r="BR59" s="377" t="s">
        <v>240</v>
      </c>
      <c r="BS59" s="378" t="s">
        <v>219</v>
      </c>
      <c r="BT59" s="379" t="s">
        <v>218</v>
      </c>
      <c r="BU59" s="364" t="s">
        <v>220</v>
      </c>
      <c r="BV59" s="362" t="s">
        <v>193</v>
      </c>
      <c r="BW59" s="385">
        <f t="shared" si="11"/>
        <v>2</v>
      </c>
      <c r="BX59" s="385">
        <f t="shared" si="11"/>
        <v>12</v>
      </c>
      <c r="BY59" s="385">
        <f t="shared" si="11"/>
        <v>5</v>
      </c>
      <c r="BZ59" s="385">
        <f t="shared" si="11"/>
        <v>5</v>
      </c>
      <c r="CA59" s="385">
        <f t="shared" si="11"/>
        <v>8</v>
      </c>
      <c r="CB59" s="385">
        <f t="shared" si="11"/>
        <v>2</v>
      </c>
      <c r="CC59" s="385">
        <f t="shared" si="11"/>
        <v>0</v>
      </c>
      <c r="CD59" s="385">
        <f t="shared" si="11"/>
        <v>3</v>
      </c>
      <c r="CE59" s="385">
        <f t="shared" si="11"/>
        <v>1</v>
      </c>
      <c r="CF59" s="385">
        <f t="shared" si="11"/>
        <v>2</v>
      </c>
      <c r="CG59" s="385">
        <f t="shared" si="11"/>
        <v>0</v>
      </c>
      <c r="CH59" s="385">
        <f t="shared" si="11"/>
        <v>0</v>
      </c>
      <c r="CI59" s="385">
        <f t="shared" si="11"/>
        <v>1</v>
      </c>
      <c r="CJ59" s="385">
        <f t="shared" si="11"/>
        <v>10</v>
      </c>
      <c r="CK59" s="385">
        <f t="shared" si="11"/>
        <v>0</v>
      </c>
      <c r="CL59" s="385">
        <f t="shared" si="11"/>
        <v>2</v>
      </c>
      <c r="CM59" s="385">
        <f t="shared" si="11"/>
        <v>0</v>
      </c>
      <c r="CN59" s="385">
        <f t="shared" si="11"/>
        <v>0</v>
      </c>
    </row>
    <row r="60" spans="3:92" ht="25.5" customHeight="1">
      <c r="C60" s="367" t="s">
        <v>205</v>
      </c>
      <c r="D60" s="368" t="s">
        <v>219</v>
      </c>
      <c r="E60" s="369" t="s">
        <v>218</v>
      </c>
      <c r="F60" s="383" t="s">
        <v>204</v>
      </c>
      <c r="G60" s="378" t="s">
        <v>241</v>
      </c>
      <c r="H60" s="385">
        <f t="shared" ref="H60:AM67" si="13">H22-H21</f>
        <v>28</v>
      </c>
      <c r="I60" s="385">
        <f t="shared" si="13"/>
        <v>4</v>
      </c>
      <c r="J60" s="385">
        <f t="shared" si="13"/>
        <v>0</v>
      </c>
      <c r="K60" s="385">
        <f t="shared" si="13"/>
        <v>1</v>
      </c>
      <c r="L60" s="385">
        <f t="shared" si="13"/>
        <v>314</v>
      </c>
      <c r="M60" s="385">
        <f t="shared" si="13"/>
        <v>62</v>
      </c>
      <c r="N60" s="385">
        <f t="shared" si="13"/>
        <v>2</v>
      </c>
      <c r="O60" s="385">
        <f t="shared" si="13"/>
        <v>17</v>
      </c>
      <c r="P60" s="385">
        <f t="shared" si="13"/>
        <v>26</v>
      </c>
      <c r="Q60" s="385">
        <f t="shared" si="13"/>
        <v>1</v>
      </c>
      <c r="R60" s="385">
        <f t="shared" si="13"/>
        <v>0</v>
      </c>
      <c r="S60" s="385">
        <f t="shared" si="13"/>
        <v>1</v>
      </c>
      <c r="T60" s="385">
        <f t="shared" si="13"/>
        <v>31</v>
      </c>
      <c r="U60" s="385">
        <f t="shared" si="13"/>
        <v>5</v>
      </c>
      <c r="V60" s="385">
        <f t="shared" si="13"/>
        <v>0</v>
      </c>
      <c r="W60" s="385">
        <f t="shared" si="13"/>
        <v>1</v>
      </c>
      <c r="X60" s="385">
        <f t="shared" si="13"/>
        <v>3</v>
      </c>
      <c r="Y60" s="385">
        <f t="shared" si="13"/>
        <v>0</v>
      </c>
      <c r="Z60" s="385">
        <f t="shared" si="13"/>
        <v>0</v>
      </c>
      <c r="AA60" s="385">
        <f t="shared" si="13"/>
        <v>0</v>
      </c>
      <c r="AB60" s="385">
        <f t="shared" si="13"/>
        <v>94</v>
      </c>
      <c r="AC60" s="385">
        <f t="shared" si="13"/>
        <v>4</v>
      </c>
      <c r="AD60" s="385">
        <f t="shared" si="13"/>
        <v>1</v>
      </c>
      <c r="AE60" s="385">
        <f t="shared" si="13"/>
        <v>6</v>
      </c>
      <c r="AF60" s="385">
        <f t="shared" si="13"/>
        <v>96</v>
      </c>
      <c r="AG60" s="385">
        <f t="shared" si="13"/>
        <v>8</v>
      </c>
      <c r="AH60" s="385">
        <f t="shared" si="13"/>
        <v>1</v>
      </c>
      <c r="AI60" s="385">
        <f t="shared" si="13"/>
        <v>3</v>
      </c>
      <c r="AJ60" s="385">
        <f t="shared" si="13"/>
        <v>284</v>
      </c>
      <c r="AK60" s="385">
        <f t="shared" si="13"/>
        <v>68</v>
      </c>
      <c r="AL60" s="385">
        <f t="shared" si="13"/>
        <v>4</v>
      </c>
      <c r="AM60" s="385">
        <f t="shared" si="13"/>
        <v>20</v>
      </c>
      <c r="AN60" s="385">
        <f t="shared" si="12"/>
        <v>62</v>
      </c>
      <c r="AO60" s="385">
        <f t="shared" si="12"/>
        <v>8</v>
      </c>
      <c r="AP60" s="385">
        <f t="shared" si="12"/>
        <v>2</v>
      </c>
      <c r="AQ60" s="385">
        <f t="shared" si="12"/>
        <v>1</v>
      </c>
      <c r="AR60" s="385">
        <f t="shared" si="12"/>
        <v>60</v>
      </c>
      <c r="AS60" s="385">
        <f t="shared" si="12"/>
        <v>7</v>
      </c>
      <c r="AT60" s="385">
        <f t="shared" si="12"/>
        <v>3</v>
      </c>
      <c r="AU60" s="385">
        <f t="shared" si="12"/>
        <v>2</v>
      </c>
      <c r="AV60" s="385">
        <f t="shared" si="12"/>
        <v>0</v>
      </c>
      <c r="AW60" s="385">
        <f t="shared" si="12"/>
        <v>0</v>
      </c>
      <c r="AX60" s="385">
        <f t="shared" si="12"/>
        <v>0</v>
      </c>
      <c r="AY60" s="385">
        <f t="shared" si="12"/>
        <v>0</v>
      </c>
      <c r="AZ60" s="385">
        <f t="shared" si="12"/>
        <v>24</v>
      </c>
      <c r="BA60" s="385">
        <f t="shared" si="12"/>
        <v>5</v>
      </c>
      <c r="BB60" s="385">
        <f t="shared" si="12"/>
        <v>0</v>
      </c>
      <c r="BC60" s="385">
        <f t="shared" si="12"/>
        <v>1</v>
      </c>
      <c r="BD60" s="385">
        <f t="shared" si="12"/>
        <v>320</v>
      </c>
      <c r="BE60" s="385">
        <f t="shared" si="12"/>
        <v>53</v>
      </c>
      <c r="BF60" s="385">
        <f t="shared" si="12"/>
        <v>1</v>
      </c>
      <c r="BG60" s="385">
        <f t="shared" si="12"/>
        <v>32</v>
      </c>
      <c r="BH60" s="385">
        <f t="shared" si="12"/>
        <v>315</v>
      </c>
      <c r="BI60" s="385">
        <f t="shared" si="12"/>
        <v>52</v>
      </c>
      <c r="BJ60" s="385">
        <f t="shared" si="12"/>
        <v>0</v>
      </c>
      <c r="BK60" s="385">
        <f t="shared" si="12"/>
        <v>41</v>
      </c>
      <c r="BL60" s="385">
        <f t="shared" si="12"/>
        <v>0</v>
      </c>
      <c r="BM60" s="385">
        <f t="shared" si="12"/>
        <v>0</v>
      </c>
      <c r="BR60" s="367" t="s">
        <v>220</v>
      </c>
      <c r="BS60" s="368" t="s">
        <v>219</v>
      </c>
      <c r="BT60" s="369" t="s">
        <v>218</v>
      </c>
      <c r="BU60" s="383" t="s">
        <v>221</v>
      </c>
      <c r="BV60" s="378" t="s">
        <v>219</v>
      </c>
      <c r="BW60" s="385">
        <f t="shared" si="11"/>
        <v>3</v>
      </c>
      <c r="BX60" s="385">
        <f t="shared" si="11"/>
        <v>4</v>
      </c>
      <c r="BY60" s="385">
        <f t="shared" si="11"/>
        <v>129</v>
      </c>
      <c r="BZ60" s="385">
        <f t="shared" si="11"/>
        <v>5</v>
      </c>
      <c r="CA60" s="385">
        <f t="shared" si="11"/>
        <v>6</v>
      </c>
      <c r="CB60" s="385">
        <f t="shared" si="11"/>
        <v>5</v>
      </c>
      <c r="CC60" s="385">
        <f t="shared" si="11"/>
        <v>154</v>
      </c>
      <c r="CD60" s="385">
        <f t="shared" si="11"/>
        <v>2</v>
      </c>
      <c r="CE60" s="385">
        <f t="shared" si="11"/>
        <v>131</v>
      </c>
      <c r="CF60" s="385">
        <f t="shared" si="11"/>
        <v>6</v>
      </c>
      <c r="CG60" s="385">
        <f t="shared" si="11"/>
        <v>1</v>
      </c>
      <c r="CH60" s="385">
        <f t="shared" si="11"/>
        <v>1</v>
      </c>
      <c r="CI60" s="385">
        <f t="shared" si="11"/>
        <v>116</v>
      </c>
      <c r="CJ60" s="385">
        <f t="shared" si="11"/>
        <v>11</v>
      </c>
      <c r="CK60" s="385">
        <f t="shared" si="11"/>
        <v>2</v>
      </c>
      <c r="CL60" s="385">
        <f t="shared" si="11"/>
        <v>2</v>
      </c>
      <c r="CM60" s="385">
        <f t="shared" si="11"/>
        <v>0</v>
      </c>
      <c r="CN60" s="385">
        <f t="shared" si="11"/>
        <v>0</v>
      </c>
    </row>
    <row r="61" spans="3:92" ht="25.5" customHeight="1">
      <c r="C61" s="377" t="s">
        <v>221</v>
      </c>
      <c r="D61" s="378" t="s">
        <v>193</v>
      </c>
      <c r="E61" s="379" t="s">
        <v>195</v>
      </c>
      <c r="F61" s="380" t="s">
        <v>203</v>
      </c>
      <c r="G61" s="390" t="s">
        <v>193</v>
      </c>
      <c r="H61" s="385">
        <f t="shared" si="13"/>
        <v>36</v>
      </c>
      <c r="I61" s="385">
        <f t="shared" si="13"/>
        <v>5</v>
      </c>
      <c r="J61" s="385">
        <f t="shared" si="13"/>
        <v>0</v>
      </c>
      <c r="K61" s="385">
        <f t="shared" si="13"/>
        <v>1</v>
      </c>
      <c r="L61" s="385">
        <f t="shared" si="13"/>
        <v>346</v>
      </c>
      <c r="M61" s="385">
        <f t="shared" si="13"/>
        <v>56</v>
      </c>
      <c r="N61" s="385">
        <f t="shared" si="13"/>
        <v>3</v>
      </c>
      <c r="O61" s="385">
        <f t="shared" si="13"/>
        <v>19</v>
      </c>
      <c r="P61" s="385">
        <f t="shared" si="13"/>
        <v>18</v>
      </c>
      <c r="Q61" s="385">
        <f t="shared" si="13"/>
        <v>4</v>
      </c>
      <c r="R61" s="385">
        <f t="shared" si="13"/>
        <v>1</v>
      </c>
      <c r="S61" s="385">
        <f t="shared" si="13"/>
        <v>1</v>
      </c>
      <c r="T61" s="385">
        <f t="shared" si="13"/>
        <v>30</v>
      </c>
      <c r="U61" s="385">
        <f t="shared" si="13"/>
        <v>1</v>
      </c>
      <c r="V61" s="385">
        <f t="shared" si="13"/>
        <v>1</v>
      </c>
      <c r="W61" s="385">
        <f t="shared" si="13"/>
        <v>2</v>
      </c>
      <c r="X61" s="385">
        <f t="shared" si="13"/>
        <v>1</v>
      </c>
      <c r="Y61" s="385">
        <f t="shared" si="13"/>
        <v>0</v>
      </c>
      <c r="Z61" s="385">
        <f t="shared" si="13"/>
        <v>0</v>
      </c>
      <c r="AA61" s="385">
        <f t="shared" si="13"/>
        <v>0</v>
      </c>
      <c r="AB61" s="385">
        <f t="shared" si="13"/>
        <v>121</v>
      </c>
      <c r="AC61" s="385">
        <f t="shared" si="13"/>
        <v>8</v>
      </c>
      <c r="AD61" s="385">
        <f t="shared" si="13"/>
        <v>0</v>
      </c>
      <c r="AE61" s="385">
        <f t="shared" si="13"/>
        <v>4</v>
      </c>
      <c r="AF61" s="385">
        <f t="shared" si="13"/>
        <v>126</v>
      </c>
      <c r="AG61" s="385">
        <f t="shared" si="13"/>
        <v>14</v>
      </c>
      <c r="AH61" s="385">
        <f t="shared" si="13"/>
        <v>4</v>
      </c>
      <c r="AI61" s="385">
        <f t="shared" si="13"/>
        <v>3</v>
      </c>
      <c r="AJ61" s="385">
        <f t="shared" si="13"/>
        <v>408</v>
      </c>
      <c r="AK61" s="385">
        <f t="shared" si="13"/>
        <v>60</v>
      </c>
      <c r="AL61" s="385">
        <f t="shared" si="13"/>
        <v>5</v>
      </c>
      <c r="AM61" s="385">
        <f t="shared" si="13"/>
        <v>18</v>
      </c>
      <c r="AN61" s="385">
        <f t="shared" si="12"/>
        <v>47</v>
      </c>
      <c r="AO61" s="385">
        <f t="shared" si="12"/>
        <v>7</v>
      </c>
      <c r="AP61" s="385">
        <f t="shared" si="12"/>
        <v>1</v>
      </c>
      <c r="AQ61" s="385">
        <f t="shared" si="12"/>
        <v>1</v>
      </c>
      <c r="AR61" s="385">
        <f t="shared" si="12"/>
        <v>62</v>
      </c>
      <c r="AS61" s="385">
        <f t="shared" si="12"/>
        <v>5</v>
      </c>
      <c r="AT61" s="385">
        <f t="shared" si="12"/>
        <v>2</v>
      </c>
      <c r="AU61" s="385">
        <f t="shared" si="12"/>
        <v>0</v>
      </c>
      <c r="AV61" s="385">
        <f t="shared" si="12"/>
        <v>0</v>
      </c>
      <c r="AW61" s="385">
        <f t="shared" si="12"/>
        <v>0</v>
      </c>
      <c r="AX61" s="385">
        <f t="shared" si="12"/>
        <v>0</v>
      </c>
      <c r="AY61" s="385">
        <f t="shared" si="12"/>
        <v>0</v>
      </c>
      <c r="AZ61" s="385">
        <f t="shared" si="12"/>
        <v>44</v>
      </c>
      <c r="BA61" s="385">
        <f t="shared" si="12"/>
        <v>4</v>
      </c>
      <c r="BB61" s="385">
        <f t="shared" si="12"/>
        <v>0</v>
      </c>
      <c r="BC61" s="385">
        <f t="shared" si="12"/>
        <v>2</v>
      </c>
      <c r="BD61" s="385">
        <f t="shared" si="12"/>
        <v>504</v>
      </c>
      <c r="BE61" s="385">
        <f t="shared" si="12"/>
        <v>65</v>
      </c>
      <c r="BF61" s="385">
        <f t="shared" si="12"/>
        <v>2</v>
      </c>
      <c r="BG61" s="385">
        <f t="shared" si="12"/>
        <v>23</v>
      </c>
      <c r="BH61" s="385">
        <f t="shared" si="12"/>
        <v>381</v>
      </c>
      <c r="BI61" s="385">
        <f t="shared" si="12"/>
        <v>57</v>
      </c>
      <c r="BJ61" s="385">
        <f t="shared" si="12"/>
        <v>2</v>
      </c>
      <c r="BK61" s="385">
        <f t="shared" si="12"/>
        <v>13</v>
      </c>
      <c r="BL61" s="385">
        <f t="shared" si="12"/>
        <v>0</v>
      </c>
      <c r="BM61" s="385">
        <f t="shared" si="12"/>
        <v>0</v>
      </c>
      <c r="BR61" s="377" t="s">
        <v>221</v>
      </c>
      <c r="BS61" s="378" t="s">
        <v>219</v>
      </c>
      <c r="BT61" s="379" t="s">
        <v>218</v>
      </c>
      <c r="BU61" s="380" t="s">
        <v>275</v>
      </c>
      <c r="BV61" s="390" t="s">
        <v>219</v>
      </c>
      <c r="BW61" s="385">
        <f t="shared" si="11"/>
        <v>3</v>
      </c>
      <c r="BX61" s="385">
        <f t="shared" si="11"/>
        <v>17</v>
      </c>
      <c r="BY61" s="385">
        <f t="shared" si="11"/>
        <v>5</v>
      </c>
      <c r="BZ61" s="385">
        <f t="shared" si="11"/>
        <v>8</v>
      </c>
      <c r="CA61" s="385">
        <f t="shared" si="11"/>
        <v>1</v>
      </c>
      <c r="CB61" s="385">
        <f t="shared" si="11"/>
        <v>3</v>
      </c>
      <c r="CC61" s="385">
        <f t="shared" si="11"/>
        <v>2</v>
      </c>
      <c r="CD61" s="385">
        <f t="shared" si="11"/>
        <v>7</v>
      </c>
      <c r="CE61" s="385">
        <f t="shared" si="11"/>
        <v>2</v>
      </c>
      <c r="CF61" s="385">
        <f t="shared" si="11"/>
        <v>5</v>
      </c>
      <c r="CG61" s="385">
        <f t="shared" si="11"/>
        <v>10</v>
      </c>
      <c r="CH61" s="385">
        <f t="shared" si="11"/>
        <v>20</v>
      </c>
      <c r="CI61" s="385">
        <f t="shared" si="11"/>
        <v>4</v>
      </c>
      <c r="CJ61" s="385">
        <f t="shared" si="11"/>
        <v>8</v>
      </c>
      <c r="CK61" s="385">
        <f t="shared" si="11"/>
        <v>11</v>
      </c>
      <c r="CL61" s="385">
        <f t="shared" si="11"/>
        <v>24</v>
      </c>
      <c r="CM61" s="385">
        <f t="shared" si="11"/>
        <v>0</v>
      </c>
      <c r="CN61" s="385">
        <f t="shared" si="11"/>
        <v>0</v>
      </c>
    </row>
    <row r="62" spans="3:92" ht="25.5" customHeight="1">
      <c r="C62" s="377" t="s">
        <v>203</v>
      </c>
      <c r="D62" s="378" t="s">
        <v>193</v>
      </c>
      <c r="E62" s="379" t="s">
        <v>218</v>
      </c>
      <c r="F62" s="383" t="s">
        <v>202</v>
      </c>
      <c r="G62" s="378" t="s">
        <v>193</v>
      </c>
      <c r="H62" s="385">
        <f t="shared" si="13"/>
        <v>48</v>
      </c>
      <c r="I62" s="385">
        <f t="shared" si="13"/>
        <v>2</v>
      </c>
      <c r="J62" s="385">
        <f t="shared" si="13"/>
        <v>0</v>
      </c>
      <c r="K62" s="385">
        <f t="shared" si="13"/>
        <v>2</v>
      </c>
      <c r="L62" s="385">
        <f t="shared" si="13"/>
        <v>405</v>
      </c>
      <c r="M62" s="385">
        <f t="shared" si="13"/>
        <v>56</v>
      </c>
      <c r="N62" s="385">
        <f t="shared" si="13"/>
        <v>2</v>
      </c>
      <c r="O62" s="385">
        <f t="shared" si="13"/>
        <v>20</v>
      </c>
      <c r="P62" s="385">
        <f t="shared" si="13"/>
        <v>37</v>
      </c>
      <c r="Q62" s="385">
        <f t="shared" si="13"/>
        <v>9</v>
      </c>
      <c r="R62" s="385">
        <f t="shared" si="13"/>
        <v>1</v>
      </c>
      <c r="S62" s="385">
        <f t="shared" si="13"/>
        <v>0</v>
      </c>
      <c r="T62" s="385">
        <f t="shared" si="13"/>
        <v>35</v>
      </c>
      <c r="U62" s="385">
        <f t="shared" si="13"/>
        <v>4</v>
      </c>
      <c r="V62" s="385">
        <f t="shared" si="13"/>
        <v>1</v>
      </c>
      <c r="W62" s="385">
        <f t="shared" si="13"/>
        <v>2</v>
      </c>
      <c r="X62" s="385">
        <f t="shared" si="13"/>
        <v>1</v>
      </c>
      <c r="Y62" s="385">
        <f t="shared" si="13"/>
        <v>0</v>
      </c>
      <c r="Z62" s="385">
        <f t="shared" si="13"/>
        <v>0</v>
      </c>
      <c r="AA62" s="385">
        <f t="shared" si="13"/>
        <v>0</v>
      </c>
      <c r="AB62" s="385">
        <f t="shared" si="13"/>
        <v>139</v>
      </c>
      <c r="AC62" s="385">
        <f t="shared" si="13"/>
        <v>16</v>
      </c>
      <c r="AD62" s="385">
        <f t="shared" si="13"/>
        <v>2</v>
      </c>
      <c r="AE62" s="385">
        <f t="shared" si="13"/>
        <v>8</v>
      </c>
      <c r="AF62" s="385">
        <f t="shared" si="13"/>
        <v>110</v>
      </c>
      <c r="AG62" s="385">
        <f t="shared" si="13"/>
        <v>11</v>
      </c>
      <c r="AH62" s="385">
        <f t="shared" si="13"/>
        <v>2</v>
      </c>
      <c r="AI62" s="385">
        <f t="shared" si="13"/>
        <v>4</v>
      </c>
      <c r="AJ62" s="385">
        <f t="shared" si="13"/>
        <v>401</v>
      </c>
      <c r="AK62" s="385">
        <f t="shared" si="13"/>
        <v>79</v>
      </c>
      <c r="AL62" s="385">
        <f t="shared" si="13"/>
        <v>5</v>
      </c>
      <c r="AM62" s="385">
        <f t="shared" si="13"/>
        <v>31</v>
      </c>
      <c r="AN62" s="385">
        <f t="shared" si="12"/>
        <v>60</v>
      </c>
      <c r="AO62" s="385">
        <f t="shared" si="12"/>
        <v>2</v>
      </c>
      <c r="AP62" s="385">
        <f t="shared" si="12"/>
        <v>1</v>
      </c>
      <c r="AQ62" s="385">
        <f t="shared" si="12"/>
        <v>5</v>
      </c>
      <c r="AR62" s="385">
        <f t="shared" si="12"/>
        <v>52</v>
      </c>
      <c r="AS62" s="385">
        <f t="shared" si="12"/>
        <v>3</v>
      </c>
      <c r="AT62" s="385">
        <f t="shared" si="12"/>
        <v>1</v>
      </c>
      <c r="AU62" s="385">
        <f t="shared" si="12"/>
        <v>1</v>
      </c>
      <c r="AV62" s="385">
        <f t="shared" si="12"/>
        <v>0</v>
      </c>
      <c r="AW62" s="385">
        <f t="shared" si="12"/>
        <v>0</v>
      </c>
      <c r="AX62" s="385">
        <f t="shared" si="12"/>
        <v>0</v>
      </c>
      <c r="AY62" s="385">
        <f t="shared" si="12"/>
        <v>0</v>
      </c>
      <c r="AZ62" s="385">
        <f t="shared" si="12"/>
        <v>22</v>
      </c>
      <c r="BA62" s="385">
        <f t="shared" si="12"/>
        <v>5</v>
      </c>
      <c r="BB62" s="385">
        <f t="shared" si="12"/>
        <v>0</v>
      </c>
      <c r="BC62" s="385">
        <f t="shared" si="12"/>
        <v>2</v>
      </c>
      <c r="BD62" s="385">
        <f t="shared" si="12"/>
        <v>425</v>
      </c>
      <c r="BE62" s="385">
        <f t="shared" si="12"/>
        <v>148</v>
      </c>
      <c r="BF62" s="385">
        <f t="shared" si="12"/>
        <v>7</v>
      </c>
      <c r="BG62" s="385">
        <f t="shared" si="12"/>
        <v>32</v>
      </c>
      <c r="BH62" s="385">
        <f t="shared" si="12"/>
        <v>335</v>
      </c>
      <c r="BI62" s="385">
        <f t="shared" si="12"/>
        <v>61</v>
      </c>
      <c r="BJ62" s="385">
        <f t="shared" si="12"/>
        <v>2</v>
      </c>
      <c r="BK62" s="385">
        <f t="shared" si="12"/>
        <v>10</v>
      </c>
      <c r="BL62" s="385">
        <f t="shared" si="12"/>
        <v>0</v>
      </c>
      <c r="BM62" s="385">
        <f t="shared" si="12"/>
        <v>0</v>
      </c>
      <c r="BR62" s="377" t="s">
        <v>203</v>
      </c>
      <c r="BS62" s="378" t="s">
        <v>219</v>
      </c>
      <c r="BT62" s="379" t="s">
        <v>218</v>
      </c>
      <c r="BU62" s="383" t="s">
        <v>222</v>
      </c>
      <c r="BV62" s="378" t="s">
        <v>219</v>
      </c>
      <c r="BW62" s="385">
        <f t="shared" si="11"/>
        <v>1</v>
      </c>
      <c r="BX62" s="385">
        <f t="shared" si="11"/>
        <v>13</v>
      </c>
      <c r="BY62" s="385">
        <f t="shared" si="11"/>
        <v>8</v>
      </c>
      <c r="BZ62" s="385">
        <f t="shared" si="11"/>
        <v>13</v>
      </c>
      <c r="CA62" s="385">
        <f t="shared" si="11"/>
        <v>1</v>
      </c>
      <c r="CB62" s="385">
        <f t="shared" si="11"/>
        <v>2</v>
      </c>
      <c r="CC62" s="385">
        <f t="shared" si="11"/>
        <v>5</v>
      </c>
      <c r="CD62" s="385">
        <f t="shared" si="11"/>
        <v>7</v>
      </c>
      <c r="CE62" s="385">
        <f t="shared" si="11"/>
        <v>7</v>
      </c>
      <c r="CF62" s="385">
        <f t="shared" si="11"/>
        <v>20</v>
      </c>
      <c r="CG62" s="385">
        <f t="shared" si="11"/>
        <v>3</v>
      </c>
      <c r="CH62" s="385">
        <f t="shared" si="11"/>
        <v>6</v>
      </c>
      <c r="CI62" s="385">
        <f t="shared" si="11"/>
        <v>5</v>
      </c>
      <c r="CJ62" s="385">
        <f t="shared" si="11"/>
        <v>59</v>
      </c>
      <c r="CK62" s="385">
        <f t="shared" si="11"/>
        <v>3</v>
      </c>
      <c r="CL62" s="385">
        <f t="shared" si="11"/>
        <v>6</v>
      </c>
      <c r="CM62" s="385">
        <f t="shared" si="11"/>
        <v>0</v>
      </c>
      <c r="CN62" s="385">
        <f t="shared" si="11"/>
        <v>0</v>
      </c>
    </row>
    <row r="63" spans="3:92" ht="25.5" customHeight="1">
      <c r="C63" s="346" t="s">
        <v>202</v>
      </c>
      <c r="D63" s="347" t="s">
        <v>193</v>
      </c>
      <c r="E63" s="348" t="s">
        <v>218</v>
      </c>
      <c r="F63" s="349" t="s">
        <v>202</v>
      </c>
      <c r="G63" s="347" t="s">
        <v>201</v>
      </c>
      <c r="H63" s="385">
        <f t="shared" si="13"/>
        <v>5</v>
      </c>
      <c r="I63" s="385">
        <f t="shared" si="13"/>
        <v>0</v>
      </c>
      <c r="J63" s="385">
        <f t="shared" si="13"/>
        <v>0</v>
      </c>
      <c r="K63" s="385">
        <f t="shared" si="13"/>
        <v>0</v>
      </c>
      <c r="L63" s="385">
        <f t="shared" si="13"/>
        <v>78</v>
      </c>
      <c r="M63" s="385">
        <f t="shared" si="13"/>
        <v>8</v>
      </c>
      <c r="N63" s="385">
        <f t="shared" si="13"/>
        <v>0</v>
      </c>
      <c r="O63" s="385">
        <f t="shared" si="13"/>
        <v>2</v>
      </c>
      <c r="P63" s="385">
        <f t="shared" si="13"/>
        <v>5</v>
      </c>
      <c r="Q63" s="385">
        <f t="shared" si="13"/>
        <v>2</v>
      </c>
      <c r="R63" s="385">
        <f t="shared" si="13"/>
        <v>0</v>
      </c>
      <c r="S63" s="385">
        <f t="shared" si="13"/>
        <v>0</v>
      </c>
      <c r="T63" s="385">
        <f t="shared" si="13"/>
        <v>2</v>
      </c>
      <c r="U63" s="385">
        <f t="shared" si="13"/>
        <v>0</v>
      </c>
      <c r="V63" s="385">
        <f t="shared" si="13"/>
        <v>0</v>
      </c>
      <c r="W63" s="385">
        <f t="shared" si="13"/>
        <v>0</v>
      </c>
      <c r="X63" s="385">
        <f t="shared" si="13"/>
        <v>0</v>
      </c>
      <c r="Y63" s="385">
        <f t="shared" si="13"/>
        <v>0</v>
      </c>
      <c r="Z63" s="385">
        <f t="shared" si="13"/>
        <v>0</v>
      </c>
      <c r="AA63" s="385">
        <f t="shared" si="13"/>
        <v>0</v>
      </c>
      <c r="AB63" s="385">
        <f t="shared" si="13"/>
        <v>15</v>
      </c>
      <c r="AC63" s="385">
        <f t="shared" si="13"/>
        <v>2</v>
      </c>
      <c r="AD63" s="385">
        <f t="shared" si="13"/>
        <v>0</v>
      </c>
      <c r="AE63" s="385">
        <f t="shared" si="13"/>
        <v>1</v>
      </c>
      <c r="AF63" s="385">
        <f t="shared" si="13"/>
        <v>20</v>
      </c>
      <c r="AG63" s="385">
        <f t="shared" si="13"/>
        <v>4</v>
      </c>
      <c r="AH63" s="385">
        <f t="shared" si="13"/>
        <v>0</v>
      </c>
      <c r="AI63" s="385">
        <f t="shared" si="13"/>
        <v>1</v>
      </c>
      <c r="AJ63" s="385">
        <f t="shared" si="13"/>
        <v>92</v>
      </c>
      <c r="AK63" s="385">
        <f t="shared" si="13"/>
        <v>19</v>
      </c>
      <c r="AL63" s="385">
        <f t="shared" si="13"/>
        <v>0</v>
      </c>
      <c r="AM63" s="385">
        <f t="shared" si="13"/>
        <v>4</v>
      </c>
      <c r="AN63" s="385">
        <f t="shared" si="12"/>
        <v>11</v>
      </c>
      <c r="AO63" s="385">
        <f t="shared" si="12"/>
        <v>2</v>
      </c>
      <c r="AP63" s="385">
        <f t="shared" si="12"/>
        <v>1</v>
      </c>
      <c r="AQ63" s="385">
        <f t="shared" si="12"/>
        <v>1</v>
      </c>
      <c r="AR63" s="385">
        <f t="shared" si="12"/>
        <v>12</v>
      </c>
      <c r="AS63" s="385">
        <f t="shared" si="12"/>
        <v>0</v>
      </c>
      <c r="AT63" s="385">
        <f t="shared" si="12"/>
        <v>1</v>
      </c>
      <c r="AU63" s="385">
        <f t="shared" si="12"/>
        <v>0</v>
      </c>
      <c r="AV63" s="385">
        <f t="shared" si="12"/>
        <v>0</v>
      </c>
      <c r="AW63" s="385">
        <f t="shared" si="12"/>
        <v>0</v>
      </c>
      <c r="AX63" s="385">
        <f t="shared" si="12"/>
        <v>0</v>
      </c>
      <c r="AY63" s="385">
        <f t="shared" si="12"/>
        <v>0</v>
      </c>
      <c r="AZ63" s="385">
        <f t="shared" si="12"/>
        <v>7</v>
      </c>
      <c r="BA63" s="385">
        <f t="shared" si="12"/>
        <v>1</v>
      </c>
      <c r="BB63" s="385">
        <f t="shared" si="12"/>
        <v>0</v>
      </c>
      <c r="BC63" s="385">
        <f t="shared" si="12"/>
        <v>1</v>
      </c>
      <c r="BD63" s="385">
        <f t="shared" si="12"/>
        <v>83</v>
      </c>
      <c r="BE63" s="385">
        <f t="shared" si="12"/>
        <v>47</v>
      </c>
      <c r="BF63" s="385">
        <f t="shared" si="12"/>
        <v>2</v>
      </c>
      <c r="BG63" s="385">
        <f t="shared" si="12"/>
        <v>5</v>
      </c>
      <c r="BH63" s="385">
        <f t="shared" si="12"/>
        <v>74</v>
      </c>
      <c r="BI63" s="385">
        <f t="shared" si="12"/>
        <v>3</v>
      </c>
      <c r="BJ63" s="385">
        <f t="shared" si="12"/>
        <v>0</v>
      </c>
      <c r="BK63" s="385">
        <f t="shared" si="12"/>
        <v>8</v>
      </c>
      <c r="BL63" s="385">
        <f t="shared" si="12"/>
        <v>0</v>
      </c>
      <c r="BM63" s="385">
        <f t="shared" si="12"/>
        <v>0</v>
      </c>
      <c r="BR63" s="346" t="s">
        <v>222</v>
      </c>
      <c r="BS63" s="347" t="s">
        <v>219</v>
      </c>
      <c r="BT63" s="348" t="s">
        <v>195</v>
      </c>
      <c r="BU63" s="349" t="s">
        <v>222</v>
      </c>
      <c r="BV63" s="347" t="s">
        <v>244</v>
      </c>
      <c r="BW63" s="385">
        <f t="shared" si="11"/>
        <v>2</v>
      </c>
      <c r="BX63" s="385">
        <f t="shared" si="11"/>
        <v>1</v>
      </c>
      <c r="BY63" s="385">
        <f t="shared" si="11"/>
        <v>3</v>
      </c>
      <c r="BZ63" s="385">
        <f t="shared" si="11"/>
        <v>0</v>
      </c>
      <c r="CA63" s="385">
        <f t="shared" si="11"/>
        <v>0</v>
      </c>
      <c r="CB63" s="385">
        <f t="shared" si="11"/>
        <v>0</v>
      </c>
      <c r="CC63" s="385">
        <f t="shared" si="11"/>
        <v>0</v>
      </c>
      <c r="CD63" s="385">
        <f t="shared" si="11"/>
        <v>0</v>
      </c>
      <c r="CE63" s="385">
        <f t="shared" si="11"/>
        <v>0</v>
      </c>
      <c r="CF63" s="385">
        <f t="shared" si="11"/>
        <v>5</v>
      </c>
      <c r="CG63" s="385">
        <f t="shared" si="11"/>
        <v>1</v>
      </c>
      <c r="CH63" s="385">
        <f t="shared" si="11"/>
        <v>0</v>
      </c>
      <c r="CI63" s="385">
        <f t="shared" si="11"/>
        <v>1</v>
      </c>
      <c r="CJ63" s="385">
        <f t="shared" si="11"/>
        <v>4</v>
      </c>
      <c r="CK63" s="385">
        <f t="shared" si="11"/>
        <v>1</v>
      </c>
      <c r="CL63" s="385">
        <f t="shared" si="11"/>
        <v>1</v>
      </c>
      <c r="CM63" s="385">
        <f t="shared" si="11"/>
        <v>0</v>
      </c>
      <c r="CN63" s="385">
        <f t="shared" si="11"/>
        <v>0</v>
      </c>
    </row>
    <row r="64" spans="3:92" ht="25.5" customHeight="1">
      <c r="C64" s="353" t="s">
        <v>202</v>
      </c>
      <c r="D64" s="354" t="s">
        <v>201</v>
      </c>
      <c r="E64" s="355" t="s">
        <v>218</v>
      </c>
      <c r="F64" s="356" t="s">
        <v>202</v>
      </c>
      <c r="G64" s="354" t="s">
        <v>200</v>
      </c>
      <c r="H64" s="385">
        <f t="shared" si="13"/>
        <v>6</v>
      </c>
      <c r="I64" s="385">
        <f t="shared" si="13"/>
        <v>0</v>
      </c>
      <c r="J64" s="385">
        <f t="shared" si="13"/>
        <v>0</v>
      </c>
      <c r="K64" s="385">
        <f t="shared" si="13"/>
        <v>0</v>
      </c>
      <c r="L64" s="385">
        <f t="shared" si="13"/>
        <v>65</v>
      </c>
      <c r="M64" s="385">
        <f t="shared" si="13"/>
        <v>12</v>
      </c>
      <c r="N64" s="385">
        <f t="shared" si="13"/>
        <v>0</v>
      </c>
      <c r="O64" s="385">
        <f t="shared" si="13"/>
        <v>4</v>
      </c>
      <c r="P64" s="385">
        <f t="shared" si="13"/>
        <v>5</v>
      </c>
      <c r="Q64" s="385">
        <f t="shared" si="13"/>
        <v>0</v>
      </c>
      <c r="R64" s="385">
        <f t="shared" si="13"/>
        <v>1</v>
      </c>
      <c r="S64" s="385">
        <f t="shared" si="13"/>
        <v>0</v>
      </c>
      <c r="T64" s="385">
        <f t="shared" si="13"/>
        <v>4</v>
      </c>
      <c r="U64" s="385">
        <f t="shared" si="13"/>
        <v>1</v>
      </c>
      <c r="V64" s="385">
        <f t="shared" si="13"/>
        <v>0</v>
      </c>
      <c r="W64" s="385">
        <f t="shared" si="13"/>
        <v>1</v>
      </c>
      <c r="X64" s="385">
        <f t="shared" si="13"/>
        <v>0</v>
      </c>
      <c r="Y64" s="385">
        <f t="shared" si="13"/>
        <v>0</v>
      </c>
      <c r="Z64" s="385">
        <f t="shared" si="13"/>
        <v>0</v>
      </c>
      <c r="AA64" s="385">
        <f t="shared" si="13"/>
        <v>0</v>
      </c>
      <c r="AB64" s="385">
        <f t="shared" si="13"/>
        <v>39</v>
      </c>
      <c r="AC64" s="385">
        <f t="shared" si="13"/>
        <v>0</v>
      </c>
      <c r="AD64" s="385">
        <f t="shared" si="13"/>
        <v>0</v>
      </c>
      <c r="AE64" s="385">
        <f t="shared" si="13"/>
        <v>0</v>
      </c>
      <c r="AF64" s="385">
        <f t="shared" si="13"/>
        <v>8</v>
      </c>
      <c r="AG64" s="385">
        <f t="shared" si="13"/>
        <v>1</v>
      </c>
      <c r="AH64" s="385">
        <f t="shared" si="13"/>
        <v>1</v>
      </c>
      <c r="AI64" s="385">
        <f t="shared" si="13"/>
        <v>0</v>
      </c>
      <c r="AJ64" s="385">
        <f t="shared" si="13"/>
        <v>81</v>
      </c>
      <c r="AK64" s="385">
        <f t="shared" si="13"/>
        <v>14</v>
      </c>
      <c r="AL64" s="385">
        <f t="shared" si="13"/>
        <v>1</v>
      </c>
      <c r="AM64" s="385">
        <f t="shared" si="13"/>
        <v>0</v>
      </c>
      <c r="AN64" s="385">
        <f t="shared" si="12"/>
        <v>12</v>
      </c>
      <c r="AO64" s="385">
        <f t="shared" si="12"/>
        <v>1</v>
      </c>
      <c r="AP64" s="385">
        <f t="shared" si="12"/>
        <v>0</v>
      </c>
      <c r="AQ64" s="385">
        <f t="shared" si="12"/>
        <v>0</v>
      </c>
      <c r="AR64" s="385">
        <f t="shared" si="12"/>
        <v>10</v>
      </c>
      <c r="AS64" s="385">
        <f t="shared" si="12"/>
        <v>0</v>
      </c>
      <c r="AT64" s="385">
        <f t="shared" si="12"/>
        <v>0</v>
      </c>
      <c r="AU64" s="385">
        <f t="shared" si="12"/>
        <v>0</v>
      </c>
      <c r="AV64" s="385">
        <f t="shared" si="12"/>
        <v>0</v>
      </c>
      <c r="AW64" s="385">
        <f t="shared" si="12"/>
        <v>0</v>
      </c>
      <c r="AX64" s="385">
        <f t="shared" si="12"/>
        <v>0</v>
      </c>
      <c r="AY64" s="385">
        <f t="shared" si="12"/>
        <v>0</v>
      </c>
      <c r="AZ64" s="385">
        <f t="shared" si="12"/>
        <v>1</v>
      </c>
      <c r="BA64" s="385">
        <f t="shared" si="12"/>
        <v>1</v>
      </c>
      <c r="BB64" s="385">
        <f t="shared" si="12"/>
        <v>0</v>
      </c>
      <c r="BC64" s="385">
        <f t="shared" si="12"/>
        <v>0</v>
      </c>
      <c r="BD64" s="385">
        <f t="shared" si="12"/>
        <v>78</v>
      </c>
      <c r="BE64" s="385">
        <f t="shared" si="12"/>
        <v>79</v>
      </c>
      <c r="BF64" s="385">
        <f t="shared" si="12"/>
        <v>1</v>
      </c>
      <c r="BG64" s="385">
        <f t="shared" si="12"/>
        <v>2</v>
      </c>
      <c r="BH64" s="385">
        <f t="shared" si="12"/>
        <v>69</v>
      </c>
      <c r="BI64" s="385">
        <f t="shared" si="12"/>
        <v>0</v>
      </c>
      <c r="BJ64" s="385">
        <f t="shared" si="12"/>
        <v>0</v>
      </c>
      <c r="BK64" s="385">
        <f t="shared" si="12"/>
        <v>3</v>
      </c>
      <c r="BL64" s="385">
        <f t="shared" si="12"/>
        <v>0</v>
      </c>
      <c r="BM64" s="385">
        <f t="shared" si="12"/>
        <v>0</v>
      </c>
      <c r="BR64" s="353" t="s">
        <v>222</v>
      </c>
      <c r="BS64" s="354" t="s">
        <v>244</v>
      </c>
      <c r="BT64" s="355" t="s">
        <v>218</v>
      </c>
      <c r="BU64" s="356" t="s">
        <v>222</v>
      </c>
      <c r="BV64" s="354" t="s">
        <v>233</v>
      </c>
      <c r="BW64" s="385">
        <f t="shared" si="11"/>
        <v>0</v>
      </c>
      <c r="BX64" s="385">
        <f t="shared" si="11"/>
        <v>0</v>
      </c>
      <c r="BY64" s="385">
        <f t="shared" si="11"/>
        <v>0</v>
      </c>
      <c r="BZ64" s="385">
        <f t="shared" si="11"/>
        <v>4</v>
      </c>
      <c r="CA64" s="385">
        <f t="shared" si="11"/>
        <v>0</v>
      </c>
      <c r="CB64" s="385">
        <f t="shared" si="11"/>
        <v>0</v>
      </c>
      <c r="CC64" s="385">
        <f t="shared" si="11"/>
        <v>0</v>
      </c>
      <c r="CD64" s="385">
        <f t="shared" si="11"/>
        <v>0</v>
      </c>
      <c r="CE64" s="385">
        <f t="shared" si="11"/>
        <v>3</v>
      </c>
      <c r="CF64" s="385">
        <f t="shared" si="11"/>
        <v>3</v>
      </c>
      <c r="CG64" s="385">
        <f t="shared" si="11"/>
        <v>1</v>
      </c>
      <c r="CH64" s="385">
        <f t="shared" si="11"/>
        <v>5</v>
      </c>
      <c r="CI64" s="385">
        <f t="shared" si="11"/>
        <v>3</v>
      </c>
      <c r="CJ64" s="385">
        <f t="shared" si="11"/>
        <v>3</v>
      </c>
      <c r="CK64" s="385">
        <f t="shared" si="11"/>
        <v>1</v>
      </c>
      <c r="CL64" s="385">
        <f t="shared" si="11"/>
        <v>4</v>
      </c>
      <c r="CM64" s="385">
        <f t="shared" si="11"/>
        <v>0</v>
      </c>
      <c r="CN64" s="385">
        <f t="shared" si="11"/>
        <v>0</v>
      </c>
    </row>
    <row r="65" spans="3:92" ht="25.5" customHeight="1">
      <c r="C65" s="353" t="s">
        <v>202</v>
      </c>
      <c r="D65" s="354" t="s">
        <v>200</v>
      </c>
      <c r="E65" s="355" t="s">
        <v>218</v>
      </c>
      <c r="F65" s="356" t="s">
        <v>202</v>
      </c>
      <c r="G65" s="354" t="s">
        <v>242</v>
      </c>
      <c r="H65" s="385">
        <f t="shared" si="13"/>
        <v>8</v>
      </c>
      <c r="I65" s="385">
        <f t="shared" si="13"/>
        <v>2</v>
      </c>
      <c r="J65" s="385">
        <f t="shared" si="13"/>
        <v>0</v>
      </c>
      <c r="K65" s="385">
        <f t="shared" si="13"/>
        <v>0</v>
      </c>
      <c r="L65" s="385">
        <f t="shared" si="13"/>
        <v>97</v>
      </c>
      <c r="M65" s="385">
        <f t="shared" si="13"/>
        <v>10</v>
      </c>
      <c r="N65" s="385">
        <f t="shared" si="13"/>
        <v>0</v>
      </c>
      <c r="O65" s="385">
        <f t="shared" si="13"/>
        <v>1</v>
      </c>
      <c r="P65" s="385">
        <f t="shared" si="13"/>
        <v>4</v>
      </c>
      <c r="Q65" s="385">
        <f t="shared" si="13"/>
        <v>0</v>
      </c>
      <c r="R65" s="385">
        <f t="shared" si="13"/>
        <v>0</v>
      </c>
      <c r="S65" s="385">
        <f t="shared" si="13"/>
        <v>0</v>
      </c>
      <c r="T65" s="385">
        <f t="shared" si="13"/>
        <v>3</v>
      </c>
      <c r="U65" s="385">
        <f t="shared" si="13"/>
        <v>0</v>
      </c>
      <c r="V65" s="385">
        <f t="shared" si="13"/>
        <v>0</v>
      </c>
      <c r="W65" s="385">
        <f t="shared" si="13"/>
        <v>0</v>
      </c>
      <c r="X65" s="385">
        <f t="shared" si="13"/>
        <v>0</v>
      </c>
      <c r="Y65" s="385">
        <f t="shared" si="13"/>
        <v>0</v>
      </c>
      <c r="Z65" s="385">
        <f t="shared" si="13"/>
        <v>0</v>
      </c>
      <c r="AA65" s="385">
        <f t="shared" si="13"/>
        <v>0</v>
      </c>
      <c r="AB65" s="385">
        <f t="shared" si="13"/>
        <v>25</v>
      </c>
      <c r="AC65" s="385">
        <f t="shared" si="13"/>
        <v>2</v>
      </c>
      <c r="AD65" s="385">
        <f t="shared" si="13"/>
        <v>0</v>
      </c>
      <c r="AE65" s="385">
        <f t="shared" si="13"/>
        <v>1</v>
      </c>
      <c r="AF65" s="385">
        <f t="shared" si="13"/>
        <v>20</v>
      </c>
      <c r="AG65" s="385">
        <f t="shared" si="13"/>
        <v>6</v>
      </c>
      <c r="AH65" s="385">
        <f t="shared" si="13"/>
        <v>1</v>
      </c>
      <c r="AI65" s="385">
        <f t="shared" si="13"/>
        <v>0</v>
      </c>
      <c r="AJ65" s="385">
        <f t="shared" si="13"/>
        <v>92</v>
      </c>
      <c r="AK65" s="385">
        <f t="shared" si="13"/>
        <v>15</v>
      </c>
      <c r="AL65" s="385">
        <f t="shared" si="13"/>
        <v>0</v>
      </c>
      <c r="AM65" s="385">
        <f t="shared" si="13"/>
        <v>0</v>
      </c>
      <c r="AN65" s="385">
        <f t="shared" si="12"/>
        <v>14</v>
      </c>
      <c r="AO65" s="385">
        <f t="shared" si="12"/>
        <v>1</v>
      </c>
      <c r="AP65" s="385">
        <f t="shared" si="12"/>
        <v>0</v>
      </c>
      <c r="AQ65" s="385">
        <f t="shared" si="12"/>
        <v>0</v>
      </c>
      <c r="AR65" s="385">
        <f t="shared" si="12"/>
        <v>15</v>
      </c>
      <c r="AS65" s="385">
        <f t="shared" si="12"/>
        <v>0</v>
      </c>
      <c r="AT65" s="385">
        <f t="shared" si="12"/>
        <v>0</v>
      </c>
      <c r="AU65" s="385">
        <f t="shared" si="12"/>
        <v>0</v>
      </c>
      <c r="AV65" s="385">
        <f t="shared" si="12"/>
        <v>0</v>
      </c>
      <c r="AW65" s="385">
        <f t="shared" si="12"/>
        <v>0</v>
      </c>
      <c r="AX65" s="385">
        <f t="shared" si="12"/>
        <v>0</v>
      </c>
      <c r="AY65" s="385">
        <f t="shared" si="12"/>
        <v>0</v>
      </c>
      <c r="AZ65" s="385">
        <f t="shared" si="12"/>
        <v>6</v>
      </c>
      <c r="BA65" s="385">
        <f t="shared" si="12"/>
        <v>0</v>
      </c>
      <c r="BB65" s="385">
        <f t="shared" si="12"/>
        <v>0</v>
      </c>
      <c r="BC65" s="385">
        <f t="shared" si="12"/>
        <v>0</v>
      </c>
      <c r="BD65" s="385">
        <f t="shared" si="12"/>
        <v>99</v>
      </c>
      <c r="BE65" s="385">
        <f t="shared" si="12"/>
        <v>47</v>
      </c>
      <c r="BF65" s="385">
        <f t="shared" si="12"/>
        <v>2</v>
      </c>
      <c r="BG65" s="385">
        <f t="shared" si="12"/>
        <v>3</v>
      </c>
      <c r="BH65" s="385">
        <f t="shared" si="12"/>
        <v>71</v>
      </c>
      <c r="BI65" s="385">
        <f t="shared" si="12"/>
        <v>3</v>
      </c>
      <c r="BJ65" s="385">
        <f t="shared" si="12"/>
        <v>0</v>
      </c>
      <c r="BK65" s="385">
        <f t="shared" si="12"/>
        <v>4</v>
      </c>
      <c r="BL65" s="385">
        <f t="shared" si="12"/>
        <v>0</v>
      </c>
      <c r="BM65" s="385">
        <f t="shared" si="12"/>
        <v>0</v>
      </c>
      <c r="BR65" s="353" t="s">
        <v>202</v>
      </c>
      <c r="BS65" s="354" t="s">
        <v>200</v>
      </c>
      <c r="BT65" s="355" t="s">
        <v>218</v>
      </c>
      <c r="BU65" s="356" t="s">
        <v>222</v>
      </c>
      <c r="BV65" s="354" t="s">
        <v>238</v>
      </c>
      <c r="BW65" s="385">
        <f t="shared" si="11"/>
        <v>2</v>
      </c>
      <c r="BX65" s="385">
        <f t="shared" si="11"/>
        <v>3</v>
      </c>
      <c r="BY65" s="385">
        <f t="shared" si="11"/>
        <v>0</v>
      </c>
      <c r="BZ65" s="385">
        <f t="shared" si="11"/>
        <v>2</v>
      </c>
      <c r="CA65" s="385">
        <f t="shared" si="11"/>
        <v>2</v>
      </c>
      <c r="CB65" s="385">
        <f t="shared" si="11"/>
        <v>2</v>
      </c>
      <c r="CC65" s="385">
        <f t="shared" si="11"/>
        <v>1</v>
      </c>
      <c r="CD65" s="385">
        <f t="shared" si="11"/>
        <v>4</v>
      </c>
      <c r="CE65" s="385">
        <f t="shared" si="11"/>
        <v>1</v>
      </c>
      <c r="CF65" s="385">
        <f t="shared" si="11"/>
        <v>2</v>
      </c>
      <c r="CG65" s="385">
        <f t="shared" si="11"/>
        <v>0</v>
      </c>
      <c r="CH65" s="385">
        <f t="shared" si="11"/>
        <v>0</v>
      </c>
      <c r="CI65" s="385">
        <f t="shared" si="11"/>
        <v>2</v>
      </c>
      <c r="CJ65" s="385">
        <f t="shared" si="11"/>
        <v>5</v>
      </c>
      <c r="CK65" s="385">
        <f t="shared" si="11"/>
        <v>0</v>
      </c>
      <c r="CL65" s="385">
        <f t="shared" si="11"/>
        <v>0</v>
      </c>
      <c r="CM65" s="385">
        <f t="shared" si="11"/>
        <v>0</v>
      </c>
      <c r="CN65" s="385">
        <f t="shared" si="11"/>
        <v>0</v>
      </c>
    </row>
    <row r="66" spans="3:92" ht="25.5" customHeight="1">
      <c r="C66" s="353" t="s">
        <v>202</v>
      </c>
      <c r="D66" s="354" t="s">
        <v>199</v>
      </c>
      <c r="E66" s="355" t="s">
        <v>218</v>
      </c>
      <c r="F66" s="356" t="s">
        <v>202</v>
      </c>
      <c r="G66" s="354" t="s">
        <v>198</v>
      </c>
      <c r="H66" s="385">
        <f t="shared" si="13"/>
        <v>9</v>
      </c>
      <c r="I66" s="385">
        <f t="shared" si="13"/>
        <v>1</v>
      </c>
      <c r="J66" s="385">
        <f t="shared" si="13"/>
        <v>0</v>
      </c>
      <c r="K66" s="385">
        <f t="shared" si="13"/>
        <v>0</v>
      </c>
      <c r="L66" s="385">
        <f t="shared" si="13"/>
        <v>82</v>
      </c>
      <c r="M66" s="385">
        <f t="shared" si="13"/>
        <v>8</v>
      </c>
      <c r="N66" s="385">
        <f t="shared" si="13"/>
        <v>1</v>
      </c>
      <c r="O66" s="385">
        <f t="shared" si="13"/>
        <v>0</v>
      </c>
      <c r="P66" s="385">
        <f t="shared" si="13"/>
        <v>4</v>
      </c>
      <c r="Q66" s="385">
        <f t="shared" si="13"/>
        <v>1</v>
      </c>
      <c r="R66" s="385">
        <f t="shared" si="13"/>
        <v>0</v>
      </c>
      <c r="S66" s="385">
        <f t="shared" si="13"/>
        <v>0</v>
      </c>
      <c r="T66" s="385">
        <f t="shared" si="13"/>
        <v>4</v>
      </c>
      <c r="U66" s="385">
        <f t="shared" si="13"/>
        <v>0</v>
      </c>
      <c r="V66" s="385">
        <f t="shared" si="13"/>
        <v>0</v>
      </c>
      <c r="W66" s="385">
        <f t="shared" si="13"/>
        <v>0</v>
      </c>
      <c r="X66" s="385">
        <f t="shared" si="13"/>
        <v>0</v>
      </c>
      <c r="Y66" s="385">
        <f t="shared" si="13"/>
        <v>0</v>
      </c>
      <c r="Z66" s="385">
        <f t="shared" si="13"/>
        <v>0</v>
      </c>
      <c r="AA66" s="385">
        <f t="shared" si="13"/>
        <v>0</v>
      </c>
      <c r="AB66" s="385">
        <f t="shared" si="13"/>
        <v>44</v>
      </c>
      <c r="AC66" s="385">
        <f t="shared" si="13"/>
        <v>4</v>
      </c>
      <c r="AD66" s="385">
        <f t="shared" si="13"/>
        <v>0</v>
      </c>
      <c r="AE66" s="385">
        <f t="shared" si="13"/>
        <v>1</v>
      </c>
      <c r="AF66" s="385">
        <f t="shared" si="13"/>
        <v>28</v>
      </c>
      <c r="AG66" s="385">
        <f t="shared" si="13"/>
        <v>3</v>
      </c>
      <c r="AH66" s="385">
        <f t="shared" si="13"/>
        <v>0</v>
      </c>
      <c r="AI66" s="385">
        <f t="shared" si="13"/>
        <v>1</v>
      </c>
      <c r="AJ66" s="385">
        <f t="shared" si="13"/>
        <v>65</v>
      </c>
      <c r="AK66" s="385">
        <f t="shared" si="13"/>
        <v>10</v>
      </c>
      <c r="AL66" s="385">
        <f t="shared" si="13"/>
        <v>1</v>
      </c>
      <c r="AM66" s="385">
        <f t="shared" si="13"/>
        <v>3</v>
      </c>
      <c r="AN66" s="385">
        <f t="shared" si="12"/>
        <v>7</v>
      </c>
      <c r="AO66" s="385">
        <f t="shared" si="12"/>
        <v>3</v>
      </c>
      <c r="AP66" s="385">
        <f t="shared" si="12"/>
        <v>1</v>
      </c>
      <c r="AQ66" s="385">
        <f t="shared" si="12"/>
        <v>0</v>
      </c>
      <c r="AR66" s="385">
        <f t="shared" si="12"/>
        <v>25</v>
      </c>
      <c r="AS66" s="385">
        <f t="shared" si="12"/>
        <v>0</v>
      </c>
      <c r="AT66" s="385">
        <f t="shared" si="12"/>
        <v>3</v>
      </c>
      <c r="AU66" s="385">
        <f t="shared" si="12"/>
        <v>2</v>
      </c>
      <c r="AV66" s="385">
        <f t="shared" si="12"/>
        <v>0</v>
      </c>
      <c r="AW66" s="385">
        <f t="shared" si="12"/>
        <v>0</v>
      </c>
      <c r="AX66" s="385">
        <f t="shared" si="12"/>
        <v>0</v>
      </c>
      <c r="AY66" s="385">
        <f t="shared" si="12"/>
        <v>0</v>
      </c>
      <c r="AZ66" s="385">
        <f t="shared" si="12"/>
        <v>5</v>
      </c>
      <c r="BA66" s="385">
        <f t="shared" si="12"/>
        <v>0</v>
      </c>
      <c r="BB66" s="385">
        <f t="shared" si="12"/>
        <v>0</v>
      </c>
      <c r="BC66" s="385">
        <f t="shared" si="12"/>
        <v>1</v>
      </c>
      <c r="BD66" s="385">
        <f t="shared" si="12"/>
        <v>108</v>
      </c>
      <c r="BE66" s="385">
        <f t="shared" si="12"/>
        <v>18</v>
      </c>
      <c r="BF66" s="385">
        <f t="shared" si="12"/>
        <v>4</v>
      </c>
      <c r="BG66" s="385">
        <f t="shared" si="12"/>
        <v>1</v>
      </c>
      <c r="BH66" s="385">
        <f t="shared" si="12"/>
        <v>60</v>
      </c>
      <c r="BI66" s="385">
        <f t="shared" si="12"/>
        <v>9</v>
      </c>
      <c r="BJ66" s="385">
        <f t="shared" si="12"/>
        <v>0</v>
      </c>
      <c r="BK66" s="385">
        <f t="shared" si="12"/>
        <v>7</v>
      </c>
      <c r="BL66" s="385">
        <f t="shared" si="12"/>
        <v>0</v>
      </c>
      <c r="BM66" s="385">
        <f t="shared" si="12"/>
        <v>0</v>
      </c>
      <c r="BR66" s="353" t="s">
        <v>222</v>
      </c>
      <c r="BS66" s="354" t="s">
        <v>276</v>
      </c>
      <c r="BT66" s="355" t="s">
        <v>218</v>
      </c>
      <c r="BU66" s="356" t="s">
        <v>222</v>
      </c>
      <c r="BV66" s="354" t="s">
        <v>243</v>
      </c>
      <c r="BW66" s="385">
        <f t="shared" si="11"/>
        <v>2</v>
      </c>
      <c r="BX66" s="385">
        <f t="shared" si="11"/>
        <v>3</v>
      </c>
      <c r="BY66" s="385">
        <f t="shared" si="11"/>
        <v>0</v>
      </c>
      <c r="BZ66" s="385">
        <f t="shared" si="11"/>
        <v>3</v>
      </c>
      <c r="CA66" s="385">
        <f t="shared" si="11"/>
        <v>0</v>
      </c>
      <c r="CB66" s="385">
        <f t="shared" si="11"/>
        <v>0</v>
      </c>
      <c r="CC66" s="385">
        <f t="shared" si="11"/>
        <v>0</v>
      </c>
      <c r="CD66" s="385">
        <f t="shared" si="11"/>
        <v>1</v>
      </c>
      <c r="CE66" s="385">
        <f t="shared" si="11"/>
        <v>2</v>
      </c>
      <c r="CF66" s="385">
        <f t="shared" si="11"/>
        <v>3</v>
      </c>
      <c r="CG66" s="385">
        <f t="shared" si="11"/>
        <v>0</v>
      </c>
      <c r="CH66" s="385">
        <f t="shared" si="11"/>
        <v>2</v>
      </c>
      <c r="CI66" s="385">
        <f t="shared" si="11"/>
        <v>1</v>
      </c>
      <c r="CJ66" s="385">
        <f t="shared" si="11"/>
        <v>3</v>
      </c>
      <c r="CK66" s="385">
        <f t="shared" si="11"/>
        <v>0</v>
      </c>
      <c r="CL66" s="385">
        <f t="shared" si="11"/>
        <v>0</v>
      </c>
      <c r="CM66" s="385">
        <f t="shared" si="11"/>
        <v>0</v>
      </c>
      <c r="CN66" s="385">
        <f t="shared" si="11"/>
        <v>0</v>
      </c>
    </row>
    <row r="67" spans="3:92" ht="25.5" customHeight="1">
      <c r="C67" s="353" t="s">
        <v>222</v>
      </c>
      <c r="D67" s="354" t="s">
        <v>243</v>
      </c>
      <c r="E67" s="355" t="s">
        <v>218</v>
      </c>
      <c r="F67" s="356" t="s">
        <v>202</v>
      </c>
      <c r="G67" s="354" t="s">
        <v>226</v>
      </c>
      <c r="H67" s="385">
        <f t="shared" si="13"/>
        <v>19</v>
      </c>
      <c r="I67" s="385">
        <f t="shared" si="13"/>
        <v>0</v>
      </c>
      <c r="J67" s="385">
        <f t="shared" si="13"/>
        <v>0</v>
      </c>
      <c r="K67" s="385">
        <f t="shared" si="13"/>
        <v>0</v>
      </c>
      <c r="L67" s="385">
        <f t="shared" si="13"/>
        <v>117</v>
      </c>
      <c r="M67" s="385">
        <f t="shared" si="13"/>
        <v>15</v>
      </c>
      <c r="N67" s="385">
        <f t="shared" si="13"/>
        <v>0</v>
      </c>
      <c r="O67" s="385">
        <f t="shared" si="13"/>
        <v>1</v>
      </c>
      <c r="P67" s="385">
        <f t="shared" si="13"/>
        <v>0</v>
      </c>
      <c r="Q67" s="385">
        <f t="shared" si="13"/>
        <v>0</v>
      </c>
      <c r="R67" s="385">
        <f t="shared" si="13"/>
        <v>0</v>
      </c>
      <c r="S67" s="385">
        <f t="shared" si="13"/>
        <v>0</v>
      </c>
      <c r="T67" s="385">
        <f t="shared" si="13"/>
        <v>4</v>
      </c>
      <c r="U67" s="385">
        <f t="shared" si="13"/>
        <v>0</v>
      </c>
      <c r="V67" s="385">
        <f t="shared" si="13"/>
        <v>0</v>
      </c>
      <c r="W67" s="385">
        <f t="shared" si="13"/>
        <v>0</v>
      </c>
      <c r="X67" s="385">
        <f t="shared" si="13"/>
        <v>0</v>
      </c>
      <c r="Y67" s="385">
        <f t="shared" si="13"/>
        <v>0</v>
      </c>
      <c r="Z67" s="385">
        <f t="shared" si="13"/>
        <v>0</v>
      </c>
      <c r="AA67" s="385">
        <f t="shared" si="13"/>
        <v>0</v>
      </c>
      <c r="AB67" s="385">
        <f t="shared" si="13"/>
        <v>39</v>
      </c>
      <c r="AC67" s="385">
        <f t="shared" si="13"/>
        <v>2</v>
      </c>
      <c r="AD67" s="385">
        <f t="shared" si="13"/>
        <v>0</v>
      </c>
      <c r="AE67" s="385">
        <f t="shared" si="13"/>
        <v>0</v>
      </c>
      <c r="AF67" s="385">
        <f t="shared" si="13"/>
        <v>19</v>
      </c>
      <c r="AG67" s="385">
        <f t="shared" si="13"/>
        <v>1</v>
      </c>
      <c r="AH67" s="385">
        <f t="shared" si="13"/>
        <v>0</v>
      </c>
      <c r="AI67" s="385">
        <f t="shared" si="13"/>
        <v>0</v>
      </c>
      <c r="AJ67" s="385">
        <f t="shared" si="13"/>
        <v>72</v>
      </c>
      <c r="AK67" s="385">
        <f t="shared" si="13"/>
        <v>12</v>
      </c>
      <c r="AL67" s="385">
        <f t="shared" si="13"/>
        <v>0</v>
      </c>
      <c r="AM67" s="385">
        <f t="shared" ref="AM67" si="14">AM29-AM28</f>
        <v>4</v>
      </c>
      <c r="AN67" s="385">
        <f t="shared" si="12"/>
        <v>15</v>
      </c>
      <c r="AO67" s="385">
        <f t="shared" si="12"/>
        <v>0</v>
      </c>
      <c r="AP67" s="385">
        <f t="shared" si="12"/>
        <v>0</v>
      </c>
      <c r="AQ67" s="385">
        <f t="shared" si="12"/>
        <v>0</v>
      </c>
      <c r="AR67" s="385">
        <f t="shared" si="12"/>
        <v>11</v>
      </c>
      <c r="AS67" s="385">
        <f t="shared" si="12"/>
        <v>1</v>
      </c>
      <c r="AT67" s="385">
        <f t="shared" si="12"/>
        <v>0</v>
      </c>
      <c r="AU67" s="385">
        <f t="shared" si="12"/>
        <v>0</v>
      </c>
      <c r="AV67" s="385">
        <f t="shared" si="12"/>
        <v>0</v>
      </c>
      <c r="AW67" s="385">
        <f t="shared" si="12"/>
        <v>0</v>
      </c>
      <c r="AX67" s="385">
        <f t="shared" si="12"/>
        <v>0</v>
      </c>
      <c r="AY67" s="385">
        <f t="shared" si="12"/>
        <v>0</v>
      </c>
      <c r="AZ67" s="385">
        <f t="shared" si="12"/>
        <v>3</v>
      </c>
      <c r="BA67" s="385">
        <f t="shared" si="12"/>
        <v>2</v>
      </c>
      <c r="BB67" s="385">
        <f t="shared" si="12"/>
        <v>0</v>
      </c>
      <c r="BC67" s="385">
        <f t="shared" si="12"/>
        <v>0</v>
      </c>
      <c r="BD67" s="385">
        <f t="shared" si="12"/>
        <v>117</v>
      </c>
      <c r="BE67" s="385">
        <f t="shared" si="12"/>
        <v>32</v>
      </c>
      <c r="BF67" s="385">
        <f t="shared" si="12"/>
        <v>2</v>
      </c>
      <c r="BG67" s="385">
        <f t="shared" si="12"/>
        <v>1</v>
      </c>
      <c r="BH67" s="385">
        <f t="shared" si="12"/>
        <v>82</v>
      </c>
      <c r="BI67" s="385">
        <f t="shared" si="12"/>
        <v>5</v>
      </c>
      <c r="BJ67" s="385">
        <f t="shared" si="12"/>
        <v>0</v>
      </c>
      <c r="BK67" s="385">
        <f t="shared" si="12"/>
        <v>7</v>
      </c>
      <c r="BL67" s="385">
        <f t="shared" si="12"/>
        <v>0</v>
      </c>
      <c r="BM67" s="385">
        <f t="shared" si="12"/>
        <v>0</v>
      </c>
      <c r="BR67" s="353" t="s">
        <v>222</v>
      </c>
      <c r="BS67" s="354" t="s">
        <v>243</v>
      </c>
      <c r="BT67" s="355" t="s">
        <v>218</v>
      </c>
      <c r="BU67" s="356" t="s">
        <v>222</v>
      </c>
      <c r="BV67" s="354" t="s">
        <v>226</v>
      </c>
      <c r="BW67" s="385">
        <f t="shared" si="11"/>
        <v>0</v>
      </c>
      <c r="BX67" s="385">
        <f t="shared" si="11"/>
        <v>2</v>
      </c>
      <c r="BY67" s="385">
        <f t="shared" si="11"/>
        <v>2</v>
      </c>
      <c r="BZ67" s="385">
        <f t="shared" si="11"/>
        <v>1</v>
      </c>
      <c r="CA67" s="385">
        <f t="shared" si="11"/>
        <v>0</v>
      </c>
      <c r="CB67" s="385">
        <f t="shared" si="11"/>
        <v>1</v>
      </c>
      <c r="CC67" s="385">
        <f t="shared" si="11"/>
        <v>0</v>
      </c>
      <c r="CD67" s="385">
        <f t="shared" si="11"/>
        <v>1</v>
      </c>
      <c r="CE67" s="385">
        <f t="shared" si="11"/>
        <v>2</v>
      </c>
      <c r="CF67" s="385">
        <f t="shared" si="11"/>
        <v>6</v>
      </c>
      <c r="CG67" s="385">
        <f t="shared" si="11"/>
        <v>2</v>
      </c>
      <c r="CH67" s="385">
        <f t="shared" si="11"/>
        <v>0</v>
      </c>
      <c r="CI67" s="385">
        <f t="shared" si="11"/>
        <v>2</v>
      </c>
      <c r="CJ67" s="385">
        <f t="shared" si="11"/>
        <v>5</v>
      </c>
      <c r="CK67" s="385">
        <f t="shared" si="11"/>
        <v>0</v>
      </c>
      <c r="CL67" s="385">
        <f t="shared" si="11"/>
        <v>3</v>
      </c>
      <c r="CM67" s="385">
        <f t="shared" si="11"/>
        <v>0</v>
      </c>
      <c r="CN67" s="385">
        <f t="shared" si="11"/>
        <v>0</v>
      </c>
    </row>
    <row r="68" spans="3:92" ht="25.5" customHeight="1">
      <c r="C68" s="361" t="s">
        <v>202</v>
      </c>
      <c r="D68" s="362" t="s">
        <v>196</v>
      </c>
      <c r="E68" s="363" t="s">
        <v>195</v>
      </c>
      <c r="F68" s="364" t="s">
        <v>197</v>
      </c>
      <c r="G68" s="362" t="s">
        <v>193</v>
      </c>
      <c r="H68" s="385">
        <f t="shared" ref="H68:AM68" si="15">H30-H29</f>
        <v>9</v>
      </c>
      <c r="I68" s="385">
        <f t="shared" si="15"/>
        <v>2</v>
      </c>
      <c r="J68" s="385">
        <f t="shared" si="15"/>
        <v>0</v>
      </c>
      <c r="K68" s="385">
        <f t="shared" si="15"/>
        <v>0</v>
      </c>
      <c r="L68" s="385">
        <f t="shared" si="15"/>
        <v>75</v>
      </c>
      <c r="M68" s="385">
        <f t="shared" si="15"/>
        <v>11</v>
      </c>
      <c r="N68" s="385">
        <f t="shared" si="15"/>
        <v>1</v>
      </c>
      <c r="O68" s="385">
        <f t="shared" si="15"/>
        <v>1</v>
      </c>
      <c r="P68" s="385">
        <f t="shared" si="15"/>
        <v>1</v>
      </c>
      <c r="Q68" s="385">
        <f t="shared" si="15"/>
        <v>0</v>
      </c>
      <c r="R68" s="385">
        <f t="shared" si="15"/>
        <v>0</v>
      </c>
      <c r="S68" s="385">
        <f t="shared" si="15"/>
        <v>0</v>
      </c>
      <c r="T68" s="385">
        <f t="shared" si="15"/>
        <v>4</v>
      </c>
      <c r="U68" s="385">
        <f t="shared" si="15"/>
        <v>2</v>
      </c>
      <c r="V68" s="385">
        <f t="shared" si="15"/>
        <v>0</v>
      </c>
      <c r="W68" s="385">
        <f t="shared" si="15"/>
        <v>0</v>
      </c>
      <c r="X68" s="385">
        <f t="shared" si="15"/>
        <v>0</v>
      </c>
      <c r="Y68" s="385">
        <f t="shared" si="15"/>
        <v>0</v>
      </c>
      <c r="Z68" s="385">
        <f t="shared" si="15"/>
        <v>0</v>
      </c>
      <c r="AA68" s="385">
        <f t="shared" si="15"/>
        <v>0</v>
      </c>
      <c r="AB68" s="385">
        <f t="shared" si="15"/>
        <v>17</v>
      </c>
      <c r="AC68" s="385">
        <f t="shared" si="15"/>
        <v>3</v>
      </c>
      <c r="AD68" s="385">
        <f t="shared" si="15"/>
        <v>0</v>
      </c>
      <c r="AE68" s="385">
        <f t="shared" si="15"/>
        <v>0</v>
      </c>
      <c r="AF68" s="385">
        <f t="shared" si="15"/>
        <v>24</v>
      </c>
      <c r="AG68" s="385">
        <f t="shared" si="15"/>
        <v>6</v>
      </c>
      <c r="AH68" s="385">
        <f t="shared" si="15"/>
        <v>0</v>
      </c>
      <c r="AI68" s="385">
        <f t="shared" si="15"/>
        <v>0</v>
      </c>
      <c r="AJ68" s="385">
        <f t="shared" si="15"/>
        <v>73</v>
      </c>
      <c r="AK68" s="385">
        <f t="shared" si="15"/>
        <v>11</v>
      </c>
      <c r="AL68" s="385">
        <f t="shared" si="15"/>
        <v>0</v>
      </c>
      <c r="AM68" s="385">
        <f t="shared" si="15"/>
        <v>0</v>
      </c>
      <c r="AN68" s="385">
        <f t="shared" si="12"/>
        <v>9</v>
      </c>
      <c r="AO68" s="385">
        <f t="shared" si="12"/>
        <v>2</v>
      </c>
      <c r="AP68" s="385">
        <f t="shared" si="12"/>
        <v>0</v>
      </c>
      <c r="AQ68" s="385">
        <f t="shared" si="12"/>
        <v>1</v>
      </c>
      <c r="AR68" s="385">
        <f t="shared" si="12"/>
        <v>10</v>
      </c>
      <c r="AS68" s="385">
        <f t="shared" si="12"/>
        <v>1</v>
      </c>
      <c r="AT68" s="385">
        <f t="shared" si="12"/>
        <v>0</v>
      </c>
      <c r="AU68" s="385">
        <f t="shared" si="12"/>
        <v>0</v>
      </c>
      <c r="AV68" s="385">
        <f t="shared" si="12"/>
        <v>0</v>
      </c>
      <c r="AW68" s="385">
        <f t="shared" si="12"/>
        <v>0</v>
      </c>
      <c r="AX68" s="385">
        <f t="shared" si="12"/>
        <v>0</v>
      </c>
      <c r="AY68" s="385">
        <f t="shared" si="12"/>
        <v>0</v>
      </c>
      <c r="AZ68" s="385">
        <f t="shared" ref="AZ68:BM68" si="16">AZ30-AZ29</f>
        <v>7</v>
      </c>
      <c r="BA68" s="385">
        <f t="shared" si="16"/>
        <v>1</v>
      </c>
      <c r="BB68" s="385">
        <f t="shared" si="16"/>
        <v>0</v>
      </c>
      <c r="BC68" s="385">
        <f t="shared" si="16"/>
        <v>0</v>
      </c>
      <c r="BD68" s="385">
        <f t="shared" si="16"/>
        <v>103</v>
      </c>
      <c r="BE68" s="385">
        <f t="shared" si="16"/>
        <v>14</v>
      </c>
      <c r="BF68" s="385">
        <f t="shared" si="16"/>
        <v>4</v>
      </c>
      <c r="BG68" s="385">
        <f t="shared" si="16"/>
        <v>0</v>
      </c>
      <c r="BH68" s="385">
        <f t="shared" si="16"/>
        <v>87</v>
      </c>
      <c r="BI68" s="385">
        <f t="shared" si="16"/>
        <v>6</v>
      </c>
      <c r="BJ68" s="385">
        <f t="shared" si="16"/>
        <v>0</v>
      </c>
      <c r="BK68" s="385">
        <f t="shared" si="16"/>
        <v>2</v>
      </c>
      <c r="BL68" s="385">
        <f t="shared" si="16"/>
        <v>0</v>
      </c>
      <c r="BM68" s="385">
        <f t="shared" si="16"/>
        <v>0</v>
      </c>
      <c r="BR68" s="361" t="s">
        <v>222</v>
      </c>
      <c r="BS68" s="362" t="s">
        <v>226</v>
      </c>
      <c r="BT68" s="363" t="s">
        <v>218</v>
      </c>
      <c r="BU68" s="364" t="s">
        <v>228</v>
      </c>
      <c r="BV68" s="362" t="s">
        <v>219</v>
      </c>
      <c r="BW68" s="385">
        <f t="shared" si="11"/>
        <v>0</v>
      </c>
      <c r="BX68" s="385">
        <f t="shared" si="11"/>
        <v>0</v>
      </c>
      <c r="BY68" s="385">
        <f t="shared" si="11"/>
        <v>1</v>
      </c>
      <c r="BZ68" s="385">
        <f t="shared" si="11"/>
        <v>2</v>
      </c>
      <c r="CA68" s="385">
        <f t="shared" si="11"/>
        <v>0</v>
      </c>
      <c r="CB68" s="385">
        <f t="shared" si="11"/>
        <v>0</v>
      </c>
      <c r="CC68" s="385">
        <f t="shared" si="11"/>
        <v>0</v>
      </c>
      <c r="CD68" s="385">
        <f t="shared" si="11"/>
        <v>0</v>
      </c>
      <c r="CE68" s="385">
        <f t="shared" si="11"/>
        <v>0</v>
      </c>
      <c r="CF68" s="385">
        <f t="shared" si="11"/>
        <v>1</v>
      </c>
      <c r="CG68" s="385">
        <f t="shared" si="11"/>
        <v>0</v>
      </c>
      <c r="CH68" s="385">
        <f t="shared" si="11"/>
        <v>1</v>
      </c>
      <c r="CI68" s="385">
        <f t="shared" si="11"/>
        <v>0</v>
      </c>
      <c r="CJ68" s="385">
        <f t="shared" si="11"/>
        <v>4</v>
      </c>
      <c r="CK68" s="385">
        <f t="shared" si="11"/>
        <v>0</v>
      </c>
      <c r="CL68" s="385">
        <f t="shared" si="11"/>
        <v>1</v>
      </c>
      <c r="CM68" s="385">
        <f t="shared" si="11"/>
        <v>0</v>
      </c>
      <c r="CN68" s="385">
        <f t="shared" si="11"/>
        <v>0</v>
      </c>
    </row>
    <row r="69" spans="3:92" ht="25.5" customHeight="1">
      <c r="C69" s="386"/>
      <c r="D69" s="387"/>
      <c r="E69" s="388"/>
      <c r="F69" s="389"/>
      <c r="G69" s="387"/>
      <c r="H69" s="385"/>
      <c r="I69" s="385"/>
      <c r="J69" s="385"/>
      <c r="K69" s="385"/>
      <c r="L69" s="385"/>
      <c r="M69" s="385"/>
      <c r="N69" s="385"/>
      <c r="O69" s="385"/>
      <c r="P69" s="385"/>
      <c r="Q69" s="385"/>
      <c r="R69" s="385"/>
      <c r="S69" s="385"/>
      <c r="T69" s="385"/>
      <c r="U69" s="385"/>
      <c r="V69" s="385"/>
      <c r="W69" s="385"/>
      <c r="X69" s="385"/>
      <c r="Y69" s="385"/>
      <c r="Z69" s="385"/>
      <c r="AA69" s="385"/>
      <c r="AB69" s="385"/>
      <c r="AC69" s="385"/>
      <c r="AD69" s="385"/>
      <c r="AE69" s="385"/>
      <c r="AF69" s="385"/>
      <c r="AG69" s="385"/>
      <c r="AH69" s="385"/>
      <c r="AI69" s="385"/>
      <c r="AJ69" s="385"/>
      <c r="AK69" s="385"/>
      <c r="AL69" s="385"/>
      <c r="AM69" s="385"/>
      <c r="AN69" s="385"/>
      <c r="AO69" s="385"/>
      <c r="AP69" s="385"/>
      <c r="AQ69" s="385"/>
      <c r="AR69" s="385"/>
      <c r="AS69" s="385"/>
      <c r="AT69" s="385"/>
      <c r="AU69" s="385"/>
      <c r="AV69" s="385"/>
      <c r="AW69" s="385"/>
      <c r="AX69" s="385"/>
      <c r="AY69" s="385"/>
      <c r="AZ69" s="385"/>
      <c r="BA69" s="385"/>
      <c r="BB69" s="385"/>
      <c r="BC69" s="385"/>
      <c r="BD69" s="385"/>
      <c r="BE69" s="385"/>
      <c r="BF69" s="385"/>
      <c r="BG69" s="385"/>
      <c r="BH69" s="385"/>
      <c r="BI69" s="385"/>
      <c r="BJ69" s="385"/>
      <c r="BK69" s="385"/>
      <c r="BL69" s="385"/>
      <c r="BM69" s="385"/>
      <c r="BR69" s="386"/>
      <c r="BS69" s="387"/>
      <c r="BT69" s="388"/>
      <c r="BU69" s="389"/>
      <c r="BV69" s="387"/>
      <c r="BW69" s="385"/>
      <c r="BX69" s="385"/>
      <c r="BY69" s="385"/>
      <c r="BZ69" s="385"/>
      <c r="CA69" s="385"/>
      <c r="CB69" s="385"/>
      <c r="CC69" s="385"/>
      <c r="CD69" s="385"/>
      <c r="CE69" s="385"/>
      <c r="CF69" s="385"/>
      <c r="CG69" s="385"/>
      <c r="CH69" s="385"/>
      <c r="CI69" s="385"/>
      <c r="CJ69" s="385"/>
      <c r="CK69" s="385"/>
      <c r="CL69" s="385"/>
      <c r="CM69" s="385"/>
      <c r="CN69" s="385"/>
    </row>
    <row r="70" spans="3:92" ht="25.5" customHeight="1">
      <c r="C70" s="346" t="s">
        <v>197</v>
      </c>
      <c r="D70" s="347" t="s">
        <v>219</v>
      </c>
      <c r="E70" s="348" t="s">
        <v>195</v>
      </c>
      <c r="F70" s="349" t="s">
        <v>197</v>
      </c>
      <c r="G70" s="347" t="s">
        <v>244</v>
      </c>
      <c r="H70" s="385">
        <f t="shared" ref="H70:BM74" si="17">H31-H30</f>
        <v>13</v>
      </c>
      <c r="I70" s="385">
        <f t="shared" si="17"/>
        <v>0</v>
      </c>
      <c r="J70" s="385">
        <f t="shared" si="17"/>
        <v>0</v>
      </c>
      <c r="K70" s="385">
        <f t="shared" si="17"/>
        <v>0</v>
      </c>
      <c r="L70" s="385">
        <f t="shared" si="17"/>
        <v>83</v>
      </c>
      <c r="M70" s="385">
        <f t="shared" si="17"/>
        <v>11</v>
      </c>
      <c r="N70" s="385">
        <f t="shared" si="17"/>
        <v>0</v>
      </c>
      <c r="O70" s="385">
        <f t="shared" si="17"/>
        <v>0</v>
      </c>
      <c r="P70" s="385">
        <f t="shared" si="17"/>
        <v>5</v>
      </c>
      <c r="Q70" s="385">
        <f t="shared" si="17"/>
        <v>0</v>
      </c>
      <c r="R70" s="385">
        <f t="shared" si="17"/>
        <v>0</v>
      </c>
      <c r="S70" s="385">
        <f t="shared" si="17"/>
        <v>0</v>
      </c>
      <c r="T70" s="385">
        <f t="shared" si="17"/>
        <v>10</v>
      </c>
      <c r="U70" s="385">
        <f t="shared" si="17"/>
        <v>1</v>
      </c>
      <c r="V70" s="385">
        <f t="shared" si="17"/>
        <v>0</v>
      </c>
      <c r="W70" s="385">
        <f t="shared" si="17"/>
        <v>0</v>
      </c>
      <c r="X70" s="385">
        <f t="shared" si="17"/>
        <v>0</v>
      </c>
      <c r="Y70" s="385">
        <f t="shared" si="17"/>
        <v>0</v>
      </c>
      <c r="Z70" s="385">
        <f t="shared" si="17"/>
        <v>0</v>
      </c>
      <c r="AA70" s="385">
        <f t="shared" si="17"/>
        <v>0</v>
      </c>
      <c r="AB70" s="385">
        <f t="shared" si="17"/>
        <v>34</v>
      </c>
      <c r="AC70" s="385">
        <f t="shared" si="17"/>
        <v>2</v>
      </c>
      <c r="AD70" s="385">
        <f t="shared" si="17"/>
        <v>0</v>
      </c>
      <c r="AE70" s="385">
        <f t="shared" si="17"/>
        <v>0</v>
      </c>
      <c r="AF70" s="385">
        <f t="shared" si="17"/>
        <v>20</v>
      </c>
      <c r="AG70" s="385">
        <f t="shared" si="17"/>
        <v>1</v>
      </c>
      <c r="AH70" s="385">
        <f t="shared" si="17"/>
        <v>1</v>
      </c>
      <c r="AI70" s="385">
        <f t="shared" si="17"/>
        <v>0</v>
      </c>
      <c r="AJ70" s="385">
        <f t="shared" si="17"/>
        <v>69</v>
      </c>
      <c r="AK70" s="385">
        <f t="shared" si="17"/>
        <v>8</v>
      </c>
      <c r="AL70" s="385">
        <f t="shared" si="17"/>
        <v>0</v>
      </c>
      <c r="AM70" s="385">
        <f t="shared" si="17"/>
        <v>1</v>
      </c>
      <c r="AN70" s="385">
        <f t="shared" si="17"/>
        <v>11</v>
      </c>
      <c r="AO70" s="385">
        <f t="shared" si="17"/>
        <v>0</v>
      </c>
      <c r="AP70" s="385">
        <f t="shared" si="17"/>
        <v>0</v>
      </c>
      <c r="AQ70" s="385">
        <f t="shared" si="17"/>
        <v>0</v>
      </c>
      <c r="AR70" s="385">
        <f t="shared" si="17"/>
        <v>20</v>
      </c>
      <c r="AS70" s="385">
        <f t="shared" si="17"/>
        <v>0</v>
      </c>
      <c r="AT70" s="385">
        <f t="shared" si="17"/>
        <v>0</v>
      </c>
      <c r="AU70" s="385">
        <f t="shared" si="17"/>
        <v>0</v>
      </c>
      <c r="AV70" s="385">
        <f t="shared" si="17"/>
        <v>0</v>
      </c>
      <c r="AW70" s="385">
        <f t="shared" si="17"/>
        <v>0</v>
      </c>
      <c r="AX70" s="385">
        <f t="shared" si="17"/>
        <v>0</v>
      </c>
      <c r="AY70" s="385">
        <f t="shared" si="17"/>
        <v>0</v>
      </c>
      <c r="AZ70" s="385">
        <f t="shared" si="17"/>
        <v>9</v>
      </c>
      <c r="BA70" s="385">
        <f t="shared" si="17"/>
        <v>0</v>
      </c>
      <c r="BB70" s="385">
        <f t="shared" si="17"/>
        <v>0</v>
      </c>
      <c r="BC70" s="385">
        <f t="shared" si="17"/>
        <v>0</v>
      </c>
      <c r="BD70" s="385">
        <f t="shared" si="17"/>
        <v>142</v>
      </c>
      <c r="BE70" s="385">
        <f t="shared" si="17"/>
        <v>17</v>
      </c>
      <c r="BF70" s="385">
        <f t="shared" si="17"/>
        <v>0</v>
      </c>
      <c r="BG70" s="385">
        <f t="shared" si="17"/>
        <v>0</v>
      </c>
      <c r="BH70" s="385">
        <f t="shared" si="17"/>
        <v>48</v>
      </c>
      <c r="BI70" s="385">
        <f t="shared" si="17"/>
        <v>2</v>
      </c>
      <c r="BJ70" s="385">
        <f t="shared" si="17"/>
        <v>0</v>
      </c>
      <c r="BK70" s="385">
        <f t="shared" si="17"/>
        <v>1</v>
      </c>
      <c r="BL70" s="385">
        <f t="shared" si="17"/>
        <v>0</v>
      </c>
      <c r="BM70" s="385">
        <f t="shared" si="17"/>
        <v>0</v>
      </c>
      <c r="BR70" s="346" t="s">
        <v>228</v>
      </c>
      <c r="BS70" s="347" t="s">
        <v>193</v>
      </c>
      <c r="BT70" s="348" t="s">
        <v>218</v>
      </c>
      <c r="BU70" s="349" t="s">
        <v>228</v>
      </c>
      <c r="BV70" s="347" t="s">
        <v>244</v>
      </c>
      <c r="BW70" s="385">
        <f t="shared" ref="BW70:CN75" si="18">BW31-BW30</f>
        <v>0</v>
      </c>
      <c r="BX70" s="385">
        <f t="shared" si="18"/>
        <v>1</v>
      </c>
      <c r="BY70" s="385">
        <f t="shared" si="18"/>
        <v>0</v>
      </c>
      <c r="BZ70" s="385">
        <f t="shared" si="18"/>
        <v>2</v>
      </c>
      <c r="CA70" s="385">
        <f t="shared" si="18"/>
        <v>2</v>
      </c>
      <c r="CB70" s="385">
        <f t="shared" si="18"/>
        <v>0</v>
      </c>
      <c r="CC70" s="385">
        <f t="shared" si="18"/>
        <v>0</v>
      </c>
      <c r="CD70" s="385">
        <f t="shared" si="18"/>
        <v>0</v>
      </c>
      <c r="CE70" s="385">
        <f t="shared" si="18"/>
        <v>0</v>
      </c>
      <c r="CF70" s="385">
        <f t="shared" si="18"/>
        <v>0</v>
      </c>
      <c r="CG70" s="385">
        <f t="shared" si="18"/>
        <v>0</v>
      </c>
      <c r="CH70" s="385">
        <f t="shared" si="18"/>
        <v>0</v>
      </c>
      <c r="CI70" s="385">
        <f t="shared" si="18"/>
        <v>0</v>
      </c>
      <c r="CJ70" s="385">
        <f t="shared" si="18"/>
        <v>2</v>
      </c>
      <c r="CK70" s="385">
        <f t="shared" si="18"/>
        <v>0</v>
      </c>
      <c r="CL70" s="385">
        <f t="shared" si="18"/>
        <v>1</v>
      </c>
      <c r="CM70" s="385">
        <f t="shared" si="18"/>
        <v>0</v>
      </c>
      <c r="CN70" s="385">
        <f t="shared" si="18"/>
        <v>0</v>
      </c>
    </row>
    <row r="71" spans="3:92" ht="25.5" customHeight="1">
      <c r="C71" s="353" t="s">
        <v>197</v>
      </c>
      <c r="D71" s="354" t="s">
        <v>201</v>
      </c>
      <c r="E71" s="355" t="s">
        <v>195</v>
      </c>
      <c r="F71" s="356" t="s">
        <v>197</v>
      </c>
      <c r="G71" s="354" t="s">
        <v>245</v>
      </c>
      <c r="H71" s="385">
        <f t="shared" si="17"/>
        <v>8</v>
      </c>
      <c r="I71" s="385">
        <f t="shared" si="17"/>
        <v>0</v>
      </c>
      <c r="J71" s="385">
        <f t="shared" si="17"/>
        <v>0</v>
      </c>
      <c r="K71" s="385">
        <f t="shared" si="17"/>
        <v>0</v>
      </c>
      <c r="L71" s="385">
        <f t="shared" si="17"/>
        <v>89</v>
      </c>
      <c r="M71" s="385">
        <f t="shared" si="17"/>
        <v>12</v>
      </c>
      <c r="N71" s="385">
        <f t="shared" si="17"/>
        <v>0</v>
      </c>
      <c r="O71" s="385">
        <f t="shared" si="17"/>
        <v>1</v>
      </c>
      <c r="P71" s="385">
        <f t="shared" si="17"/>
        <v>3</v>
      </c>
      <c r="Q71" s="385">
        <f t="shared" si="17"/>
        <v>1</v>
      </c>
      <c r="R71" s="385">
        <f t="shared" si="17"/>
        <v>0</v>
      </c>
      <c r="S71" s="385">
        <f t="shared" si="17"/>
        <v>0</v>
      </c>
      <c r="T71" s="385">
        <f t="shared" si="17"/>
        <v>2</v>
      </c>
      <c r="U71" s="385">
        <f t="shared" si="17"/>
        <v>0</v>
      </c>
      <c r="V71" s="385">
        <f t="shared" si="17"/>
        <v>0</v>
      </c>
      <c r="W71" s="385">
        <f t="shared" si="17"/>
        <v>0</v>
      </c>
      <c r="X71" s="385">
        <f t="shared" si="17"/>
        <v>0</v>
      </c>
      <c r="Y71" s="385">
        <f t="shared" si="17"/>
        <v>0</v>
      </c>
      <c r="Z71" s="385">
        <f t="shared" si="17"/>
        <v>0</v>
      </c>
      <c r="AA71" s="385">
        <f t="shared" si="17"/>
        <v>0</v>
      </c>
      <c r="AB71" s="385">
        <f t="shared" si="17"/>
        <v>18</v>
      </c>
      <c r="AC71" s="385">
        <f t="shared" si="17"/>
        <v>2</v>
      </c>
      <c r="AD71" s="385">
        <f t="shared" si="17"/>
        <v>0</v>
      </c>
      <c r="AE71" s="385">
        <f t="shared" si="17"/>
        <v>1</v>
      </c>
      <c r="AF71" s="385">
        <f t="shared" si="17"/>
        <v>18</v>
      </c>
      <c r="AG71" s="385">
        <f t="shared" si="17"/>
        <v>1</v>
      </c>
      <c r="AH71" s="385">
        <f t="shared" si="17"/>
        <v>0</v>
      </c>
      <c r="AI71" s="385">
        <f t="shared" si="17"/>
        <v>1</v>
      </c>
      <c r="AJ71" s="385">
        <f t="shared" si="17"/>
        <v>76</v>
      </c>
      <c r="AK71" s="385">
        <f t="shared" si="17"/>
        <v>6</v>
      </c>
      <c r="AL71" s="385">
        <f t="shared" si="17"/>
        <v>0</v>
      </c>
      <c r="AM71" s="385">
        <f t="shared" si="17"/>
        <v>3</v>
      </c>
      <c r="AN71" s="385">
        <f t="shared" si="17"/>
        <v>9</v>
      </c>
      <c r="AO71" s="385">
        <f t="shared" si="17"/>
        <v>2</v>
      </c>
      <c r="AP71" s="385">
        <f t="shared" si="17"/>
        <v>0</v>
      </c>
      <c r="AQ71" s="385">
        <f t="shared" si="17"/>
        <v>0</v>
      </c>
      <c r="AR71" s="385">
        <f t="shared" si="17"/>
        <v>15</v>
      </c>
      <c r="AS71" s="385">
        <f t="shared" si="17"/>
        <v>1</v>
      </c>
      <c r="AT71" s="385">
        <f t="shared" si="17"/>
        <v>0</v>
      </c>
      <c r="AU71" s="385">
        <f t="shared" si="17"/>
        <v>0</v>
      </c>
      <c r="AV71" s="385">
        <f t="shared" si="17"/>
        <v>0</v>
      </c>
      <c r="AW71" s="385">
        <f t="shared" si="17"/>
        <v>0</v>
      </c>
      <c r="AX71" s="385">
        <f t="shared" si="17"/>
        <v>0</v>
      </c>
      <c r="AY71" s="385">
        <f t="shared" si="17"/>
        <v>0</v>
      </c>
      <c r="AZ71" s="385">
        <f t="shared" si="17"/>
        <v>4</v>
      </c>
      <c r="BA71" s="385">
        <f t="shared" si="17"/>
        <v>0</v>
      </c>
      <c r="BB71" s="385">
        <f t="shared" si="17"/>
        <v>0</v>
      </c>
      <c r="BC71" s="385">
        <f t="shared" si="17"/>
        <v>0</v>
      </c>
      <c r="BD71" s="385">
        <f t="shared" si="17"/>
        <v>137</v>
      </c>
      <c r="BE71" s="385">
        <f t="shared" si="17"/>
        <v>10</v>
      </c>
      <c r="BF71" s="385">
        <f t="shared" si="17"/>
        <v>0</v>
      </c>
      <c r="BG71" s="385">
        <f t="shared" si="17"/>
        <v>3</v>
      </c>
      <c r="BH71" s="385">
        <f t="shared" si="17"/>
        <v>86</v>
      </c>
      <c r="BI71" s="385">
        <f t="shared" si="17"/>
        <v>2</v>
      </c>
      <c r="BJ71" s="385">
        <f t="shared" si="17"/>
        <v>0</v>
      </c>
      <c r="BK71" s="385">
        <f t="shared" si="17"/>
        <v>1</v>
      </c>
      <c r="BL71" s="385">
        <f t="shared" si="17"/>
        <v>0</v>
      </c>
      <c r="BM71" s="385">
        <f t="shared" si="17"/>
        <v>0</v>
      </c>
      <c r="BR71" s="353" t="s">
        <v>228</v>
      </c>
      <c r="BS71" s="354" t="s">
        <v>244</v>
      </c>
      <c r="BT71" s="355" t="s">
        <v>218</v>
      </c>
      <c r="BU71" s="356" t="s">
        <v>197</v>
      </c>
      <c r="BV71" s="354" t="s">
        <v>233</v>
      </c>
      <c r="BW71" s="385">
        <f t="shared" si="18"/>
        <v>0</v>
      </c>
      <c r="BX71" s="385">
        <f t="shared" si="18"/>
        <v>1</v>
      </c>
      <c r="BY71" s="385">
        <f t="shared" si="18"/>
        <v>0</v>
      </c>
      <c r="BZ71" s="385">
        <f t="shared" si="18"/>
        <v>2</v>
      </c>
      <c r="CA71" s="385">
        <f t="shared" si="18"/>
        <v>0</v>
      </c>
      <c r="CB71" s="385">
        <f t="shared" si="18"/>
        <v>1</v>
      </c>
      <c r="CC71" s="385">
        <f t="shared" si="18"/>
        <v>1</v>
      </c>
      <c r="CD71" s="385">
        <f t="shared" si="18"/>
        <v>0</v>
      </c>
      <c r="CE71" s="385">
        <f t="shared" si="18"/>
        <v>0</v>
      </c>
      <c r="CF71" s="385">
        <f t="shared" si="18"/>
        <v>5</v>
      </c>
      <c r="CG71" s="385">
        <f t="shared" si="18"/>
        <v>0</v>
      </c>
      <c r="CH71" s="385">
        <f t="shared" si="18"/>
        <v>1</v>
      </c>
      <c r="CI71" s="385">
        <f t="shared" si="18"/>
        <v>0</v>
      </c>
      <c r="CJ71" s="385">
        <f t="shared" si="18"/>
        <v>7</v>
      </c>
      <c r="CK71" s="385">
        <f t="shared" si="18"/>
        <v>0</v>
      </c>
      <c r="CL71" s="385">
        <f t="shared" si="18"/>
        <v>0</v>
      </c>
      <c r="CM71" s="385">
        <f t="shared" si="18"/>
        <v>0</v>
      </c>
      <c r="CN71" s="385">
        <f t="shared" si="18"/>
        <v>0</v>
      </c>
    </row>
    <row r="72" spans="3:92" ht="25.5" customHeight="1">
      <c r="C72" s="353" t="s">
        <v>197</v>
      </c>
      <c r="D72" s="354" t="s">
        <v>200</v>
      </c>
      <c r="E72" s="355" t="s">
        <v>218</v>
      </c>
      <c r="F72" s="356" t="s">
        <v>197</v>
      </c>
      <c r="G72" s="354" t="s">
        <v>242</v>
      </c>
      <c r="H72" s="385">
        <f t="shared" si="17"/>
        <v>7</v>
      </c>
      <c r="I72" s="385">
        <f t="shared" si="17"/>
        <v>1</v>
      </c>
      <c r="J72" s="385">
        <f t="shared" si="17"/>
        <v>0</v>
      </c>
      <c r="K72" s="385">
        <f t="shared" si="17"/>
        <v>0</v>
      </c>
      <c r="L72" s="385">
        <f t="shared" si="17"/>
        <v>80</v>
      </c>
      <c r="M72" s="385">
        <f t="shared" si="17"/>
        <v>15</v>
      </c>
      <c r="N72" s="385">
        <f t="shared" si="17"/>
        <v>0</v>
      </c>
      <c r="O72" s="385">
        <f t="shared" si="17"/>
        <v>2</v>
      </c>
      <c r="P72" s="385">
        <f t="shared" si="17"/>
        <v>6</v>
      </c>
      <c r="Q72" s="385">
        <f t="shared" si="17"/>
        <v>0</v>
      </c>
      <c r="R72" s="385">
        <f t="shared" si="17"/>
        <v>1</v>
      </c>
      <c r="S72" s="385">
        <f t="shared" si="17"/>
        <v>0</v>
      </c>
      <c r="T72" s="385">
        <f t="shared" si="17"/>
        <v>4</v>
      </c>
      <c r="U72" s="385">
        <f t="shared" si="17"/>
        <v>1</v>
      </c>
      <c r="V72" s="385">
        <f t="shared" si="17"/>
        <v>0</v>
      </c>
      <c r="W72" s="385">
        <f t="shared" si="17"/>
        <v>0</v>
      </c>
      <c r="X72" s="385">
        <f t="shared" si="17"/>
        <v>3</v>
      </c>
      <c r="Y72" s="385">
        <f t="shared" si="17"/>
        <v>0</v>
      </c>
      <c r="Z72" s="385">
        <f t="shared" si="17"/>
        <v>0</v>
      </c>
      <c r="AA72" s="385">
        <f t="shared" si="17"/>
        <v>0</v>
      </c>
      <c r="AB72" s="385">
        <f t="shared" si="17"/>
        <v>27</v>
      </c>
      <c r="AC72" s="385">
        <f t="shared" si="17"/>
        <v>3</v>
      </c>
      <c r="AD72" s="385">
        <f t="shared" si="17"/>
        <v>0</v>
      </c>
      <c r="AE72" s="385">
        <f t="shared" si="17"/>
        <v>0</v>
      </c>
      <c r="AF72" s="385">
        <f t="shared" si="17"/>
        <v>18</v>
      </c>
      <c r="AG72" s="385">
        <f t="shared" si="17"/>
        <v>2</v>
      </c>
      <c r="AH72" s="385">
        <f t="shared" si="17"/>
        <v>0</v>
      </c>
      <c r="AI72" s="385">
        <f t="shared" si="17"/>
        <v>0</v>
      </c>
      <c r="AJ72" s="385">
        <f t="shared" si="17"/>
        <v>66</v>
      </c>
      <c r="AK72" s="385">
        <f t="shared" si="17"/>
        <v>3</v>
      </c>
      <c r="AL72" s="385">
        <f t="shared" si="17"/>
        <v>0</v>
      </c>
      <c r="AM72" s="385">
        <f t="shared" si="17"/>
        <v>2</v>
      </c>
      <c r="AN72" s="385">
        <f t="shared" si="17"/>
        <v>5</v>
      </c>
      <c r="AO72" s="385">
        <f t="shared" si="17"/>
        <v>3</v>
      </c>
      <c r="AP72" s="385">
        <f t="shared" si="17"/>
        <v>0</v>
      </c>
      <c r="AQ72" s="385">
        <f t="shared" si="17"/>
        <v>0</v>
      </c>
      <c r="AR72" s="385">
        <f t="shared" si="17"/>
        <v>10</v>
      </c>
      <c r="AS72" s="385">
        <f t="shared" si="17"/>
        <v>0</v>
      </c>
      <c r="AT72" s="385">
        <f t="shared" si="17"/>
        <v>0</v>
      </c>
      <c r="AU72" s="385">
        <f t="shared" si="17"/>
        <v>0</v>
      </c>
      <c r="AV72" s="385">
        <f t="shared" si="17"/>
        <v>0</v>
      </c>
      <c r="AW72" s="385">
        <f t="shared" si="17"/>
        <v>0</v>
      </c>
      <c r="AX72" s="385">
        <f t="shared" si="17"/>
        <v>0</v>
      </c>
      <c r="AY72" s="385">
        <f t="shared" si="17"/>
        <v>0</v>
      </c>
      <c r="AZ72" s="385">
        <f t="shared" si="17"/>
        <v>1</v>
      </c>
      <c r="BA72" s="385">
        <f t="shared" si="17"/>
        <v>0</v>
      </c>
      <c r="BB72" s="385">
        <f t="shared" si="17"/>
        <v>0</v>
      </c>
      <c r="BC72" s="385">
        <f t="shared" si="17"/>
        <v>0</v>
      </c>
      <c r="BD72" s="385">
        <f t="shared" si="17"/>
        <v>116</v>
      </c>
      <c r="BE72" s="385">
        <f t="shared" si="17"/>
        <v>20</v>
      </c>
      <c r="BF72" s="385">
        <f t="shared" si="17"/>
        <v>0</v>
      </c>
      <c r="BG72" s="385">
        <f t="shared" si="17"/>
        <v>2</v>
      </c>
      <c r="BH72" s="385">
        <f t="shared" si="17"/>
        <v>73</v>
      </c>
      <c r="BI72" s="385">
        <f t="shared" si="17"/>
        <v>6</v>
      </c>
      <c r="BJ72" s="385">
        <f t="shared" si="17"/>
        <v>0</v>
      </c>
      <c r="BK72" s="385">
        <f t="shared" si="17"/>
        <v>1</v>
      </c>
      <c r="BL72" s="385">
        <f t="shared" si="17"/>
        <v>0</v>
      </c>
      <c r="BM72" s="385">
        <f t="shared" si="17"/>
        <v>0</v>
      </c>
      <c r="BR72" s="353" t="s">
        <v>228</v>
      </c>
      <c r="BS72" s="354" t="s">
        <v>233</v>
      </c>
      <c r="BT72" s="355" t="s">
        <v>218</v>
      </c>
      <c r="BU72" s="356" t="s">
        <v>197</v>
      </c>
      <c r="BV72" s="354" t="s">
        <v>238</v>
      </c>
      <c r="BW72" s="385">
        <f t="shared" si="18"/>
        <v>0</v>
      </c>
      <c r="BX72" s="385">
        <f t="shared" si="18"/>
        <v>5</v>
      </c>
      <c r="BY72" s="385">
        <f t="shared" si="18"/>
        <v>2</v>
      </c>
      <c r="BZ72" s="385">
        <f t="shared" si="18"/>
        <v>0</v>
      </c>
      <c r="CA72" s="385">
        <f t="shared" si="18"/>
        <v>2</v>
      </c>
      <c r="CB72" s="385">
        <f t="shared" si="18"/>
        <v>2</v>
      </c>
      <c r="CC72" s="385">
        <f t="shared" si="18"/>
        <v>4</v>
      </c>
      <c r="CD72" s="385">
        <f t="shared" si="18"/>
        <v>0</v>
      </c>
      <c r="CE72" s="385">
        <f t="shared" si="18"/>
        <v>0</v>
      </c>
      <c r="CF72" s="385">
        <f t="shared" si="18"/>
        <v>2</v>
      </c>
      <c r="CG72" s="385">
        <f t="shared" si="18"/>
        <v>0</v>
      </c>
      <c r="CH72" s="385">
        <f t="shared" si="18"/>
        <v>1</v>
      </c>
      <c r="CI72" s="385">
        <f t="shared" si="18"/>
        <v>0</v>
      </c>
      <c r="CJ72" s="385">
        <f t="shared" si="18"/>
        <v>6</v>
      </c>
      <c r="CK72" s="385">
        <f t="shared" si="18"/>
        <v>0</v>
      </c>
      <c r="CL72" s="385">
        <f t="shared" si="18"/>
        <v>2</v>
      </c>
      <c r="CM72" s="385">
        <f t="shared" si="18"/>
        <v>0</v>
      </c>
      <c r="CN72" s="385">
        <f t="shared" si="18"/>
        <v>0</v>
      </c>
    </row>
    <row r="73" spans="3:92" ht="25.5" customHeight="1">
      <c r="C73" s="353" t="s">
        <v>197</v>
      </c>
      <c r="D73" s="354" t="s">
        <v>199</v>
      </c>
      <c r="E73" s="355" t="s">
        <v>218</v>
      </c>
      <c r="F73" s="356" t="s">
        <v>197</v>
      </c>
      <c r="G73" s="354" t="s">
        <v>198</v>
      </c>
      <c r="H73" s="385">
        <f t="shared" si="17"/>
        <v>8</v>
      </c>
      <c r="I73" s="385">
        <f t="shared" si="17"/>
        <v>0</v>
      </c>
      <c r="J73" s="385">
        <f t="shared" si="17"/>
        <v>0</v>
      </c>
      <c r="K73" s="385">
        <f t="shared" si="17"/>
        <v>0</v>
      </c>
      <c r="L73" s="385">
        <f t="shared" si="17"/>
        <v>83</v>
      </c>
      <c r="M73" s="385">
        <f t="shared" si="17"/>
        <v>9</v>
      </c>
      <c r="N73" s="385">
        <f t="shared" si="17"/>
        <v>1</v>
      </c>
      <c r="O73" s="385">
        <f t="shared" si="17"/>
        <v>0</v>
      </c>
      <c r="P73" s="385">
        <f t="shared" si="17"/>
        <v>6</v>
      </c>
      <c r="Q73" s="385">
        <f t="shared" si="17"/>
        <v>0</v>
      </c>
      <c r="R73" s="385">
        <f t="shared" si="17"/>
        <v>0</v>
      </c>
      <c r="S73" s="385">
        <f t="shared" si="17"/>
        <v>0</v>
      </c>
      <c r="T73" s="385">
        <f t="shared" si="17"/>
        <v>1</v>
      </c>
      <c r="U73" s="385">
        <f t="shared" si="17"/>
        <v>0</v>
      </c>
      <c r="V73" s="385">
        <f t="shared" si="17"/>
        <v>0</v>
      </c>
      <c r="W73" s="385">
        <f t="shared" si="17"/>
        <v>0</v>
      </c>
      <c r="X73" s="385">
        <f t="shared" si="17"/>
        <v>1</v>
      </c>
      <c r="Y73" s="385">
        <f t="shared" si="17"/>
        <v>0</v>
      </c>
      <c r="Z73" s="385">
        <f t="shared" si="17"/>
        <v>0</v>
      </c>
      <c r="AA73" s="385">
        <f t="shared" si="17"/>
        <v>0</v>
      </c>
      <c r="AB73" s="385">
        <f t="shared" si="17"/>
        <v>27</v>
      </c>
      <c r="AC73" s="385">
        <f t="shared" si="17"/>
        <v>1</v>
      </c>
      <c r="AD73" s="385">
        <f t="shared" si="17"/>
        <v>0</v>
      </c>
      <c r="AE73" s="385">
        <f t="shared" si="17"/>
        <v>0</v>
      </c>
      <c r="AF73" s="385">
        <f t="shared" si="17"/>
        <v>23</v>
      </c>
      <c r="AG73" s="385">
        <f t="shared" si="17"/>
        <v>0</v>
      </c>
      <c r="AH73" s="385">
        <f t="shared" si="17"/>
        <v>0</v>
      </c>
      <c r="AI73" s="385">
        <f t="shared" si="17"/>
        <v>1</v>
      </c>
      <c r="AJ73" s="385">
        <f t="shared" si="17"/>
        <v>51</v>
      </c>
      <c r="AK73" s="385">
        <f t="shared" si="17"/>
        <v>5</v>
      </c>
      <c r="AL73" s="385">
        <f t="shared" si="17"/>
        <v>0</v>
      </c>
      <c r="AM73" s="385">
        <f t="shared" si="17"/>
        <v>5</v>
      </c>
      <c r="AN73" s="385">
        <f t="shared" si="17"/>
        <v>5</v>
      </c>
      <c r="AO73" s="385">
        <f t="shared" si="17"/>
        <v>0</v>
      </c>
      <c r="AP73" s="385">
        <f t="shared" si="17"/>
        <v>1</v>
      </c>
      <c r="AQ73" s="385">
        <f t="shared" si="17"/>
        <v>0</v>
      </c>
      <c r="AR73" s="385">
        <f t="shared" si="17"/>
        <v>11</v>
      </c>
      <c r="AS73" s="385">
        <f t="shared" si="17"/>
        <v>1</v>
      </c>
      <c r="AT73" s="385">
        <f t="shared" si="17"/>
        <v>0</v>
      </c>
      <c r="AU73" s="385">
        <f t="shared" si="17"/>
        <v>0</v>
      </c>
      <c r="AV73" s="385">
        <f t="shared" si="17"/>
        <v>0</v>
      </c>
      <c r="AW73" s="385">
        <f t="shared" si="17"/>
        <v>0</v>
      </c>
      <c r="AX73" s="385">
        <f t="shared" si="17"/>
        <v>0</v>
      </c>
      <c r="AY73" s="385">
        <f t="shared" si="17"/>
        <v>0</v>
      </c>
      <c r="AZ73" s="385">
        <f t="shared" si="17"/>
        <v>6</v>
      </c>
      <c r="BA73" s="385">
        <f t="shared" si="17"/>
        <v>1</v>
      </c>
      <c r="BB73" s="385">
        <f t="shared" si="17"/>
        <v>0</v>
      </c>
      <c r="BC73" s="385">
        <f t="shared" si="17"/>
        <v>0</v>
      </c>
      <c r="BD73" s="385">
        <f t="shared" si="17"/>
        <v>116</v>
      </c>
      <c r="BE73" s="385">
        <f t="shared" si="17"/>
        <v>9</v>
      </c>
      <c r="BF73" s="385">
        <f t="shared" si="17"/>
        <v>1</v>
      </c>
      <c r="BG73" s="385">
        <f t="shared" si="17"/>
        <v>2</v>
      </c>
      <c r="BH73" s="385">
        <f t="shared" si="17"/>
        <v>67</v>
      </c>
      <c r="BI73" s="385">
        <f t="shared" si="17"/>
        <v>1</v>
      </c>
      <c r="BJ73" s="385">
        <f t="shared" si="17"/>
        <v>0</v>
      </c>
      <c r="BK73" s="385">
        <f t="shared" si="17"/>
        <v>2</v>
      </c>
      <c r="BL73" s="385">
        <f t="shared" si="17"/>
        <v>0</v>
      </c>
      <c r="BM73" s="385">
        <f t="shared" si="17"/>
        <v>0</v>
      </c>
      <c r="BR73" s="353" t="s">
        <v>228</v>
      </c>
      <c r="BS73" s="354" t="s">
        <v>238</v>
      </c>
      <c r="BT73" s="355" t="s">
        <v>218</v>
      </c>
      <c r="BU73" s="356" t="s">
        <v>228</v>
      </c>
      <c r="BV73" s="354" t="s">
        <v>243</v>
      </c>
      <c r="BW73" s="385">
        <f t="shared" si="18"/>
        <v>0</v>
      </c>
      <c r="BX73" s="385">
        <f t="shared" si="18"/>
        <v>6</v>
      </c>
      <c r="BY73" s="385">
        <f t="shared" si="18"/>
        <v>3</v>
      </c>
      <c r="BZ73" s="385">
        <f t="shared" si="18"/>
        <v>5</v>
      </c>
      <c r="CA73" s="385">
        <f t="shared" si="18"/>
        <v>0</v>
      </c>
      <c r="CB73" s="385">
        <f t="shared" si="18"/>
        <v>3</v>
      </c>
      <c r="CC73" s="385">
        <f t="shared" si="18"/>
        <v>0</v>
      </c>
      <c r="CD73" s="385">
        <f t="shared" si="18"/>
        <v>1</v>
      </c>
      <c r="CE73" s="385">
        <f t="shared" si="18"/>
        <v>0</v>
      </c>
      <c r="CF73" s="385">
        <f t="shared" si="18"/>
        <v>5</v>
      </c>
      <c r="CG73" s="385">
        <f t="shared" si="18"/>
        <v>0</v>
      </c>
      <c r="CH73" s="385">
        <f t="shared" si="18"/>
        <v>1</v>
      </c>
      <c r="CI73" s="385">
        <f t="shared" si="18"/>
        <v>0</v>
      </c>
      <c r="CJ73" s="385">
        <f t="shared" si="18"/>
        <v>6</v>
      </c>
      <c r="CK73" s="385">
        <f t="shared" si="18"/>
        <v>0</v>
      </c>
      <c r="CL73" s="385">
        <f t="shared" si="18"/>
        <v>2</v>
      </c>
      <c r="CM73" s="385">
        <f t="shared" si="18"/>
        <v>0</v>
      </c>
      <c r="CN73" s="385">
        <f t="shared" si="18"/>
        <v>0</v>
      </c>
    </row>
    <row r="74" spans="3:92" ht="25.5" customHeight="1">
      <c r="C74" s="353" t="s">
        <v>246</v>
      </c>
      <c r="D74" s="354" t="s">
        <v>198</v>
      </c>
      <c r="E74" s="355" t="s">
        <v>195</v>
      </c>
      <c r="F74" s="356" t="s">
        <v>228</v>
      </c>
      <c r="G74" s="354" t="s">
        <v>196</v>
      </c>
      <c r="H74" s="385">
        <f t="shared" si="17"/>
        <v>8</v>
      </c>
      <c r="I74" s="385">
        <f t="shared" si="17"/>
        <v>0</v>
      </c>
      <c r="J74" s="385">
        <f t="shared" si="17"/>
        <v>0</v>
      </c>
      <c r="K74" s="385">
        <f t="shared" si="17"/>
        <v>1</v>
      </c>
      <c r="L74" s="385">
        <f t="shared" si="17"/>
        <v>113</v>
      </c>
      <c r="M74" s="385">
        <f t="shared" si="17"/>
        <v>10</v>
      </c>
      <c r="N74" s="385">
        <f t="shared" si="17"/>
        <v>0</v>
      </c>
      <c r="O74" s="385">
        <f t="shared" si="17"/>
        <v>3</v>
      </c>
      <c r="P74" s="385">
        <f t="shared" si="17"/>
        <v>3</v>
      </c>
      <c r="Q74" s="385">
        <f t="shared" si="17"/>
        <v>2</v>
      </c>
      <c r="R74" s="385">
        <f t="shared" si="17"/>
        <v>0</v>
      </c>
      <c r="S74" s="385">
        <f t="shared" si="17"/>
        <v>0</v>
      </c>
      <c r="T74" s="385">
        <f t="shared" si="17"/>
        <v>2</v>
      </c>
      <c r="U74" s="385">
        <f t="shared" si="17"/>
        <v>0</v>
      </c>
      <c r="V74" s="385">
        <f t="shared" si="17"/>
        <v>0</v>
      </c>
      <c r="W74" s="385">
        <f t="shared" si="17"/>
        <v>0</v>
      </c>
      <c r="X74" s="385">
        <f t="shared" si="17"/>
        <v>0</v>
      </c>
      <c r="Y74" s="385">
        <f t="shared" si="17"/>
        <v>0</v>
      </c>
      <c r="Z74" s="385">
        <f t="shared" si="17"/>
        <v>0</v>
      </c>
      <c r="AA74" s="385">
        <f t="shared" si="17"/>
        <v>0</v>
      </c>
      <c r="AB74" s="385">
        <f t="shared" si="17"/>
        <v>26</v>
      </c>
      <c r="AC74" s="385">
        <f t="shared" si="17"/>
        <v>1</v>
      </c>
      <c r="AD74" s="385">
        <f t="shared" si="17"/>
        <v>0</v>
      </c>
      <c r="AE74" s="385">
        <f t="shared" ref="AE74:BM75" si="19">AE35-AE34</f>
        <v>0</v>
      </c>
      <c r="AF74" s="385">
        <f t="shared" si="19"/>
        <v>29</v>
      </c>
      <c r="AG74" s="385">
        <f t="shared" si="19"/>
        <v>0</v>
      </c>
      <c r="AH74" s="385">
        <f t="shared" si="19"/>
        <v>0</v>
      </c>
      <c r="AI74" s="385">
        <f t="shared" si="19"/>
        <v>1</v>
      </c>
      <c r="AJ74" s="385">
        <f t="shared" si="19"/>
        <v>109</v>
      </c>
      <c r="AK74" s="385">
        <f t="shared" si="19"/>
        <v>4</v>
      </c>
      <c r="AL74" s="385">
        <f t="shared" si="19"/>
        <v>0</v>
      </c>
      <c r="AM74" s="385">
        <f t="shared" si="19"/>
        <v>1</v>
      </c>
      <c r="AN74" s="385">
        <f t="shared" si="19"/>
        <v>13</v>
      </c>
      <c r="AO74" s="385">
        <f t="shared" si="19"/>
        <v>1</v>
      </c>
      <c r="AP74" s="385">
        <f t="shared" si="19"/>
        <v>0</v>
      </c>
      <c r="AQ74" s="385">
        <f t="shared" si="19"/>
        <v>1</v>
      </c>
      <c r="AR74" s="385">
        <f t="shared" si="19"/>
        <v>12</v>
      </c>
      <c r="AS74" s="385">
        <f t="shared" si="19"/>
        <v>0</v>
      </c>
      <c r="AT74" s="385">
        <f t="shared" si="19"/>
        <v>0</v>
      </c>
      <c r="AU74" s="385">
        <f t="shared" si="19"/>
        <v>0</v>
      </c>
      <c r="AV74" s="385">
        <f t="shared" si="19"/>
        <v>0</v>
      </c>
      <c r="AW74" s="385">
        <f t="shared" si="19"/>
        <v>0</v>
      </c>
      <c r="AX74" s="385">
        <f t="shared" si="19"/>
        <v>0</v>
      </c>
      <c r="AY74" s="385">
        <f t="shared" si="19"/>
        <v>0</v>
      </c>
      <c r="AZ74" s="385">
        <f t="shared" si="19"/>
        <v>7</v>
      </c>
      <c r="BA74" s="385">
        <f t="shared" si="19"/>
        <v>0</v>
      </c>
      <c r="BB74" s="385">
        <f t="shared" si="19"/>
        <v>0</v>
      </c>
      <c r="BC74" s="385">
        <f t="shared" si="19"/>
        <v>0</v>
      </c>
      <c r="BD74" s="385">
        <f t="shared" si="19"/>
        <v>101</v>
      </c>
      <c r="BE74" s="385">
        <f t="shared" si="19"/>
        <v>13</v>
      </c>
      <c r="BF74" s="385">
        <f t="shared" si="19"/>
        <v>0</v>
      </c>
      <c r="BG74" s="385">
        <f t="shared" si="19"/>
        <v>3</v>
      </c>
      <c r="BH74" s="385">
        <f t="shared" si="19"/>
        <v>63</v>
      </c>
      <c r="BI74" s="385">
        <f t="shared" si="19"/>
        <v>2</v>
      </c>
      <c r="BJ74" s="385">
        <f t="shared" si="19"/>
        <v>0</v>
      </c>
      <c r="BK74" s="385">
        <f t="shared" si="19"/>
        <v>3</v>
      </c>
      <c r="BL74" s="385">
        <f t="shared" si="19"/>
        <v>0</v>
      </c>
      <c r="BM74" s="385">
        <f t="shared" si="19"/>
        <v>0</v>
      </c>
      <c r="BR74" s="353" t="s">
        <v>197</v>
      </c>
      <c r="BS74" s="354" t="s">
        <v>243</v>
      </c>
      <c r="BT74" s="355" t="s">
        <v>218</v>
      </c>
      <c r="BU74" s="356" t="s">
        <v>228</v>
      </c>
      <c r="BV74" s="354" t="s">
        <v>226</v>
      </c>
      <c r="BW74" s="385">
        <f t="shared" si="18"/>
        <v>1</v>
      </c>
      <c r="BX74" s="385">
        <f t="shared" si="18"/>
        <v>4</v>
      </c>
      <c r="BY74" s="385">
        <f t="shared" si="18"/>
        <v>3</v>
      </c>
      <c r="BZ74" s="385">
        <f t="shared" si="18"/>
        <v>3</v>
      </c>
      <c r="CA74" s="385">
        <f t="shared" si="18"/>
        <v>0</v>
      </c>
      <c r="CB74" s="385">
        <f t="shared" si="18"/>
        <v>4</v>
      </c>
      <c r="CC74" s="385">
        <f t="shared" si="18"/>
        <v>1</v>
      </c>
      <c r="CD74" s="385">
        <f t="shared" si="18"/>
        <v>0</v>
      </c>
      <c r="CE74" s="385">
        <f t="shared" si="18"/>
        <v>1</v>
      </c>
      <c r="CF74" s="385">
        <f t="shared" si="18"/>
        <v>2</v>
      </c>
      <c r="CG74" s="385">
        <f t="shared" si="18"/>
        <v>0</v>
      </c>
      <c r="CH74" s="385">
        <f t="shared" si="18"/>
        <v>0</v>
      </c>
      <c r="CI74" s="385">
        <f t="shared" si="18"/>
        <v>1</v>
      </c>
      <c r="CJ74" s="385">
        <f t="shared" si="18"/>
        <v>3</v>
      </c>
      <c r="CK74" s="385">
        <f t="shared" si="18"/>
        <v>0</v>
      </c>
      <c r="CL74" s="385">
        <f t="shared" si="18"/>
        <v>2</v>
      </c>
      <c r="CM74" s="385">
        <f t="shared" si="18"/>
        <v>0</v>
      </c>
      <c r="CN74" s="385">
        <f t="shared" si="18"/>
        <v>0</v>
      </c>
    </row>
    <row r="75" spans="3:92" ht="25.5" customHeight="1">
      <c r="C75" s="361" t="s">
        <v>228</v>
      </c>
      <c r="D75" s="362" t="s">
        <v>196</v>
      </c>
      <c r="E75" s="363" t="s">
        <v>195</v>
      </c>
      <c r="F75" s="364" t="s">
        <v>194</v>
      </c>
      <c r="G75" s="362" t="s">
        <v>193</v>
      </c>
      <c r="H75" s="385">
        <f t="shared" ref="H75:AM75" si="20">H36-H35</f>
        <v>9</v>
      </c>
      <c r="I75" s="385">
        <f t="shared" si="20"/>
        <v>0</v>
      </c>
      <c r="J75" s="385">
        <f t="shared" si="20"/>
        <v>0</v>
      </c>
      <c r="K75" s="385">
        <f t="shared" si="20"/>
        <v>0</v>
      </c>
      <c r="L75" s="385">
        <f t="shared" si="20"/>
        <v>79</v>
      </c>
      <c r="M75" s="385">
        <f t="shared" si="20"/>
        <v>9</v>
      </c>
      <c r="N75" s="385">
        <f t="shared" si="20"/>
        <v>0</v>
      </c>
      <c r="O75" s="385">
        <f t="shared" si="20"/>
        <v>1</v>
      </c>
      <c r="P75" s="385">
        <f t="shared" si="20"/>
        <v>3</v>
      </c>
      <c r="Q75" s="385">
        <f t="shared" si="20"/>
        <v>0</v>
      </c>
      <c r="R75" s="385">
        <f t="shared" si="20"/>
        <v>0</v>
      </c>
      <c r="S75" s="385">
        <f t="shared" si="20"/>
        <v>0</v>
      </c>
      <c r="T75" s="385">
        <f t="shared" si="20"/>
        <v>6</v>
      </c>
      <c r="U75" s="385">
        <f t="shared" si="20"/>
        <v>0</v>
      </c>
      <c r="V75" s="385">
        <f t="shared" si="20"/>
        <v>0</v>
      </c>
      <c r="W75" s="385">
        <f t="shared" si="20"/>
        <v>0</v>
      </c>
      <c r="X75" s="385">
        <f t="shared" si="20"/>
        <v>0</v>
      </c>
      <c r="Y75" s="385">
        <f t="shared" si="20"/>
        <v>0</v>
      </c>
      <c r="Z75" s="385">
        <f t="shared" si="20"/>
        <v>0</v>
      </c>
      <c r="AA75" s="385">
        <f t="shared" si="20"/>
        <v>0</v>
      </c>
      <c r="AB75" s="385">
        <f t="shared" si="20"/>
        <v>33</v>
      </c>
      <c r="AC75" s="385">
        <f t="shared" si="20"/>
        <v>1</v>
      </c>
      <c r="AD75" s="385">
        <f t="shared" si="20"/>
        <v>1</v>
      </c>
      <c r="AE75" s="385">
        <f t="shared" si="20"/>
        <v>0</v>
      </c>
      <c r="AF75" s="385">
        <f t="shared" si="20"/>
        <v>19</v>
      </c>
      <c r="AG75" s="385">
        <f t="shared" si="20"/>
        <v>2</v>
      </c>
      <c r="AH75" s="385">
        <f t="shared" si="20"/>
        <v>0</v>
      </c>
      <c r="AI75" s="385">
        <f t="shared" si="20"/>
        <v>1</v>
      </c>
      <c r="AJ75" s="385">
        <f t="shared" si="20"/>
        <v>58</v>
      </c>
      <c r="AK75" s="385">
        <f t="shared" si="20"/>
        <v>5</v>
      </c>
      <c r="AL75" s="385">
        <f t="shared" si="20"/>
        <v>0</v>
      </c>
      <c r="AM75" s="385">
        <f t="shared" si="20"/>
        <v>2</v>
      </c>
      <c r="AN75" s="385">
        <f t="shared" si="19"/>
        <v>7</v>
      </c>
      <c r="AO75" s="385">
        <f t="shared" si="19"/>
        <v>0</v>
      </c>
      <c r="AP75" s="385">
        <f t="shared" si="19"/>
        <v>0</v>
      </c>
      <c r="AQ75" s="385">
        <f t="shared" si="19"/>
        <v>0</v>
      </c>
      <c r="AR75" s="385">
        <f t="shared" si="19"/>
        <v>14</v>
      </c>
      <c r="AS75" s="385">
        <f t="shared" si="19"/>
        <v>1</v>
      </c>
      <c r="AT75" s="385">
        <f t="shared" si="19"/>
        <v>0</v>
      </c>
      <c r="AU75" s="385">
        <f t="shared" si="19"/>
        <v>0</v>
      </c>
      <c r="AV75" s="385">
        <f t="shared" si="19"/>
        <v>0</v>
      </c>
      <c r="AW75" s="385">
        <f t="shared" si="19"/>
        <v>0</v>
      </c>
      <c r="AX75" s="385">
        <f t="shared" si="19"/>
        <v>0</v>
      </c>
      <c r="AY75" s="385">
        <f t="shared" si="19"/>
        <v>0</v>
      </c>
      <c r="AZ75" s="385">
        <f t="shared" si="19"/>
        <v>5</v>
      </c>
      <c r="BA75" s="385">
        <f t="shared" si="19"/>
        <v>0</v>
      </c>
      <c r="BB75" s="385">
        <f t="shared" si="19"/>
        <v>0</v>
      </c>
      <c r="BC75" s="385">
        <f t="shared" si="19"/>
        <v>0</v>
      </c>
      <c r="BD75" s="385">
        <f t="shared" si="19"/>
        <v>119</v>
      </c>
      <c r="BE75" s="385">
        <f t="shared" si="19"/>
        <v>9</v>
      </c>
      <c r="BF75" s="385">
        <f t="shared" si="19"/>
        <v>0</v>
      </c>
      <c r="BG75" s="385">
        <f t="shared" si="19"/>
        <v>3</v>
      </c>
      <c r="BH75" s="385">
        <f t="shared" si="19"/>
        <v>52</v>
      </c>
      <c r="BI75" s="385">
        <f t="shared" si="19"/>
        <v>5</v>
      </c>
      <c r="BJ75" s="385">
        <f t="shared" si="19"/>
        <v>0</v>
      </c>
      <c r="BK75" s="385">
        <f t="shared" si="19"/>
        <v>1</v>
      </c>
      <c r="BL75" s="385">
        <f t="shared" si="19"/>
        <v>0</v>
      </c>
      <c r="BM75" s="385">
        <f t="shared" si="19"/>
        <v>0</v>
      </c>
      <c r="BR75" s="361" t="s">
        <v>228</v>
      </c>
      <c r="BS75" s="362" t="s">
        <v>226</v>
      </c>
      <c r="BT75" s="363" t="s">
        <v>218</v>
      </c>
      <c r="BU75" s="364" t="s">
        <v>229</v>
      </c>
      <c r="BV75" s="362" t="s">
        <v>277</v>
      </c>
      <c r="BW75" s="385">
        <f t="shared" si="18"/>
        <v>1</v>
      </c>
      <c r="BX75" s="385">
        <f t="shared" si="18"/>
        <v>3</v>
      </c>
      <c r="BY75" s="385">
        <f t="shared" si="18"/>
        <v>1</v>
      </c>
      <c r="BZ75" s="385">
        <f t="shared" si="18"/>
        <v>1</v>
      </c>
      <c r="CA75" s="385">
        <f t="shared" si="18"/>
        <v>0</v>
      </c>
      <c r="CB75" s="385">
        <f t="shared" si="18"/>
        <v>1</v>
      </c>
      <c r="CC75" s="385">
        <f t="shared" si="18"/>
        <v>0</v>
      </c>
      <c r="CD75" s="385">
        <f t="shared" si="18"/>
        <v>0</v>
      </c>
      <c r="CE75" s="385">
        <f t="shared" si="18"/>
        <v>1</v>
      </c>
      <c r="CF75" s="385">
        <f t="shared" si="18"/>
        <v>2</v>
      </c>
      <c r="CG75" s="385">
        <f t="shared" si="18"/>
        <v>0</v>
      </c>
      <c r="CH75" s="385">
        <f t="shared" si="18"/>
        <v>4</v>
      </c>
      <c r="CI75" s="385">
        <f t="shared" si="18"/>
        <v>2</v>
      </c>
      <c r="CJ75" s="385">
        <f t="shared" si="18"/>
        <v>6</v>
      </c>
      <c r="CK75" s="385">
        <f t="shared" si="18"/>
        <v>0</v>
      </c>
      <c r="CL75" s="385">
        <f t="shared" si="18"/>
        <v>3</v>
      </c>
      <c r="CM75" s="385">
        <f t="shared" si="18"/>
        <v>0</v>
      </c>
      <c r="CN75" s="385">
        <f t="shared" si="18"/>
        <v>0</v>
      </c>
    </row>
    <row r="76" spans="3:92" ht="25.5" customHeight="1">
      <c r="C76" s="389"/>
      <c r="D76" s="387"/>
      <c r="E76" s="388"/>
      <c r="F76" s="389"/>
      <c r="G76" s="387"/>
      <c r="H76" s="385"/>
      <c r="I76" s="385"/>
      <c r="J76" s="385"/>
      <c r="K76" s="385"/>
      <c r="L76" s="385"/>
      <c r="M76" s="385"/>
      <c r="N76" s="385"/>
      <c r="O76" s="385"/>
      <c r="P76" s="385"/>
      <c r="Q76" s="385"/>
      <c r="R76" s="385"/>
      <c r="S76" s="385"/>
      <c r="T76" s="385"/>
      <c r="U76" s="385"/>
      <c r="V76" s="385"/>
      <c r="W76" s="385"/>
      <c r="X76" s="385"/>
      <c r="Y76" s="385"/>
      <c r="Z76" s="385"/>
      <c r="AA76" s="385"/>
      <c r="AB76" s="385"/>
      <c r="AC76" s="385"/>
      <c r="AD76" s="385"/>
      <c r="AE76" s="385"/>
      <c r="AF76" s="385"/>
      <c r="AG76" s="385"/>
      <c r="AH76" s="385"/>
      <c r="AI76" s="385"/>
      <c r="AJ76" s="385"/>
      <c r="AK76" s="385"/>
      <c r="AL76" s="385"/>
      <c r="AM76" s="385"/>
      <c r="AN76" s="385"/>
      <c r="AO76" s="385"/>
      <c r="AP76" s="385"/>
      <c r="AQ76" s="385"/>
      <c r="AR76" s="385"/>
      <c r="AS76" s="385"/>
      <c r="AT76" s="385"/>
      <c r="AU76" s="385"/>
      <c r="AV76" s="385"/>
      <c r="AW76" s="385"/>
      <c r="AX76" s="385"/>
      <c r="AY76" s="385"/>
      <c r="AZ76" s="385"/>
      <c r="BA76" s="385"/>
      <c r="BB76" s="385"/>
      <c r="BC76" s="385"/>
      <c r="BD76" s="385"/>
      <c r="BE76" s="385"/>
      <c r="BF76" s="385"/>
      <c r="BG76" s="385"/>
      <c r="BH76" s="385"/>
      <c r="BI76" s="385"/>
      <c r="BJ76" s="385"/>
      <c r="BK76" s="385"/>
      <c r="BL76" s="385"/>
      <c r="BM76" s="385"/>
      <c r="BR76" s="389"/>
      <c r="BS76" s="387"/>
      <c r="BT76" s="388"/>
      <c r="BU76" s="389"/>
      <c r="BV76" s="387"/>
      <c r="BW76" s="385"/>
      <c r="BX76" s="385"/>
      <c r="BY76" s="385"/>
      <c r="BZ76" s="385"/>
      <c r="CA76" s="385"/>
      <c r="CB76" s="385"/>
      <c r="CC76" s="385"/>
      <c r="CD76" s="385"/>
      <c r="CE76" s="385"/>
      <c r="CF76" s="385"/>
      <c r="CG76" s="385"/>
      <c r="CH76" s="385"/>
      <c r="CI76" s="385"/>
      <c r="CJ76" s="385"/>
      <c r="CK76" s="385"/>
      <c r="CL76" s="385"/>
      <c r="CM76" s="385"/>
      <c r="CN76" s="385"/>
    </row>
    <row r="77" spans="3:92" s="395" customFormat="1" ht="35.25" customHeight="1">
      <c r="C77" s="391"/>
      <c r="D77" s="392"/>
      <c r="E77" s="393"/>
      <c r="F77" s="391"/>
      <c r="G77" s="392"/>
      <c r="H77" s="394">
        <f>SUM(H41:H75)</f>
        <v>415</v>
      </c>
      <c r="I77" s="394">
        <f t="shared" ref="I77:BM77" si="21">SUM(I41:I75)</f>
        <v>55</v>
      </c>
      <c r="J77" s="394">
        <f t="shared" si="21"/>
        <v>1</v>
      </c>
      <c r="K77" s="394">
        <f t="shared" si="21"/>
        <v>20</v>
      </c>
      <c r="L77" s="394">
        <f t="shared" si="21"/>
        <v>4688</v>
      </c>
      <c r="M77" s="394">
        <f t="shared" si="21"/>
        <v>679</v>
      </c>
      <c r="N77" s="394">
        <f t="shared" si="21"/>
        <v>25</v>
      </c>
      <c r="O77" s="394">
        <f t="shared" si="21"/>
        <v>312</v>
      </c>
      <c r="P77" s="394">
        <f t="shared" si="21"/>
        <v>293</v>
      </c>
      <c r="Q77" s="394">
        <f t="shared" si="21"/>
        <v>45</v>
      </c>
      <c r="R77" s="394">
        <f t="shared" si="21"/>
        <v>4</v>
      </c>
      <c r="S77" s="394">
        <f t="shared" si="21"/>
        <v>7</v>
      </c>
      <c r="T77" s="394">
        <f t="shared" si="21"/>
        <v>388</v>
      </c>
      <c r="U77" s="394">
        <f t="shared" si="21"/>
        <v>36</v>
      </c>
      <c r="V77" s="394">
        <f t="shared" si="21"/>
        <v>8</v>
      </c>
      <c r="W77" s="394">
        <f t="shared" si="21"/>
        <v>20</v>
      </c>
      <c r="X77" s="394">
        <f t="shared" si="21"/>
        <v>12</v>
      </c>
      <c r="Y77" s="394">
        <f t="shared" si="21"/>
        <v>2</v>
      </c>
      <c r="Z77" s="394">
        <f t="shared" si="21"/>
        <v>0</v>
      </c>
      <c r="AA77" s="394">
        <f t="shared" si="21"/>
        <v>0</v>
      </c>
      <c r="AB77" s="394">
        <f t="shared" si="21"/>
        <v>1498</v>
      </c>
      <c r="AC77" s="394">
        <f t="shared" si="21"/>
        <v>139</v>
      </c>
      <c r="AD77" s="394">
        <f t="shared" si="21"/>
        <v>17</v>
      </c>
      <c r="AE77" s="394">
        <f t="shared" si="21"/>
        <v>70</v>
      </c>
      <c r="AF77" s="394">
        <f t="shared" si="21"/>
        <v>1248</v>
      </c>
      <c r="AG77" s="394">
        <f t="shared" si="21"/>
        <v>147</v>
      </c>
      <c r="AH77" s="394">
        <f t="shared" si="21"/>
        <v>12</v>
      </c>
      <c r="AI77" s="394">
        <f t="shared" si="21"/>
        <v>41</v>
      </c>
      <c r="AJ77" s="394">
        <f t="shared" si="21"/>
        <v>4384</v>
      </c>
      <c r="AK77" s="394">
        <f t="shared" si="21"/>
        <v>702</v>
      </c>
      <c r="AL77" s="394">
        <f t="shared" si="21"/>
        <v>23</v>
      </c>
      <c r="AM77" s="394">
        <f t="shared" si="21"/>
        <v>253</v>
      </c>
      <c r="AN77" s="394">
        <f t="shared" si="21"/>
        <v>683</v>
      </c>
      <c r="AO77" s="394">
        <f t="shared" si="21"/>
        <v>75</v>
      </c>
      <c r="AP77" s="394">
        <f t="shared" si="21"/>
        <v>13</v>
      </c>
      <c r="AQ77" s="394">
        <f t="shared" si="21"/>
        <v>29</v>
      </c>
      <c r="AR77" s="394">
        <f t="shared" si="21"/>
        <v>655</v>
      </c>
      <c r="AS77" s="394">
        <f t="shared" si="21"/>
        <v>59</v>
      </c>
      <c r="AT77" s="394">
        <f t="shared" si="21"/>
        <v>12</v>
      </c>
      <c r="AU77" s="394">
        <f t="shared" si="21"/>
        <v>21</v>
      </c>
      <c r="AV77" s="394">
        <f t="shared" si="21"/>
        <v>4</v>
      </c>
      <c r="AW77" s="394">
        <f t="shared" si="21"/>
        <v>1</v>
      </c>
      <c r="AX77" s="394">
        <f t="shared" si="21"/>
        <v>0</v>
      </c>
      <c r="AY77" s="394">
        <f t="shared" si="21"/>
        <v>0</v>
      </c>
      <c r="AZ77" s="394">
        <f t="shared" si="21"/>
        <v>628</v>
      </c>
      <c r="BA77" s="394">
        <f t="shared" si="21"/>
        <v>68</v>
      </c>
      <c r="BB77" s="394">
        <f t="shared" si="21"/>
        <v>0</v>
      </c>
      <c r="BC77" s="394">
        <f t="shared" si="21"/>
        <v>13</v>
      </c>
      <c r="BD77" s="394">
        <f t="shared" si="21"/>
        <v>4838</v>
      </c>
      <c r="BE77" s="394">
        <f t="shared" si="21"/>
        <v>1103</v>
      </c>
      <c r="BF77" s="394">
        <f t="shared" si="21"/>
        <v>36</v>
      </c>
      <c r="BG77" s="394">
        <f t="shared" si="21"/>
        <v>314</v>
      </c>
      <c r="BH77" s="394">
        <f t="shared" si="21"/>
        <v>5067</v>
      </c>
      <c r="BI77" s="394">
        <f t="shared" si="21"/>
        <v>631</v>
      </c>
      <c r="BJ77" s="394">
        <f t="shared" si="21"/>
        <v>7</v>
      </c>
      <c r="BK77" s="394">
        <f t="shared" si="21"/>
        <v>273</v>
      </c>
      <c r="BL77" s="394">
        <f t="shared" si="21"/>
        <v>0</v>
      </c>
      <c r="BM77" s="394">
        <f t="shared" si="21"/>
        <v>0</v>
      </c>
      <c r="BR77" s="391"/>
      <c r="BS77" s="392"/>
      <c r="BT77" s="393"/>
      <c r="BU77" s="391"/>
      <c r="BV77" s="392"/>
      <c r="BW77" s="394">
        <f>SUM(BW41:BW76)</f>
        <v>119</v>
      </c>
      <c r="BX77" s="394">
        <f t="shared" ref="BX77:CN77" si="22">SUM(BX41:BX75)</f>
        <v>187</v>
      </c>
      <c r="BY77" s="394">
        <f t="shared" si="22"/>
        <v>174</v>
      </c>
      <c r="BZ77" s="394">
        <f t="shared" si="22"/>
        <v>94</v>
      </c>
      <c r="CA77" s="394">
        <f t="shared" si="22"/>
        <v>89</v>
      </c>
      <c r="CB77" s="394">
        <f t="shared" si="22"/>
        <v>167</v>
      </c>
      <c r="CC77" s="394">
        <f t="shared" si="22"/>
        <v>176</v>
      </c>
      <c r="CD77" s="394">
        <f t="shared" si="22"/>
        <v>33</v>
      </c>
      <c r="CE77" s="394">
        <f t="shared" si="22"/>
        <v>162</v>
      </c>
      <c r="CF77" s="394">
        <f t="shared" si="22"/>
        <v>107</v>
      </c>
      <c r="CG77" s="394">
        <f t="shared" si="22"/>
        <v>138</v>
      </c>
      <c r="CH77" s="394">
        <f t="shared" si="22"/>
        <v>102</v>
      </c>
      <c r="CI77" s="394">
        <f t="shared" si="22"/>
        <v>151</v>
      </c>
      <c r="CJ77" s="394">
        <f t="shared" si="22"/>
        <v>186</v>
      </c>
      <c r="CK77" s="394">
        <f t="shared" si="22"/>
        <v>168</v>
      </c>
      <c r="CL77" s="394">
        <f t="shared" si="22"/>
        <v>138</v>
      </c>
      <c r="CM77" s="394">
        <f t="shared" si="22"/>
        <v>0</v>
      </c>
      <c r="CN77" s="394">
        <f t="shared" si="22"/>
        <v>0</v>
      </c>
    </row>
  </sheetData>
  <mergeCells count="62">
    <mergeCell ref="CM3:CM4"/>
    <mergeCell ref="CN3:CN4"/>
    <mergeCell ref="BR4:BV4"/>
    <mergeCell ref="BR39:BV39"/>
    <mergeCell ref="BW39:BX39"/>
    <mergeCell ref="BY39:BZ39"/>
    <mergeCell ref="CA39:CB39"/>
    <mergeCell ref="CC39:CD39"/>
    <mergeCell ref="CE39:CF39"/>
    <mergeCell ref="CG39:CH39"/>
    <mergeCell ref="CI39:CJ39"/>
    <mergeCell ref="CK39:CL39"/>
    <mergeCell ref="CM39:CM40"/>
    <mergeCell ref="CN39:CN40"/>
    <mergeCell ref="BR40:BV40"/>
    <mergeCell ref="CC3:CD3"/>
    <mergeCell ref="CE3:CF3"/>
    <mergeCell ref="CG3:CH3"/>
    <mergeCell ref="CI3:CJ3"/>
    <mergeCell ref="CK3:CL3"/>
    <mergeCell ref="BW1:BZ1"/>
    <mergeCell ref="BR3:BV3"/>
    <mergeCell ref="BW3:BX3"/>
    <mergeCell ref="BY3:BZ3"/>
    <mergeCell ref="CA3:CB3"/>
    <mergeCell ref="BD39:BG39"/>
    <mergeCell ref="BH39:BK39"/>
    <mergeCell ref="BL39:BL40"/>
    <mergeCell ref="BM39:BM40"/>
    <mergeCell ref="BD3:BG3"/>
    <mergeCell ref="C40:G40"/>
    <mergeCell ref="BH3:BK3"/>
    <mergeCell ref="BL3:BL4"/>
    <mergeCell ref="BM3:BM4"/>
    <mergeCell ref="C39:G39"/>
    <mergeCell ref="H39:K39"/>
    <mergeCell ref="L39:O39"/>
    <mergeCell ref="P39:S39"/>
    <mergeCell ref="T39:W39"/>
    <mergeCell ref="X39:AA39"/>
    <mergeCell ref="AB39:AE39"/>
    <mergeCell ref="AF39:AI39"/>
    <mergeCell ref="AJ39:AM39"/>
    <mergeCell ref="AN39:AQ39"/>
    <mergeCell ref="AR39:AU39"/>
    <mergeCell ref="AV39:AY39"/>
    <mergeCell ref="AZ39:BC39"/>
    <mergeCell ref="H1:K1"/>
    <mergeCell ref="C3:G3"/>
    <mergeCell ref="H3:K3"/>
    <mergeCell ref="L3:O3"/>
    <mergeCell ref="P3:S3"/>
    <mergeCell ref="AV3:AY3"/>
    <mergeCell ref="AZ3:BC3"/>
    <mergeCell ref="C4:G4"/>
    <mergeCell ref="X3:AA3"/>
    <mergeCell ref="AB3:AE3"/>
    <mergeCell ref="AF3:AI3"/>
    <mergeCell ref="AJ3:AM3"/>
    <mergeCell ref="AN3:AQ3"/>
    <mergeCell ref="AR3:AU3"/>
    <mergeCell ref="T3:W3"/>
  </mergeCells>
  <phoneticPr fontId="4"/>
  <conditionalFormatting sqref="H48:BE82 BW41:CN75">
    <cfRule type="cellIs" dxfId="141" priority="2" operator="less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BG60"/>
  <sheetViews>
    <sheetView view="pageBreakPreview" topLeftCell="A40" zoomScale="115" zoomScaleNormal="100" zoomScaleSheetLayoutView="115" workbookViewId="0">
      <selection activeCell="M66" sqref="M66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100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101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70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tr">
        <f>'No.4-12（方向別）'!A13</f>
        <v>調査地点　：Ｎｏ．４　有吉中学校前交差点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340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>
        <v>13</v>
      </c>
      <c r="C21" s="38"/>
      <c r="D21" s="38"/>
      <c r="E21" s="38"/>
      <c r="F21" s="38"/>
      <c r="G21" s="38"/>
      <c r="H21" s="38"/>
      <c r="I21" s="38"/>
      <c r="J21" s="39"/>
      <c r="K21" s="40">
        <v>14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93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761</v>
      </c>
      <c r="Y23" s="62">
        <v>116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62</v>
      </c>
      <c r="C24" s="66">
        <v>2</v>
      </c>
      <c r="D24" s="66">
        <f>SUM(B24:C24)</f>
        <v>64</v>
      </c>
      <c r="E24" s="65">
        <v>0</v>
      </c>
      <c r="F24" s="66">
        <v>3</v>
      </c>
      <c r="G24" s="66">
        <f>SUM(E24:F24)</f>
        <v>3</v>
      </c>
      <c r="H24" s="65">
        <f>D24+G24</f>
        <v>67</v>
      </c>
      <c r="I24" s="67">
        <f t="shared" ref="I24:I26" si="0">IF(H24=0,"-",G24/H24%)</f>
        <v>4.4776119402985071</v>
      </c>
      <c r="J24" s="68">
        <f>H24/$H$60%</f>
        <v>1.0650135113654426</v>
      </c>
      <c r="K24" s="69">
        <v>155</v>
      </c>
      <c r="L24" s="66">
        <v>22</v>
      </c>
      <c r="M24" s="66">
        <f>SUM(K24:L24)</f>
        <v>177</v>
      </c>
      <c r="N24" s="65">
        <v>0</v>
      </c>
      <c r="O24" s="66">
        <v>1</v>
      </c>
      <c r="P24" s="66">
        <f>SUM(N24:O24)</f>
        <v>1</v>
      </c>
      <c r="Q24" s="65">
        <f>M24+P24</f>
        <v>178</v>
      </c>
      <c r="R24" s="67">
        <f t="shared" ref="R24:R26" si="1">IF(Q24=0,"-",P24/Q24%)</f>
        <v>0.5617977528089888</v>
      </c>
      <c r="S24" s="68">
        <f>Q24/$Q$60%</f>
        <v>2.977584476413516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53</v>
      </c>
      <c r="C25" s="75">
        <v>5</v>
      </c>
      <c r="D25" s="75">
        <f t="shared" ref="D25:D58" si="2">SUM(B25:C25)</f>
        <v>58</v>
      </c>
      <c r="E25" s="74">
        <v>0</v>
      </c>
      <c r="F25" s="75">
        <v>4</v>
      </c>
      <c r="G25" s="75">
        <f t="shared" ref="G25:G58" si="3">SUM(E25:F25)</f>
        <v>4</v>
      </c>
      <c r="H25" s="74">
        <f>D25+G25</f>
        <v>62</v>
      </c>
      <c r="I25" s="76">
        <f t="shared" si="0"/>
        <v>6.4516129032258069</v>
      </c>
      <c r="J25" s="77">
        <f t="shared" ref="J25:J59" si="4">H25/$H$60%</f>
        <v>0.98553489111429027</v>
      </c>
      <c r="K25" s="78">
        <v>142</v>
      </c>
      <c r="L25" s="75">
        <v>11</v>
      </c>
      <c r="M25" s="75">
        <f t="shared" ref="M25:M29" si="5">SUM(K25:L25)</f>
        <v>153</v>
      </c>
      <c r="N25" s="74">
        <v>0</v>
      </c>
      <c r="O25" s="75">
        <v>3</v>
      </c>
      <c r="P25" s="75">
        <f t="shared" ref="P25:P29" si="6">SUM(N25:O25)</f>
        <v>3</v>
      </c>
      <c r="Q25" s="74">
        <f>M25+P25</f>
        <v>156</v>
      </c>
      <c r="R25" s="76">
        <f t="shared" si="1"/>
        <v>1.9230769230769229</v>
      </c>
      <c r="S25" s="77">
        <f t="shared" ref="S25:S60" si="7">Q25/$Q$60%</f>
        <v>2.6095684175309466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46</v>
      </c>
      <c r="C26" s="75">
        <v>11</v>
      </c>
      <c r="D26" s="75">
        <f t="shared" si="2"/>
        <v>57</v>
      </c>
      <c r="E26" s="74">
        <v>0</v>
      </c>
      <c r="F26" s="75">
        <v>3</v>
      </c>
      <c r="G26" s="75">
        <f t="shared" si="3"/>
        <v>3</v>
      </c>
      <c r="H26" s="74">
        <f t="shared" ref="H26:H59" si="8">D26+G26</f>
        <v>60</v>
      </c>
      <c r="I26" s="76">
        <f t="shared" si="0"/>
        <v>5</v>
      </c>
      <c r="J26" s="77">
        <f t="shared" si="4"/>
        <v>0.9537434430138293</v>
      </c>
      <c r="K26" s="78">
        <v>116</v>
      </c>
      <c r="L26" s="75">
        <v>10</v>
      </c>
      <c r="M26" s="75">
        <f t="shared" si="5"/>
        <v>126</v>
      </c>
      <c r="N26" s="74">
        <v>0</v>
      </c>
      <c r="O26" s="75">
        <v>4</v>
      </c>
      <c r="P26" s="75">
        <f t="shared" si="6"/>
        <v>4</v>
      </c>
      <c r="Q26" s="74">
        <f t="shared" ref="Q26:Q59" si="9">M26+P26</f>
        <v>130</v>
      </c>
      <c r="R26" s="76">
        <f t="shared" si="1"/>
        <v>3.0769230769230766</v>
      </c>
      <c r="S26" s="77">
        <f t="shared" si="7"/>
        <v>2.1746403479424554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75</v>
      </c>
      <c r="C27" s="81">
        <v>15</v>
      </c>
      <c r="D27" s="81">
        <f t="shared" si="2"/>
        <v>90</v>
      </c>
      <c r="E27" s="80">
        <v>1</v>
      </c>
      <c r="F27" s="81">
        <v>6</v>
      </c>
      <c r="G27" s="81">
        <f t="shared" si="3"/>
        <v>7</v>
      </c>
      <c r="H27" s="80">
        <f t="shared" si="8"/>
        <v>97</v>
      </c>
      <c r="I27" s="82">
        <f>IF(H27=0,"-",G27/H27%)</f>
        <v>7.2164948453608249</v>
      </c>
      <c r="J27" s="83">
        <f t="shared" si="4"/>
        <v>1.5418852328723573</v>
      </c>
      <c r="K27" s="84">
        <v>130</v>
      </c>
      <c r="L27" s="81">
        <v>9</v>
      </c>
      <c r="M27" s="81">
        <f t="shared" si="5"/>
        <v>139</v>
      </c>
      <c r="N27" s="80">
        <v>1</v>
      </c>
      <c r="O27" s="81">
        <v>1</v>
      </c>
      <c r="P27" s="81">
        <f t="shared" si="6"/>
        <v>2</v>
      </c>
      <c r="Q27" s="80">
        <f t="shared" si="9"/>
        <v>141</v>
      </c>
      <c r="R27" s="82">
        <f>IF(Q27=0,"-",P27/Q27%)</f>
        <v>1.4184397163120568</v>
      </c>
      <c r="S27" s="83">
        <f t="shared" si="7"/>
        <v>2.3586483773837403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86</v>
      </c>
      <c r="C28" s="75">
        <v>19</v>
      </c>
      <c r="D28" s="75">
        <f t="shared" si="2"/>
        <v>105</v>
      </c>
      <c r="E28" s="74">
        <v>0</v>
      </c>
      <c r="F28" s="75">
        <v>6</v>
      </c>
      <c r="G28" s="75">
        <f t="shared" si="3"/>
        <v>6</v>
      </c>
      <c r="H28" s="74">
        <f t="shared" si="8"/>
        <v>111</v>
      </c>
      <c r="I28" s="76">
        <f t="shared" ref="I28:I60" si="10">IF(H28=0,"-",G28/H28%)</f>
        <v>5.4054054054054053</v>
      </c>
      <c r="J28" s="77">
        <f t="shared" si="4"/>
        <v>1.7644253695755843</v>
      </c>
      <c r="K28" s="78">
        <v>118</v>
      </c>
      <c r="L28" s="75">
        <v>22</v>
      </c>
      <c r="M28" s="75">
        <f t="shared" si="5"/>
        <v>140</v>
      </c>
      <c r="N28" s="74">
        <v>0</v>
      </c>
      <c r="O28" s="75">
        <v>3</v>
      </c>
      <c r="P28" s="75">
        <f t="shared" si="6"/>
        <v>3</v>
      </c>
      <c r="Q28" s="74">
        <f t="shared" si="9"/>
        <v>143</v>
      </c>
      <c r="R28" s="76">
        <f t="shared" ref="R28:R60" si="11">IF(Q28=0,"-",P28/Q28%)</f>
        <v>2.0979020979020979</v>
      </c>
      <c r="S28" s="77">
        <f t="shared" si="7"/>
        <v>2.3921043827367012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79</v>
      </c>
      <c r="C29" s="87">
        <v>9</v>
      </c>
      <c r="D29" s="87">
        <f t="shared" si="2"/>
        <v>88</v>
      </c>
      <c r="E29" s="86">
        <v>2</v>
      </c>
      <c r="F29" s="87">
        <v>3</v>
      </c>
      <c r="G29" s="87">
        <f t="shared" si="3"/>
        <v>5</v>
      </c>
      <c r="H29" s="86">
        <f t="shared" si="8"/>
        <v>93</v>
      </c>
      <c r="I29" s="88">
        <f t="shared" si="10"/>
        <v>5.376344086021505</v>
      </c>
      <c r="J29" s="89">
        <f t="shared" si="4"/>
        <v>1.4783023366714354</v>
      </c>
      <c r="K29" s="90">
        <v>104</v>
      </c>
      <c r="L29" s="87">
        <v>14</v>
      </c>
      <c r="M29" s="87">
        <f t="shared" si="5"/>
        <v>118</v>
      </c>
      <c r="N29" s="86">
        <v>0</v>
      </c>
      <c r="O29" s="87">
        <v>2</v>
      </c>
      <c r="P29" s="87">
        <f t="shared" si="6"/>
        <v>2</v>
      </c>
      <c r="Q29" s="86">
        <f t="shared" si="9"/>
        <v>120</v>
      </c>
      <c r="R29" s="88">
        <f t="shared" si="11"/>
        <v>1.6666666666666667</v>
      </c>
      <c r="S29" s="89">
        <f t="shared" si="7"/>
        <v>2.0073603211776514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f>SUM(B24:B29)</f>
        <v>401</v>
      </c>
      <c r="C30" s="94">
        <f>SUM(C24:C29)</f>
        <v>61</v>
      </c>
      <c r="D30" s="94">
        <f t="shared" ref="D30:G30" si="12">SUM(D24:D29)</f>
        <v>462</v>
      </c>
      <c r="E30" s="93">
        <f>SUM(E24:E29)</f>
        <v>3</v>
      </c>
      <c r="F30" s="94">
        <f>SUM(F24:F29)</f>
        <v>25</v>
      </c>
      <c r="G30" s="94">
        <f t="shared" si="12"/>
        <v>28</v>
      </c>
      <c r="H30" s="93">
        <f t="shared" si="8"/>
        <v>490</v>
      </c>
      <c r="I30" s="95">
        <f t="shared" si="10"/>
        <v>5.7142857142857135</v>
      </c>
      <c r="J30" s="96">
        <f t="shared" si="4"/>
        <v>7.7889047846129396</v>
      </c>
      <c r="K30" s="93">
        <f>SUM(K24:K29)</f>
        <v>765</v>
      </c>
      <c r="L30" s="94">
        <f>SUM(L24:L29)</f>
        <v>88</v>
      </c>
      <c r="M30" s="94">
        <f t="shared" ref="M30:P30" si="13">SUM(M24:M29)</f>
        <v>853</v>
      </c>
      <c r="N30" s="93">
        <f>SUM(N24:N29)</f>
        <v>1</v>
      </c>
      <c r="O30" s="94">
        <f>SUM(O24:O29)</f>
        <v>14</v>
      </c>
      <c r="P30" s="94">
        <f t="shared" si="13"/>
        <v>15</v>
      </c>
      <c r="Q30" s="93">
        <f t="shared" si="9"/>
        <v>868</v>
      </c>
      <c r="R30" s="95">
        <f t="shared" si="11"/>
        <v>1.728110599078341</v>
      </c>
      <c r="S30" s="96">
        <f t="shared" si="7"/>
        <v>14.519906323185012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125</v>
      </c>
      <c r="C31" s="100">
        <v>12</v>
      </c>
      <c r="D31" s="100">
        <f t="shared" si="2"/>
        <v>137</v>
      </c>
      <c r="E31" s="99">
        <v>0</v>
      </c>
      <c r="F31" s="100">
        <v>9</v>
      </c>
      <c r="G31" s="100">
        <f t="shared" si="3"/>
        <v>9</v>
      </c>
      <c r="H31" s="99">
        <f t="shared" si="8"/>
        <v>146</v>
      </c>
      <c r="I31" s="101">
        <f t="shared" si="10"/>
        <v>6.1643835616438354</v>
      </c>
      <c r="J31" s="102">
        <f t="shared" si="4"/>
        <v>2.3207757113336513</v>
      </c>
      <c r="K31" s="103">
        <v>113</v>
      </c>
      <c r="L31" s="100">
        <v>14</v>
      </c>
      <c r="M31" s="100">
        <f t="shared" ref="M31:M36" si="14">SUM(K31:L31)</f>
        <v>127</v>
      </c>
      <c r="N31" s="99">
        <v>0</v>
      </c>
      <c r="O31" s="100">
        <v>0</v>
      </c>
      <c r="P31" s="100">
        <f t="shared" ref="P31:P36" si="15">SUM(N31:O31)</f>
        <v>0</v>
      </c>
      <c r="Q31" s="99">
        <f t="shared" si="9"/>
        <v>127</v>
      </c>
      <c r="R31" s="101">
        <f t="shared" si="11"/>
        <v>0</v>
      </c>
      <c r="S31" s="102">
        <f t="shared" si="7"/>
        <v>2.1244563399130145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57</v>
      </c>
      <c r="C32" s="75">
        <v>10</v>
      </c>
      <c r="D32" s="75">
        <f t="shared" si="2"/>
        <v>67</v>
      </c>
      <c r="E32" s="74">
        <v>0</v>
      </c>
      <c r="F32" s="75">
        <v>2</v>
      </c>
      <c r="G32" s="75">
        <f t="shared" si="3"/>
        <v>2</v>
      </c>
      <c r="H32" s="74">
        <f t="shared" si="8"/>
        <v>69</v>
      </c>
      <c r="I32" s="76">
        <f t="shared" si="10"/>
        <v>2.8985507246376816</v>
      </c>
      <c r="J32" s="77">
        <f t="shared" si="4"/>
        <v>1.0968049594659037</v>
      </c>
      <c r="K32" s="78">
        <v>104</v>
      </c>
      <c r="L32" s="75">
        <v>15</v>
      </c>
      <c r="M32" s="75">
        <f t="shared" si="14"/>
        <v>119</v>
      </c>
      <c r="N32" s="74">
        <v>0</v>
      </c>
      <c r="O32" s="75">
        <v>3</v>
      </c>
      <c r="P32" s="75">
        <f t="shared" si="15"/>
        <v>3</v>
      </c>
      <c r="Q32" s="74">
        <f t="shared" si="9"/>
        <v>122</v>
      </c>
      <c r="R32" s="76">
        <f t="shared" si="11"/>
        <v>2.459016393442623</v>
      </c>
      <c r="S32" s="77">
        <f t="shared" si="7"/>
        <v>2.0408163265306123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58</v>
      </c>
      <c r="C33" s="75">
        <v>6</v>
      </c>
      <c r="D33" s="75">
        <f t="shared" si="2"/>
        <v>64</v>
      </c>
      <c r="E33" s="74">
        <v>2</v>
      </c>
      <c r="F33" s="75">
        <v>11</v>
      </c>
      <c r="G33" s="75">
        <f t="shared" si="3"/>
        <v>13</v>
      </c>
      <c r="H33" s="74">
        <f t="shared" si="8"/>
        <v>77</v>
      </c>
      <c r="I33" s="76">
        <f t="shared" si="10"/>
        <v>16.883116883116884</v>
      </c>
      <c r="J33" s="77">
        <f t="shared" si="4"/>
        <v>1.2239707518677476</v>
      </c>
      <c r="K33" s="78">
        <v>100</v>
      </c>
      <c r="L33" s="75">
        <v>21</v>
      </c>
      <c r="M33" s="75">
        <f t="shared" si="14"/>
        <v>121</v>
      </c>
      <c r="N33" s="74">
        <v>0</v>
      </c>
      <c r="O33" s="75">
        <v>2</v>
      </c>
      <c r="P33" s="75">
        <f t="shared" si="15"/>
        <v>2</v>
      </c>
      <c r="Q33" s="74">
        <f t="shared" si="9"/>
        <v>123</v>
      </c>
      <c r="R33" s="76">
        <f t="shared" si="11"/>
        <v>1.6260162601626016</v>
      </c>
      <c r="S33" s="77">
        <f t="shared" si="7"/>
        <v>2.0575443292070927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66</v>
      </c>
      <c r="C34" s="75">
        <v>13</v>
      </c>
      <c r="D34" s="75">
        <f t="shared" si="2"/>
        <v>79</v>
      </c>
      <c r="E34" s="74">
        <v>1</v>
      </c>
      <c r="F34" s="75">
        <v>14</v>
      </c>
      <c r="G34" s="75">
        <f t="shared" si="3"/>
        <v>15</v>
      </c>
      <c r="H34" s="74">
        <f t="shared" si="8"/>
        <v>94</v>
      </c>
      <c r="I34" s="76">
        <f t="shared" si="10"/>
        <v>15.957446808510639</v>
      </c>
      <c r="J34" s="77">
        <f t="shared" si="4"/>
        <v>1.4941980607216661</v>
      </c>
      <c r="K34" s="78">
        <v>101</v>
      </c>
      <c r="L34" s="75">
        <v>22</v>
      </c>
      <c r="M34" s="75">
        <f t="shared" si="14"/>
        <v>123</v>
      </c>
      <c r="N34" s="74">
        <v>0</v>
      </c>
      <c r="O34" s="75">
        <v>3</v>
      </c>
      <c r="P34" s="75">
        <f t="shared" si="15"/>
        <v>3</v>
      </c>
      <c r="Q34" s="74">
        <f t="shared" si="9"/>
        <v>126</v>
      </c>
      <c r="R34" s="76">
        <f t="shared" si="11"/>
        <v>2.3809523809523809</v>
      </c>
      <c r="S34" s="77">
        <f t="shared" si="7"/>
        <v>2.1077283372365341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78</v>
      </c>
      <c r="C35" s="75">
        <v>17</v>
      </c>
      <c r="D35" s="75">
        <f t="shared" si="2"/>
        <v>95</v>
      </c>
      <c r="E35" s="74">
        <v>1</v>
      </c>
      <c r="F35" s="75">
        <v>8</v>
      </c>
      <c r="G35" s="75">
        <f t="shared" si="3"/>
        <v>9</v>
      </c>
      <c r="H35" s="74">
        <f t="shared" si="8"/>
        <v>104</v>
      </c>
      <c r="I35" s="76">
        <f t="shared" si="10"/>
        <v>8.6538461538461533</v>
      </c>
      <c r="J35" s="77">
        <f t="shared" si="4"/>
        <v>1.6531553012239708</v>
      </c>
      <c r="K35" s="78">
        <v>95</v>
      </c>
      <c r="L35" s="75">
        <v>19</v>
      </c>
      <c r="M35" s="75">
        <f t="shared" si="14"/>
        <v>114</v>
      </c>
      <c r="N35" s="74">
        <v>0</v>
      </c>
      <c r="O35" s="75">
        <v>6</v>
      </c>
      <c r="P35" s="75">
        <f t="shared" si="15"/>
        <v>6</v>
      </c>
      <c r="Q35" s="74">
        <f t="shared" si="9"/>
        <v>120</v>
      </c>
      <c r="R35" s="76">
        <f t="shared" si="11"/>
        <v>5</v>
      </c>
      <c r="S35" s="77">
        <f t="shared" si="7"/>
        <v>2.0073603211776514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49</v>
      </c>
      <c r="C36" s="87">
        <v>12</v>
      </c>
      <c r="D36" s="87">
        <f t="shared" si="2"/>
        <v>61</v>
      </c>
      <c r="E36" s="86">
        <v>0</v>
      </c>
      <c r="F36" s="87">
        <v>6</v>
      </c>
      <c r="G36" s="87">
        <f t="shared" si="3"/>
        <v>6</v>
      </c>
      <c r="H36" s="86">
        <f t="shared" si="8"/>
        <v>67</v>
      </c>
      <c r="I36" s="88">
        <f t="shared" si="10"/>
        <v>8.9552238805970141</v>
      </c>
      <c r="J36" s="89">
        <f t="shared" si="4"/>
        <v>1.0650135113654426</v>
      </c>
      <c r="K36" s="90">
        <v>90</v>
      </c>
      <c r="L36" s="87">
        <v>16</v>
      </c>
      <c r="M36" s="87">
        <f t="shared" si="14"/>
        <v>106</v>
      </c>
      <c r="N36" s="86">
        <v>0</v>
      </c>
      <c r="O36" s="87">
        <v>6</v>
      </c>
      <c r="P36" s="87">
        <f t="shared" si="15"/>
        <v>6</v>
      </c>
      <c r="Q36" s="86">
        <f t="shared" si="9"/>
        <v>112</v>
      </c>
      <c r="R36" s="88">
        <f t="shared" si="11"/>
        <v>5.3571428571428568</v>
      </c>
      <c r="S36" s="89">
        <f t="shared" si="7"/>
        <v>1.8735362997658078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f>SUM(B31:B36)</f>
        <v>433</v>
      </c>
      <c r="C37" s="94">
        <f>SUM(C31:C36)</f>
        <v>70</v>
      </c>
      <c r="D37" s="94">
        <f t="shared" ref="D37:G37" si="16">SUM(D31:D36)</f>
        <v>503</v>
      </c>
      <c r="E37" s="93">
        <f>SUM(E31:E36)</f>
        <v>4</v>
      </c>
      <c r="F37" s="94">
        <f>SUM(F31:F36)</f>
        <v>50</v>
      </c>
      <c r="G37" s="94">
        <f t="shared" si="16"/>
        <v>54</v>
      </c>
      <c r="H37" s="93">
        <f t="shared" si="8"/>
        <v>557</v>
      </c>
      <c r="I37" s="95">
        <f t="shared" si="10"/>
        <v>9.6947935368043083</v>
      </c>
      <c r="J37" s="96">
        <f t="shared" si="4"/>
        <v>8.8539182959783815</v>
      </c>
      <c r="K37" s="93">
        <f>SUM(K31:K36)</f>
        <v>603</v>
      </c>
      <c r="L37" s="94">
        <f>SUM(L31:L36)</f>
        <v>107</v>
      </c>
      <c r="M37" s="94">
        <f t="shared" ref="M37:P37" si="17">SUM(M31:M36)</f>
        <v>710</v>
      </c>
      <c r="N37" s="93">
        <f>SUM(N31:N36)</f>
        <v>0</v>
      </c>
      <c r="O37" s="94">
        <f>SUM(O31:O36)</f>
        <v>20</v>
      </c>
      <c r="P37" s="94">
        <f t="shared" si="17"/>
        <v>20</v>
      </c>
      <c r="Q37" s="93">
        <f t="shared" si="9"/>
        <v>730</v>
      </c>
      <c r="R37" s="95">
        <f t="shared" si="11"/>
        <v>2.7397260273972601</v>
      </c>
      <c r="S37" s="96">
        <f t="shared" si="7"/>
        <v>12.211441953830713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341</v>
      </c>
      <c r="C38" s="105">
        <v>67</v>
      </c>
      <c r="D38" s="94">
        <f t="shared" si="2"/>
        <v>408</v>
      </c>
      <c r="E38" s="104">
        <v>0</v>
      </c>
      <c r="F38" s="105">
        <v>29</v>
      </c>
      <c r="G38" s="94">
        <f t="shared" si="3"/>
        <v>29</v>
      </c>
      <c r="H38" s="93">
        <f t="shared" si="8"/>
        <v>437</v>
      </c>
      <c r="I38" s="95">
        <f t="shared" si="10"/>
        <v>6.6361556064073222</v>
      </c>
      <c r="J38" s="96">
        <f t="shared" si="4"/>
        <v>6.9464314099507236</v>
      </c>
      <c r="K38" s="106">
        <v>448</v>
      </c>
      <c r="L38" s="105">
        <v>67</v>
      </c>
      <c r="M38" s="94">
        <f t="shared" ref="M38:M51" si="18">SUM(K38:L38)</f>
        <v>515</v>
      </c>
      <c r="N38" s="104">
        <v>2</v>
      </c>
      <c r="O38" s="105">
        <v>41</v>
      </c>
      <c r="P38" s="94">
        <f t="shared" ref="P38:P51" si="19">SUM(N38:O38)</f>
        <v>43</v>
      </c>
      <c r="Q38" s="93">
        <f t="shared" si="9"/>
        <v>558</v>
      </c>
      <c r="R38" s="95">
        <f t="shared" si="11"/>
        <v>7.7060931899641574</v>
      </c>
      <c r="S38" s="96">
        <f t="shared" si="7"/>
        <v>9.3342254934760795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305" t="s">
        <v>32</v>
      </c>
      <c r="B39" s="104">
        <v>277</v>
      </c>
      <c r="C39" s="105">
        <v>67</v>
      </c>
      <c r="D39" s="94">
        <f t="shared" si="2"/>
        <v>344</v>
      </c>
      <c r="E39" s="104">
        <v>0</v>
      </c>
      <c r="F39" s="105">
        <v>29</v>
      </c>
      <c r="G39" s="94">
        <f t="shared" si="3"/>
        <v>29</v>
      </c>
      <c r="H39" s="93">
        <f t="shared" si="8"/>
        <v>373</v>
      </c>
      <c r="I39" s="95">
        <f t="shared" si="10"/>
        <v>7.7747989276139409</v>
      </c>
      <c r="J39" s="96">
        <f t="shared" si="4"/>
        <v>5.9291050707359725</v>
      </c>
      <c r="K39" s="106">
        <v>399</v>
      </c>
      <c r="L39" s="105">
        <v>46</v>
      </c>
      <c r="M39" s="94">
        <f t="shared" si="18"/>
        <v>445</v>
      </c>
      <c r="N39" s="104">
        <v>0</v>
      </c>
      <c r="O39" s="105">
        <v>20</v>
      </c>
      <c r="P39" s="94">
        <f t="shared" si="19"/>
        <v>20</v>
      </c>
      <c r="Q39" s="93">
        <f t="shared" si="9"/>
        <v>465</v>
      </c>
      <c r="R39" s="95">
        <f t="shared" si="11"/>
        <v>4.301075268817204</v>
      </c>
      <c r="S39" s="96">
        <f t="shared" si="7"/>
        <v>7.7785212445633993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305" t="s">
        <v>33</v>
      </c>
      <c r="B40" s="104">
        <v>247</v>
      </c>
      <c r="C40" s="105">
        <v>104</v>
      </c>
      <c r="D40" s="94">
        <f t="shared" si="2"/>
        <v>351</v>
      </c>
      <c r="E40" s="104">
        <v>1</v>
      </c>
      <c r="F40" s="105">
        <v>17</v>
      </c>
      <c r="G40" s="94">
        <f t="shared" si="3"/>
        <v>18</v>
      </c>
      <c r="H40" s="93">
        <f t="shared" si="8"/>
        <v>369</v>
      </c>
      <c r="I40" s="95">
        <f t="shared" si="10"/>
        <v>4.8780487804878048</v>
      </c>
      <c r="J40" s="96">
        <f t="shared" si="4"/>
        <v>5.8655221745350508</v>
      </c>
      <c r="K40" s="106">
        <v>358</v>
      </c>
      <c r="L40" s="105">
        <v>35</v>
      </c>
      <c r="M40" s="94">
        <f t="shared" si="18"/>
        <v>393</v>
      </c>
      <c r="N40" s="104">
        <v>0</v>
      </c>
      <c r="O40" s="105">
        <v>29</v>
      </c>
      <c r="P40" s="94">
        <f t="shared" si="19"/>
        <v>29</v>
      </c>
      <c r="Q40" s="93">
        <f t="shared" si="9"/>
        <v>422</v>
      </c>
      <c r="R40" s="95">
        <f t="shared" si="11"/>
        <v>6.8720379146919433</v>
      </c>
      <c r="S40" s="96">
        <f t="shared" si="7"/>
        <v>7.0592171294747406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305" t="s">
        <v>34</v>
      </c>
      <c r="B41" s="104">
        <v>259</v>
      </c>
      <c r="C41" s="105">
        <v>105</v>
      </c>
      <c r="D41" s="94">
        <f t="shared" si="2"/>
        <v>364</v>
      </c>
      <c r="E41" s="104">
        <v>2</v>
      </c>
      <c r="F41" s="105">
        <v>18</v>
      </c>
      <c r="G41" s="94">
        <f t="shared" si="3"/>
        <v>20</v>
      </c>
      <c r="H41" s="93">
        <f t="shared" si="8"/>
        <v>384</v>
      </c>
      <c r="I41" s="95">
        <f t="shared" si="10"/>
        <v>5.2083333333333339</v>
      </c>
      <c r="J41" s="96">
        <f t="shared" si="4"/>
        <v>6.1039580352885077</v>
      </c>
      <c r="K41" s="106">
        <v>346</v>
      </c>
      <c r="L41" s="105">
        <v>24</v>
      </c>
      <c r="M41" s="94">
        <f t="shared" si="18"/>
        <v>370</v>
      </c>
      <c r="N41" s="104">
        <v>0</v>
      </c>
      <c r="O41" s="105">
        <v>25</v>
      </c>
      <c r="P41" s="94">
        <f t="shared" si="19"/>
        <v>25</v>
      </c>
      <c r="Q41" s="93">
        <f t="shared" si="9"/>
        <v>395</v>
      </c>
      <c r="R41" s="95">
        <f t="shared" si="11"/>
        <v>6.3291139240506329</v>
      </c>
      <c r="S41" s="96">
        <f t="shared" si="7"/>
        <v>6.6075610572097689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305" t="s">
        <v>35</v>
      </c>
      <c r="B42" s="104">
        <v>312</v>
      </c>
      <c r="C42" s="105">
        <v>48</v>
      </c>
      <c r="D42" s="94">
        <f t="shared" si="2"/>
        <v>360</v>
      </c>
      <c r="E42" s="104">
        <v>0</v>
      </c>
      <c r="F42" s="105">
        <v>34</v>
      </c>
      <c r="G42" s="94">
        <f t="shared" si="3"/>
        <v>34</v>
      </c>
      <c r="H42" s="93">
        <f t="shared" si="8"/>
        <v>394</v>
      </c>
      <c r="I42" s="95">
        <f t="shared" si="10"/>
        <v>8.6294416243654819</v>
      </c>
      <c r="J42" s="96">
        <f t="shared" si="4"/>
        <v>6.2629152757908129</v>
      </c>
      <c r="K42" s="106">
        <v>285</v>
      </c>
      <c r="L42" s="105">
        <v>50</v>
      </c>
      <c r="M42" s="94">
        <f t="shared" si="18"/>
        <v>335</v>
      </c>
      <c r="N42" s="104">
        <v>0</v>
      </c>
      <c r="O42" s="105">
        <v>20</v>
      </c>
      <c r="P42" s="94">
        <f t="shared" si="19"/>
        <v>20</v>
      </c>
      <c r="Q42" s="93">
        <f t="shared" si="9"/>
        <v>355</v>
      </c>
      <c r="R42" s="95">
        <f t="shared" si="11"/>
        <v>5.6338028169014089</v>
      </c>
      <c r="S42" s="96">
        <f t="shared" si="7"/>
        <v>5.938440950150552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305" t="s">
        <v>36</v>
      </c>
      <c r="B43" s="104">
        <v>320</v>
      </c>
      <c r="C43" s="105">
        <v>53</v>
      </c>
      <c r="D43" s="94">
        <f t="shared" si="2"/>
        <v>373</v>
      </c>
      <c r="E43" s="104">
        <v>1</v>
      </c>
      <c r="F43" s="105">
        <v>32</v>
      </c>
      <c r="G43" s="94">
        <f t="shared" si="3"/>
        <v>33</v>
      </c>
      <c r="H43" s="93">
        <f t="shared" si="8"/>
        <v>406</v>
      </c>
      <c r="I43" s="95">
        <f t="shared" si="10"/>
        <v>8.1280788177339911</v>
      </c>
      <c r="J43" s="96">
        <f t="shared" si="4"/>
        <v>6.453663964393578</v>
      </c>
      <c r="K43" s="106">
        <v>315</v>
      </c>
      <c r="L43" s="105">
        <v>52</v>
      </c>
      <c r="M43" s="94">
        <f t="shared" si="18"/>
        <v>367</v>
      </c>
      <c r="N43" s="104">
        <v>0</v>
      </c>
      <c r="O43" s="105">
        <v>41</v>
      </c>
      <c r="P43" s="94">
        <f t="shared" si="19"/>
        <v>41</v>
      </c>
      <c r="Q43" s="93">
        <f t="shared" si="9"/>
        <v>408</v>
      </c>
      <c r="R43" s="95">
        <f t="shared" si="11"/>
        <v>10.049019607843137</v>
      </c>
      <c r="S43" s="96">
        <f t="shared" si="7"/>
        <v>6.8250250920040143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305" t="s">
        <v>37</v>
      </c>
      <c r="B44" s="107">
        <v>504</v>
      </c>
      <c r="C44" s="108">
        <v>65</v>
      </c>
      <c r="D44" s="109">
        <f t="shared" si="2"/>
        <v>569</v>
      </c>
      <c r="E44" s="107">
        <v>2</v>
      </c>
      <c r="F44" s="110">
        <v>23</v>
      </c>
      <c r="G44" s="109">
        <f t="shared" si="3"/>
        <v>25</v>
      </c>
      <c r="H44" s="104">
        <f t="shared" si="8"/>
        <v>594</v>
      </c>
      <c r="I44" s="95">
        <f t="shared" si="10"/>
        <v>4.2087542087542085</v>
      </c>
      <c r="J44" s="96">
        <f t="shared" si="4"/>
        <v>9.4420600858369106</v>
      </c>
      <c r="K44" s="111">
        <v>381</v>
      </c>
      <c r="L44" s="108">
        <v>57</v>
      </c>
      <c r="M44" s="109">
        <f t="shared" si="18"/>
        <v>438</v>
      </c>
      <c r="N44" s="107">
        <v>2</v>
      </c>
      <c r="O44" s="110">
        <v>13</v>
      </c>
      <c r="P44" s="109">
        <f t="shared" si="19"/>
        <v>15</v>
      </c>
      <c r="Q44" s="104">
        <f t="shared" si="9"/>
        <v>453</v>
      </c>
      <c r="R44" s="95">
        <f t="shared" si="11"/>
        <v>3.3112582781456954</v>
      </c>
      <c r="S44" s="96">
        <f t="shared" si="7"/>
        <v>7.577785212445634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2" t="s">
        <v>38</v>
      </c>
      <c r="B45" s="107">
        <v>425</v>
      </c>
      <c r="C45" s="108">
        <v>148</v>
      </c>
      <c r="D45" s="109">
        <f t="shared" si="2"/>
        <v>573</v>
      </c>
      <c r="E45" s="107">
        <v>7</v>
      </c>
      <c r="F45" s="110">
        <v>32</v>
      </c>
      <c r="G45" s="109">
        <f t="shared" si="3"/>
        <v>39</v>
      </c>
      <c r="H45" s="104">
        <f t="shared" si="8"/>
        <v>612</v>
      </c>
      <c r="I45" s="95">
        <f t="shared" si="10"/>
        <v>6.3725490196078427</v>
      </c>
      <c r="J45" s="96">
        <f t="shared" si="4"/>
        <v>9.7281831187410592</v>
      </c>
      <c r="K45" s="111">
        <v>335</v>
      </c>
      <c r="L45" s="108">
        <v>61</v>
      </c>
      <c r="M45" s="109">
        <f t="shared" si="18"/>
        <v>396</v>
      </c>
      <c r="N45" s="107">
        <v>2</v>
      </c>
      <c r="O45" s="110">
        <v>10</v>
      </c>
      <c r="P45" s="109">
        <f t="shared" si="19"/>
        <v>12</v>
      </c>
      <c r="Q45" s="104">
        <f t="shared" si="9"/>
        <v>408</v>
      </c>
      <c r="R45" s="95">
        <f t="shared" si="11"/>
        <v>2.9411764705882351</v>
      </c>
      <c r="S45" s="96">
        <f t="shared" si="7"/>
        <v>6.8250250920040143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3" t="s">
        <v>39</v>
      </c>
      <c r="B46" s="114">
        <v>83</v>
      </c>
      <c r="C46" s="115">
        <v>47</v>
      </c>
      <c r="D46" s="116">
        <f t="shared" si="2"/>
        <v>130</v>
      </c>
      <c r="E46" s="114">
        <v>2</v>
      </c>
      <c r="F46" s="117">
        <v>5</v>
      </c>
      <c r="G46" s="116">
        <f t="shared" si="3"/>
        <v>7</v>
      </c>
      <c r="H46" s="118">
        <f t="shared" si="8"/>
        <v>137</v>
      </c>
      <c r="I46" s="119">
        <f t="shared" si="10"/>
        <v>5.10948905109489</v>
      </c>
      <c r="J46" s="120">
        <f t="shared" si="4"/>
        <v>2.177714194881577</v>
      </c>
      <c r="K46" s="121">
        <v>74</v>
      </c>
      <c r="L46" s="115">
        <v>3</v>
      </c>
      <c r="M46" s="116">
        <f t="shared" si="18"/>
        <v>77</v>
      </c>
      <c r="N46" s="114">
        <v>0</v>
      </c>
      <c r="O46" s="117">
        <v>8</v>
      </c>
      <c r="P46" s="116">
        <f t="shared" si="19"/>
        <v>8</v>
      </c>
      <c r="Q46" s="118">
        <f t="shared" si="9"/>
        <v>85</v>
      </c>
      <c r="R46" s="119">
        <f t="shared" si="11"/>
        <v>9.4117647058823533</v>
      </c>
      <c r="S46" s="120">
        <f t="shared" si="7"/>
        <v>1.4218802275008364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2" t="s">
        <v>40</v>
      </c>
      <c r="B47" s="123">
        <v>78</v>
      </c>
      <c r="C47" s="124">
        <v>79</v>
      </c>
      <c r="D47" s="125">
        <f t="shared" si="2"/>
        <v>157</v>
      </c>
      <c r="E47" s="123">
        <v>1</v>
      </c>
      <c r="F47" s="126">
        <v>2</v>
      </c>
      <c r="G47" s="125">
        <f t="shared" si="3"/>
        <v>3</v>
      </c>
      <c r="H47" s="127">
        <f t="shared" si="8"/>
        <v>160</v>
      </c>
      <c r="I47" s="128">
        <f t="shared" si="10"/>
        <v>1.875</v>
      </c>
      <c r="J47" s="129">
        <f t="shared" si="4"/>
        <v>2.5433158480368783</v>
      </c>
      <c r="K47" s="130">
        <v>69</v>
      </c>
      <c r="L47" s="124">
        <v>0</v>
      </c>
      <c r="M47" s="125">
        <f t="shared" si="18"/>
        <v>69</v>
      </c>
      <c r="N47" s="123">
        <v>0</v>
      </c>
      <c r="O47" s="126">
        <v>3</v>
      </c>
      <c r="P47" s="125">
        <f t="shared" si="19"/>
        <v>3</v>
      </c>
      <c r="Q47" s="127">
        <f t="shared" si="9"/>
        <v>72</v>
      </c>
      <c r="R47" s="128">
        <f t="shared" si="11"/>
        <v>4.166666666666667</v>
      </c>
      <c r="S47" s="129">
        <f t="shared" si="7"/>
        <v>1.2044161927065908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2" t="s">
        <v>41</v>
      </c>
      <c r="B48" s="123">
        <v>99</v>
      </c>
      <c r="C48" s="124">
        <v>47</v>
      </c>
      <c r="D48" s="125">
        <f t="shared" si="2"/>
        <v>146</v>
      </c>
      <c r="E48" s="123">
        <v>2</v>
      </c>
      <c r="F48" s="126">
        <v>3</v>
      </c>
      <c r="G48" s="125">
        <f t="shared" si="3"/>
        <v>5</v>
      </c>
      <c r="H48" s="127">
        <f t="shared" si="8"/>
        <v>151</v>
      </c>
      <c r="I48" s="128">
        <f t="shared" si="10"/>
        <v>3.3112582781456954</v>
      </c>
      <c r="J48" s="129">
        <f t="shared" si="4"/>
        <v>2.4002543315848039</v>
      </c>
      <c r="K48" s="130">
        <v>71</v>
      </c>
      <c r="L48" s="124">
        <v>3</v>
      </c>
      <c r="M48" s="125">
        <f t="shared" si="18"/>
        <v>74</v>
      </c>
      <c r="N48" s="123">
        <v>0</v>
      </c>
      <c r="O48" s="126">
        <v>4</v>
      </c>
      <c r="P48" s="125">
        <f t="shared" si="19"/>
        <v>4</v>
      </c>
      <c r="Q48" s="127">
        <f t="shared" si="9"/>
        <v>78</v>
      </c>
      <c r="R48" s="128">
        <f t="shared" si="11"/>
        <v>5.1282051282051277</v>
      </c>
      <c r="S48" s="129">
        <f t="shared" si="7"/>
        <v>1.3047842087654733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2" t="s">
        <v>42</v>
      </c>
      <c r="B49" s="123">
        <v>108</v>
      </c>
      <c r="C49" s="124">
        <v>18</v>
      </c>
      <c r="D49" s="125">
        <f t="shared" si="2"/>
        <v>126</v>
      </c>
      <c r="E49" s="123">
        <v>4</v>
      </c>
      <c r="F49" s="126">
        <v>1</v>
      </c>
      <c r="G49" s="125">
        <f t="shared" si="3"/>
        <v>5</v>
      </c>
      <c r="H49" s="127">
        <f t="shared" si="8"/>
        <v>131</v>
      </c>
      <c r="I49" s="128">
        <f t="shared" si="10"/>
        <v>3.8167938931297707</v>
      </c>
      <c r="J49" s="129">
        <f t="shared" si="4"/>
        <v>2.082339850580194</v>
      </c>
      <c r="K49" s="130">
        <v>60</v>
      </c>
      <c r="L49" s="124">
        <v>9</v>
      </c>
      <c r="M49" s="125">
        <f t="shared" si="18"/>
        <v>69</v>
      </c>
      <c r="N49" s="123">
        <v>0</v>
      </c>
      <c r="O49" s="126">
        <v>7</v>
      </c>
      <c r="P49" s="125">
        <f t="shared" si="19"/>
        <v>7</v>
      </c>
      <c r="Q49" s="127">
        <f t="shared" si="9"/>
        <v>76</v>
      </c>
      <c r="R49" s="128">
        <f t="shared" si="11"/>
        <v>9.2105263157894743</v>
      </c>
      <c r="S49" s="129">
        <f t="shared" si="7"/>
        <v>1.2713282034125126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2" t="s">
        <v>43</v>
      </c>
      <c r="B50" s="74">
        <v>117</v>
      </c>
      <c r="C50" s="75">
        <v>32</v>
      </c>
      <c r="D50" s="75">
        <f t="shared" si="2"/>
        <v>149</v>
      </c>
      <c r="E50" s="74">
        <v>2</v>
      </c>
      <c r="F50" s="75">
        <v>1</v>
      </c>
      <c r="G50" s="75">
        <f t="shared" si="3"/>
        <v>3</v>
      </c>
      <c r="H50" s="74">
        <f t="shared" si="8"/>
        <v>152</v>
      </c>
      <c r="I50" s="76">
        <f t="shared" si="10"/>
        <v>1.9736842105263157</v>
      </c>
      <c r="J50" s="77">
        <f t="shared" si="4"/>
        <v>2.4161500556350344</v>
      </c>
      <c r="K50" s="78">
        <v>82</v>
      </c>
      <c r="L50" s="75">
        <v>5</v>
      </c>
      <c r="M50" s="75">
        <f t="shared" si="18"/>
        <v>87</v>
      </c>
      <c r="N50" s="74">
        <v>0</v>
      </c>
      <c r="O50" s="75">
        <v>7</v>
      </c>
      <c r="P50" s="75">
        <f t="shared" si="19"/>
        <v>7</v>
      </c>
      <c r="Q50" s="74">
        <f t="shared" si="9"/>
        <v>94</v>
      </c>
      <c r="R50" s="76">
        <f t="shared" si="11"/>
        <v>7.4468085106382986</v>
      </c>
      <c r="S50" s="77">
        <f t="shared" si="7"/>
        <v>1.5724322515891602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1" t="s">
        <v>44</v>
      </c>
      <c r="B51" s="86">
        <v>103</v>
      </c>
      <c r="C51" s="87">
        <v>14</v>
      </c>
      <c r="D51" s="87">
        <f t="shared" si="2"/>
        <v>117</v>
      </c>
      <c r="E51" s="86">
        <v>4</v>
      </c>
      <c r="F51" s="87">
        <v>0</v>
      </c>
      <c r="G51" s="87">
        <f t="shared" si="3"/>
        <v>4</v>
      </c>
      <c r="H51" s="86">
        <f t="shared" si="8"/>
        <v>121</v>
      </c>
      <c r="I51" s="132">
        <f t="shared" si="10"/>
        <v>3.3057851239669422</v>
      </c>
      <c r="J51" s="133">
        <f t="shared" si="4"/>
        <v>1.9233826100778892</v>
      </c>
      <c r="K51" s="90">
        <v>87</v>
      </c>
      <c r="L51" s="87">
        <v>6</v>
      </c>
      <c r="M51" s="87">
        <f t="shared" si="18"/>
        <v>93</v>
      </c>
      <c r="N51" s="86">
        <v>0</v>
      </c>
      <c r="O51" s="87">
        <v>2</v>
      </c>
      <c r="P51" s="87">
        <f t="shared" si="19"/>
        <v>2</v>
      </c>
      <c r="Q51" s="86">
        <f t="shared" si="9"/>
        <v>95</v>
      </c>
      <c r="R51" s="132">
        <f t="shared" si="11"/>
        <v>2.1052631578947367</v>
      </c>
      <c r="S51" s="133">
        <f t="shared" si="7"/>
        <v>1.5891602542656407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2" t="s">
        <v>45</v>
      </c>
      <c r="B52" s="93">
        <f>SUM(B46:B51)</f>
        <v>588</v>
      </c>
      <c r="C52" s="94">
        <f>SUM(C46:C51)</f>
        <v>237</v>
      </c>
      <c r="D52" s="94">
        <f t="shared" ref="D52:G52" si="20">SUM(D46:D51)</f>
        <v>825</v>
      </c>
      <c r="E52" s="93">
        <f>SUM(E46:E51)</f>
        <v>15</v>
      </c>
      <c r="F52" s="94">
        <f>SUM(F46:F51)</f>
        <v>12</v>
      </c>
      <c r="G52" s="94">
        <f t="shared" si="20"/>
        <v>27</v>
      </c>
      <c r="H52" s="93">
        <f t="shared" si="8"/>
        <v>852</v>
      </c>
      <c r="I52" s="95">
        <f t="shared" si="10"/>
        <v>3.1690140845070425</v>
      </c>
      <c r="J52" s="96">
        <f t="shared" si="4"/>
        <v>13.543156890796377</v>
      </c>
      <c r="K52" s="93">
        <f>SUM(K46:K51)</f>
        <v>443</v>
      </c>
      <c r="L52" s="94">
        <f>SUM(L46:L51)</f>
        <v>26</v>
      </c>
      <c r="M52" s="94">
        <f t="shared" ref="M52:P52" si="21">SUM(M46:M51)</f>
        <v>469</v>
      </c>
      <c r="N52" s="93">
        <f>SUM(N46:N51)</f>
        <v>0</v>
      </c>
      <c r="O52" s="94">
        <f>SUM(O46:O51)</f>
        <v>31</v>
      </c>
      <c r="P52" s="94">
        <f t="shared" si="21"/>
        <v>31</v>
      </c>
      <c r="Q52" s="93">
        <f t="shared" si="9"/>
        <v>500</v>
      </c>
      <c r="R52" s="95">
        <f t="shared" si="11"/>
        <v>6.2</v>
      </c>
      <c r="S52" s="96">
        <f t="shared" si="7"/>
        <v>8.3640013382402145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4">
        <v>142</v>
      </c>
      <c r="C53" s="135">
        <v>17</v>
      </c>
      <c r="D53" s="135">
        <f t="shared" si="2"/>
        <v>159</v>
      </c>
      <c r="E53" s="134">
        <v>0</v>
      </c>
      <c r="F53" s="135">
        <v>0</v>
      </c>
      <c r="G53" s="135">
        <f t="shared" si="3"/>
        <v>0</v>
      </c>
      <c r="H53" s="134">
        <f t="shared" si="8"/>
        <v>159</v>
      </c>
      <c r="I53" s="136">
        <f t="shared" si="10"/>
        <v>0</v>
      </c>
      <c r="J53" s="137">
        <f t="shared" si="4"/>
        <v>2.5274201239866478</v>
      </c>
      <c r="K53" s="138">
        <v>48</v>
      </c>
      <c r="L53" s="135">
        <v>2</v>
      </c>
      <c r="M53" s="135">
        <f t="shared" ref="M53:M58" si="22">SUM(K53:L53)</f>
        <v>50</v>
      </c>
      <c r="N53" s="134">
        <v>0</v>
      </c>
      <c r="O53" s="135">
        <v>1</v>
      </c>
      <c r="P53" s="135">
        <f t="shared" ref="P53:P58" si="23">SUM(N53:O53)</f>
        <v>1</v>
      </c>
      <c r="Q53" s="134">
        <f t="shared" si="9"/>
        <v>51</v>
      </c>
      <c r="R53" s="136">
        <f t="shared" si="11"/>
        <v>1.9607843137254901</v>
      </c>
      <c r="S53" s="137">
        <f t="shared" si="7"/>
        <v>0.85312813650050179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137</v>
      </c>
      <c r="C54" s="75">
        <v>10</v>
      </c>
      <c r="D54" s="75">
        <f t="shared" si="2"/>
        <v>147</v>
      </c>
      <c r="E54" s="74">
        <v>0</v>
      </c>
      <c r="F54" s="75">
        <v>3</v>
      </c>
      <c r="G54" s="75">
        <f t="shared" si="3"/>
        <v>3</v>
      </c>
      <c r="H54" s="74">
        <f t="shared" si="8"/>
        <v>150</v>
      </c>
      <c r="I54" s="76">
        <f t="shared" si="10"/>
        <v>2</v>
      </c>
      <c r="J54" s="77">
        <f t="shared" si="4"/>
        <v>2.3843586075345735</v>
      </c>
      <c r="K54" s="78">
        <v>86</v>
      </c>
      <c r="L54" s="75">
        <v>2</v>
      </c>
      <c r="M54" s="75">
        <f t="shared" si="22"/>
        <v>88</v>
      </c>
      <c r="N54" s="74">
        <v>0</v>
      </c>
      <c r="O54" s="75">
        <v>1</v>
      </c>
      <c r="P54" s="75">
        <f t="shared" si="23"/>
        <v>1</v>
      </c>
      <c r="Q54" s="74">
        <f t="shared" si="9"/>
        <v>89</v>
      </c>
      <c r="R54" s="76">
        <f t="shared" si="11"/>
        <v>1.1235955056179776</v>
      </c>
      <c r="S54" s="77">
        <f t="shared" si="7"/>
        <v>1.488792238206758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116</v>
      </c>
      <c r="C55" s="75">
        <v>20</v>
      </c>
      <c r="D55" s="75">
        <f t="shared" si="2"/>
        <v>136</v>
      </c>
      <c r="E55" s="74">
        <v>0</v>
      </c>
      <c r="F55" s="75">
        <v>2</v>
      </c>
      <c r="G55" s="75">
        <f t="shared" si="3"/>
        <v>2</v>
      </c>
      <c r="H55" s="74">
        <f t="shared" si="8"/>
        <v>138</v>
      </c>
      <c r="I55" s="76">
        <f t="shared" si="10"/>
        <v>1.4492753623188408</v>
      </c>
      <c r="J55" s="77">
        <f t="shared" si="4"/>
        <v>2.1936099189318075</v>
      </c>
      <c r="K55" s="78">
        <v>73</v>
      </c>
      <c r="L55" s="75">
        <v>6</v>
      </c>
      <c r="M55" s="75">
        <f t="shared" si="22"/>
        <v>79</v>
      </c>
      <c r="N55" s="74">
        <v>0</v>
      </c>
      <c r="O55" s="75">
        <v>1</v>
      </c>
      <c r="P55" s="75">
        <f t="shared" si="23"/>
        <v>1</v>
      </c>
      <c r="Q55" s="74">
        <f t="shared" si="9"/>
        <v>80</v>
      </c>
      <c r="R55" s="76">
        <f t="shared" si="11"/>
        <v>1.25</v>
      </c>
      <c r="S55" s="77">
        <f t="shared" si="7"/>
        <v>1.3382402141184342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116</v>
      </c>
      <c r="C56" s="75">
        <v>9</v>
      </c>
      <c r="D56" s="75">
        <f t="shared" si="2"/>
        <v>125</v>
      </c>
      <c r="E56" s="74">
        <v>1</v>
      </c>
      <c r="F56" s="75">
        <v>2</v>
      </c>
      <c r="G56" s="75">
        <f t="shared" si="3"/>
        <v>3</v>
      </c>
      <c r="H56" s="74">
        <f t="shared" si="8"/>
        <v>128</v>
      </c>
      <c r="I56" s="128">
        <f t="shared" si="10"/>
        <v>2.34375</v>
      </c>
      <c r="J56" s="129">
        <f t="shared" si="4"/>
        <v>2.0346526784295027</v>
      </c>
      <c r="K56" s="78">
        <v>67</v>
      </c>
      <c r="L56" s="75">
        <v>1</v>
      </c>
      <c r="M56" s="75">
        <f t="shared" si="22"/>
        <v>68</v>
      </c>
      <c r="N56" s="74">
        <v>0</v>
      </c>
      <c r="O56" s="75">
        <v>2</v>
      </c>
      <c r="P56" s="75">
        <f t="shared" si="23"/>
        <v>2</v>
      </c>
      <c r="Q56" s="74">
        <f t="shared" si="9"/>
        <v>70</v>
      </c>
      <c r="R56" s="128">
        <f t="shared" si="11"/>
        <v>2.8571428571428572</v>
      </c>
      <c r="S56" s="129">
        <f t="shared" si="7"/>
        <v>1.1709601873536299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101</v>
      </c>
      <c r="C57" s="75">
        <v>13</v>
      </c>
      <c r="D57" s="75">
        <f t="shared" si="2"/>
        <v>114</v>
      </c>
      <c r="E57" s="74">
        <v>0</v>
      </c>
      <c r="F57" s="75">
        <v>3</v>
      </c>
      <c r="G57" s="75">
        <f t="shared" si="3"/>
        <v>3</v>
      </c>
      <c r="H57" s="74">
        <f t="shared" si="8"/>
        <v>117</v>
      </c>
      <c r="I57" s="76">
        <f t="shared" si="10"/>
        <v>2.5641025641025643</v>
      </c>
      <c r="J57" s="77">
        <f t="shared" si="4"/>
        <v>1.8597997138769673</v>
      </c>
      <c r="K57" s="78">
        <v>63</v>
      </c>
      <c r="L57" s="75">
        <v>2</v>
      </c>
      <c r="M57" s="75">
        <f t="shared" si="22"/>
        <v>65</v>
      </c>
      <c r="N57" s="74">
        <v>0</v>
      </c>
      <c r="O57" s="75">
        <v>3</v>
      </c>
      <c r="P57" s="75">
        <f t="shared" si="23"/>
        <v>3</v>
      </c>
      <c r="Q57" s="74">
        <f t="shared" si="9"/>
        <v>68</v>
      </c>
      <c r="R57" s="76">
        <f t="shared" si="11"/>
        <v>4.4117647058823524</v>
      </c>
      <c r="S57" s="77">
        <f t="shared" si="7"/>
        <v>1.1375041820006691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39" t="s">
        <v>51</v>
      </c>
      <c r="B58" s="86">
        <v>119</v>
      </c>
      <c r="C58" s="87">
        <v>9</v>
      </c>
      <c r="D58" s="87">
        <f t="shared" si="2"/>
        <v>128</v>
      </c>
      <c r="E58" s="86">
        <v>0</v>
      </c>
      <c r="F58" s="87">
        <v>3</v>
      </c>
      <c r="G58" s="87">
        <f t="shared" si="3"/>
        <v>3</v>
      </c>
      <c r="H58" s="86">
        <f t="shared" si="8"/>
        <v>131</v>
      </c>
      <c r="I58" s="132">
        <f t="shared" si="10"/>
        <v>2.2900763358778624</v>
      </c>
      <c r="J58" s="133">
        <f t="shared" si="4"/>
        <v>2.082339850580194</v>
      </c>
      <c r="K58" s="90">
        <v>52</v>
      </c>
      <c r="L58" s="87">
        <v>5</v>
      </c>
      <c r="M58" s="87">
        <f t="shared" si="22"/>
        <v>57</v>
      </c>
      <c r="N58" s="86">
        <v>0</v>
      </c>
      <c r="O58" s="87">
        <v>1</v>
      </c>
      <c r="P58" s="87">
        <f t="shared" si="23"/>
        <v>1</v>
      </c>
      <c r="Q58" s="86">
        <f t="shared" si="9"/>
        <v>58</v>
      </c>
      <c r="R58" s="132">
        <f t="shared" si="11"/>
        <v>1.7241379310344829</v>
      </c>
      <c r="S58" s="133">
        <f t="shared" si="7"/>
        <v>0.9702241552358648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2" t="s">
        <v>52</v>
      </c>
      <c r="B59" s="93">
        <f>SUM(B53:B58)</f>
        <v>731</v>
      </c>
      <c r="C59" s="94">
        <f t="shared" ref="C59:G59" si="24">SUM(C53:C58)</f>
        <v>78</v>
      </c>
      <c r="D59" s="94">
        <f t="shared" si="24"/>
        <v>809</v>
      </c>
      <c r="E59" s="93">
        <f t="shared" si="24"/>
        <v>1</v>
      </c>
      <c r="F59" s="94">
        <f t="shared" si="24"/>
        <v>13</v>
      </c>
      <c r="G59" s="94">
        <f t="shared" si="24"/>
        <v>14</v>
      </c>
      <c r="H59" s="93">
        <f t="shared" si="8"/>
        <v>823</v>
      </c>
      <c r="I59" s="95">
        <f t="shared" si="10"/>
        <v>1.7010935601458079</v>
      </c>
      <c r="J59" s="96">
        <f t="shared" si="4"/>
        <v>13.082180893339693</v>
      </c>
      <c r="K59" s="97">
        <f>SUM(K53:K58)</f>
        <v>389</v>
      </c>
      <c r="L59" s="94">
        <f t="shared" ref="L59:P59" si="25">SUM(L53:L58)</f>
        <v>18</v>
      </c>
      <c r="M59" s="94">
        <f t="shared" si="25"/>
        <v>407</v>
      </c>
      <c r="N59" s="93">
        <f t="shared" si="25"/>
        <v>0</v>
      </c>
      <c r="O59" s="94">
        <f t="shared" si="25"/>
        <v>9</v>
      </c>
      <c r="P59" s="94">
        <f t="shared" si="25"/>
        <v>9</v>
      </c>
      <c r="Q59" s="93">
        <f t="shared" si="9"/>
        <v>416</v>
      </c>
      <c r="R59" s="95">
        <f t="shared" si="11"/>
        <v>2.1634615384615383</v>
      </c>
      <c r="S59" s="96">
        <f t="shared" si="7"/>
        <v>6.9588491134158579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0" t="s">
        <v>53</v>
      </c>
      <c r="B60" s="141">
        <f>B30+B37+B38+B39+B40+B41+B42+B43+B44+B45+B52+B59</f>
        <v>4838</v>
      </c>
      <c r="C60" s="142">
        <f t="shared" ref="C60:G60" si="26">C30+C37+C38+C39+C40+C41+C42+C43+C44+C45+C52+C59</f>
        <v>1103</v>
      </c>
      <c r="D60" s="143">
        <f t="shared" si="26"/>
        <v>5941</v>
      </c>
      <c r="E60" s="141">
        <f t="shared" si="26"/>
        <v>36</v>
      </c>
      <c r="F60" s="144">
        <f t="shared" si="26"/>
        <v>314</v>
      </c>
      <c r="G60" s="143">
        <f t="shared" si="26"/>
        <v>350</v>
      </c>
      <c r="H60" s="302">
        <f t="shared" ref="H60:J60" si="27">H30+H37+H38+H39+H40+H41+H42+H43+H44+H45+H52+H59</f>
        <v>6291</v>
      </c>
      <c r="I60" s="730">
        <f t="shared" si="10"/>
        <v>5.5635034175806712</v>
      </c>
      <c r="J60" s="304">
        <f t="shared" si="27"/>
        <v>100</v>
      </c>
      <c r="K60" s="145">
        <f>K30+K37+K38+K39+K40+K41+K42+K43+K44+K45+K52+K59</f>
        <v>5067</v>
      </c>
      <c r="L60" s="142">
        <f t="shared" ref="L60:P60" si="28">L30+L37+L38+L39+L40+L41+L42+L43+L44+L45+L52+L59</f>
        <v>631</v>
      </c>
      <c r="M60" s="143">
        <f t="shared" si="28"/>
        <v>5698</v>
      </c>
      <c r="N60" s="141">
        <f t="shared" si="28"/>
        <v>7</v>
      </c>
      <c r="O60" s="144">
        <f t="shared" si="28"/>
        <v>273</v>
      </c>
      <c r="P60" s="143">
        <f t="shared" si="28"/>
        <v>280</v>
      </c>
      <c r="Q60" s="302">
        <f t="shared" ref="Q60" si="29">Q30+Q37+Q38+Q39+Q40+Q41+Q42+Q43+Q44+Q45+Q52+Q59</f>
        <v>5978</v>
      </c>
      <c r="R60" s="730">
        <f t="shared" si="11"/>
        <v>4.6838407494145198</v>
      </c>
      <c r="S60" s="304">
        <f t="shared" si="7"/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4"/>
  <conditionalFormatting sqref="T30:U30 T37:U37 T44:U49 T52:U52 T59:U59">
    <cfRule type="expression" dxfId="58" priority="21" stopIfTrue="1">
      <formula>$Y30=1</formula>
    </cfRule>
  </conditionalFormatting>
  <conditionalFormatting sqref="H44:J49 H59:J59 H30:J30 H37:J37 H52:J52">
    <cfRule type="expression" dxfId="57" priority="20" stopIfTrue="1">
      <formula>$Y30=1</formula>
    </cfRule>
  </conditionalFormatting>
  <conditionalFormatting sqref="Q44:R49 Q59:R59 Q52:R52 Q37:R37 Q30:R30">
    <cfRule type="expression" dxfId="56" priority="19" stopIfTrue="1">
      <formula>$Y30=1</formula>
    </cfRule>
  </conditionalFormatting>
  <conditionalFormatting sqref="B44:G49 B59:G59 B52:G52 B37:G37 B30:G30">
    <cfRule type="expression" dxfId="55" priority="11" stopIfTrue="1">
      <formula>$Y30=1</formula>
    </cfRule>
  </conditionalFormatting>
  <conditionalFormatting sqref="M30 M37 K44:P49 M52 K59:P59 P52 P37 P30">
    <cfRule type="expression" dxfId="54" priority="10" stopIfTrue="1">
      <formula>$Y30=1</formula>
    </cfRule>
  </conditionalFormatting>
  <conditionalFormatting sqref="K30:L30">
    <cfRule type="expression" dxfId="53" priority="9" stopIfTrue="1">
      <formula>$Y30=1</formula>
    </cfRule>
  </conditionalFormatting>
  <conditionalFormatting sqref="K37:L37">
    <cfRule type="expression" dxfId="52" priority="8" stopIfTrue="1">
      <formula>$Y37=1</formula>
    </cfRule>
  </conditionalFormatting>
  <conditionalFormatting sqref="K52:L52">
    <cfRule type="expression" dxfId="51" priority="7" stopIfTrue="1">
      <formula>$Y52=1</formula>
    </cfRule>
  </conditionalFormatting>
  <conditionalFormatting sqref="N52:O52">
    <cfRule type="expression" dxfId="50" priority="6" stopIfTrue="1">
      <formula>$Y52=1</formula>
    </cfRule>
  </conditionalFormatting>
  <conditionalFormatting sqref="N37:O37">
    <cfRule type="expression" dxfId="49" priority="5" stopIfTrue="1">
      <formula>$Y37=1</formula>
    </cfRule>
  </conditionalFormatting>
  <conditionalFormatting sqref="N30:O30">
    <cfRule type="expression" dxfId="48" priority="4" stopIfTrue="1">
      <formula>$Y30=1</formula>
    </cfRule>
  </conditionalFormatting>
  <conditionalFormatting sqref="S44:S49 S59 S30 S37 S52">
    <cfRule type="expression" dxfId="47" priority="3" stopIfTrue="1">
      <formula>$Y30=1</formula>
    </cfRule>
  </conditionalFormatting>
  <conditionalFormatting sqref="I60">
    <cfRule type="expression" dxfId="46" priority="2" stopIfTrue="1">
      <formula>$Y60=1</formula>
    </cfRule>
  </conditionalFormatting>
  <conditionalFormatting sqref="R60">
    <cfRule type="expression" dxfId="45" priority="1" stopIfTrue="1">
      <formula>$Y60=1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BG100"/>
  <sheetViews>
    <sheetView view="pageBreakPreview" zoomScale="85" zoomScaleNormal="115" zoomScaleSheetLayoutView="85" workbookViewId="0">
      <selection activeCell="AC10" sqref="AC10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100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104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73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110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tr">
        <f>'No.4-12（方向別）'!A13</f>
        <v>調査地点　：Ｎｏ．４　有吉中学校前交差点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74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340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75</v>
      </c>
      <c r="C21" s="38"/>
      <c r="D21" s="38"/>
      <c r="E21" s="38"/>
      <c r="F21" s="38"/>
      <c r="G21" s="38"/>
      <c r="H21" s="38"/>
      <c r="I21" s="38"/>
      <c r="J21" s="39"/>
      <c r="K21" s="40" t="s">
        <v>76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111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97</v>
      </c>
      <c r="S23" s="56" t="s">
        <v>112</v>
      </c>
      <c r="T23" s="61"/>
      <c r="U23" s="61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f>'No.4-12（方向別）'!B24+'No.4-12（方向別）'!K24+'No.4-34（方向別）'!B24</f>
        <v>62</v>
      </c>
      <c r="C24" s="66">
        <f>'No.4-12（方向別）'!C24+'No.4-12（方向別）'!L24+'No.4-34（方向別）'!C24</f>
        <v>7</v>
      </c>
      <c r="D24" s="66">
        <f>SUM(B24:C24)</f>
        <v>69</v>
      </c>
      <c r="E24" s="65">
        <f>'No.4-12（方向別）'!E24+'No.4-12（方向別）'!N24+'No.4-34（方向別）'!E24</f>
        <v>1</v>
      </c>
      <c r="F24" s="66">
        <f>'No.4-12（方向別）'!F24+'No.4-12（方向別）'!O24+'No.4-34（方向別）'!F24</f>
        <v>6</v>
      </c>
      <c r="G24" s="66">
        <f>SUM(E24:F24)</f>
        <v>7</v>
      </c>
      <c r="H24" s="65">
        <f>D24+G24</f>
        <v>76</v>
      </c>
      <c r="I24" s="67">
        <f>G24/H24%</f>
        <v>9.2105263157894743</v>
      </c>
      <c r="J24" s="68">
        <f>H24/$H$60%</f>
        <v>1.1613691931540342</v>
      </c>
      <c r="K24" s="683">
        <f>'No.4-34（方向別）'!K24+'No.4-78（方向別）'!K24+'No.4-1112（方向別）'!K24</f>
        <v>102</v>
      </c>
      <c r="L24" s="682">
        <f>'No.4-34（方向別）'!L24+'No.4-78（方向別）'!L24+'No.4-1112（方向別）'!L24</f>
        <v>19</v>
      </c>
      <c r="M24" s="682">
        <f>SUM(K24:L24)</f>
        <v>121</v>
      </c>
      <c r="N24" s="684">
        <f>'No.4-34（方向別）'!N24+'No.4-78（方向別）'!N24+'No.4-1112（方向別）'!N24</f>
        <v>1</v>
      </c>
      <c r="O24" s="682">
        <f>'No.4-34（方向別）'!O24+'No.4-78（方向別）'!O24+'No.4-1112（方向別）'!O24</f>
        <v>3</v>
      </c>
      <c r="P24" s="66">
        <f>SUM(N24:O24)</f>
        <v>4</v>
      </c>
      <c r="Q24" s="65">
        <f>M24+P24</f>
        <v>125</v>
      </c>
      <c r="R24" s="67">
        <f>P24/Q24%</f>
        <v>3.2</v>
      </c>
      <c r="S24" s="68">
        <f>Q24/$Q$60%</f>
        <v>1.9162961827380038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f>'No.4-12（方向別）'!B25+'No.4-12（方向別）'!K25+'No.4-34（方向別）'!B25</f>
        <v>93</v>
      </c>
      <c r="C25" s="75">
        <f>'No.4-12（方向別）'!C25+'No.4-12（方向別）'!L25+'No.4-34（方向別）'!C25</f>
        <v>12</v>
      </c>
      <c r="D25" s="75">
        <f t="shared" ref="D25:D59" si="0">SUM(B25:C25)</f>
        <v>105</v>
      </c>
      <c r="E25" s="74">
        <f>'No.4-12（方向別）'!E25+'No.4-12（方向別）'!N25+'No.4-34（方向別）'!E25</f>
        <v>1</v>
      </c>
      <c r="F25" s="75">
        <f>'No.4-12（方向別）'!F25+'No.4-12（方向別）'!O25+'No.4-34（方向別）'!F25</f>
        <v>7</v>
      </c>
      <c r="G25" s="75">
        <f t="shared" ref="G25:G59" si="1">SUM(E25:F25)</f>
        <v>8</v>
      </c>
      <c r="H25" s="74">
        <f>D25+G25</f>
        <v>113</v>
      </c>
      <c r="I25" s="76">
        <f t="shared" ref="I25:I59" si="2">G25/H25%</f>
        <v>7.0796460176991154</v>
      </c>
      <c r="J25" s="77">
        <f t="shared" ref="J25:J59" si="3">H25/$H$60%</f>
        <v>1.7267726161369195</v>
      </c>
      <c r="K25" s="74">
        <f>'No.4-34（方向別）'!K25+'No.4-78（方向別）'!K25+'No.4-1112（方向別）'!K25</f>
        <v>124</v>
      </c>
      <c r="L25" s="75">
        <f>'No.4-34（方向別）'!L25+'No.4-78（方向別）'!L25+'No.4-1112（方向別）'!L25</f>
        <v>16</v>
      </c>
      <c r="M25" s="75">
        <f t="shared" ref="M25:M59" si="4">SUM(K25:L25)</f>
        <v>140</v>
      </c>
      <c r="N25" s="74">
        <f>'No.4-34（方向別）'!N25+'No.4-78（方向別）'!N25+'No.4-1112（方向別）'!N25</f>
        <v>0</v>
      </c>
      <c r="O25" s="312">
        <f>'No.4-34（方向別）'!O25+'No.4-78（方向別）'!O25+'No.4-1112（方向別）'!O25</f>
        <v>2</v>
      </c>
      <c r="P25" s="75">
        <f t="shared" ref="P25:P59" si="5">SUM(N25:O25)</f>
        <v>2</v>
      </c>
      <c r="Q25" s="74">
        <f>M25+P25</f>
        <v>142</v>
      </c>
      <c r="R25" s="76">
        <f t="shared" ref="R25:R59" si="6">P25/Q25%</f>
        <v>1.4084507042253522</v>
      </c>
      <c r="S25" s="77">
        <f t="shared" ref="S25:S60" si="7">Q25/$Q$60%</f>
        <v>2.1769124635903725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f>'No.4-12（方向別）'!B26+'No.4-12（方向別）'!K26+'No.4-34（方向別）'!B26</f>
        <v>107</v>
      </c>
      <c r="C26" s="75">
        <f>'No.4-12（方向別）'!C26+'No.4-12（方向別）'!L26+'No.4-34（方向別）'!C26</f>
        <v>11</v>
      </c>
      <c r="D26" s="75">
        <f t="shared" si="0"/>
        <v>118</v>
      </c>
      <c r="E26" s="74">
        <f>'No.4-12（方向別）'!E26+'No.4-12（方向別）'!N26+'No.4-34（方向別）'!E26</f>
        <v>1</v>
      </c>
      <c r="F26" s="75">
        <f>'No.4-12（方向別）'!F26+'No.4-12（方向別）'!O26+'No.4-34（方向別）'!F26</f>
        <v>3</v>
      </c>
      <c r="G26" s="75">
        <f t="shared" si="1"/>
        <v>4</v>
      </c>
      <c r="H26" s="74">
        <f t="shared" ref="H26:H59" si="8">D26+G26</f>
        <v>122</v>
      </c>
      <c r="I26" s="76">
        <f t="shared" si="2"/>
        <v>3.278688524590164</v>
      </c>
      <c r="J26" s="77">
        <f t="shared" si="3"/>
        <v>1.8643031784841075</v>
      </c>
      <c r="K26" s="74">
        <f>'No.4-34（方向別）'!K26+'No.4-78（方向別）'!K26+'No.4-1112（方向別）'!K26</f>
        <v>198</v>
      </c>
      <c r="L26" s="75">
        <f>'No.4-34（方向別）'!L26+'No.4-78（方向別）'!L26+'No.4-1112（方向別）'!L26</f>
        <v>26</v>
      </c>
      <c r="M26" s="75">
        <f t="shared" si="4"/>
        <v>224</v>
      </c>
      <c r="N26" s="74">
        <f>'No.4-34（方向別）'!N26+'No.4-78（方向別）'!N26+'No.4-1112（方向別）'!N26</f>
        <v>2</v>
      </c>
      <c r="O26" s="312">
        <f>'No.4-34（方向別）'!O26+'No.4-78（方向別）'!O26+'No.4-1112（方向別）'!O26</f>
        <v>3</v>
      </c>
      <c r="P26" s="75">
        <f t="shared" si="5"/>
        <v>5</v>
      </c>
      <c r="Q26" s="74">
        <f t="shared" ref="Q26:Q59" si="9">M26+P26</f>
        <v>229</v>
      </c>
      <c r="R26" s="76">
        <f t="shared" si="6"/>
        <v>2.1834061135371177</v>
      </c>
      <c r="S26" s="77">
        <f t="shared" si="7"/>
        <v>3.5106546067760229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f>'No.4-12（方向別）'!B27+'No.4-12（方向別）'!K27+'No.4-34（方向別）'!B27</f>
        <v>67</v>
      </c>
      <c r="C27" s="81">
        <f>'No.4-12（方向別）'!C27+'No.4-12（方向別）'!L27+'No.4-34（方向別）'!C27</f>
        <v>15</v>
      </c>
      <c r="D27" s="81">
        <f t="shared" si="0"/>
        <v>82</v>
      </c>
      <c r="E27" s="80">
        <f>'No.4-12（方向別）'!E27+'No.4-12（方向別）'!N27+'No.4-34（方向別）'!E27</f>
        <v>1</v>
      </c>
      <c r="F27" s="81">
        <f>'No.4-12（方向別）'!F27+'No.4-12（方向別）'!O27+'No.4-34（方向別）'!F27</f>
        <v>10</v>
      </c>
      <c r="G27" s="81">
        <f t="shared" si="1"/>
        <v>11</v>
      </c>
      <c r="H27" s="80">
        <f t="shared" si="8"/>
        <v>93</v>
      </c>
      <c r="I27" s="82">
        <f t="shared" si="2"/>
        <v>11.827956989247312</v>
      </c>
      <c r="J27" s="83">
        <f t="shared" si="3"/>
        <v>1.4211491442542787</v>
      </c>
      <c r="K27" s="74">
        <f>'No.4-34（方向別）'!K27+'No.4-78（方向別）'!K27+'No.4-1112（方向別）'!K27</f>
        <v>97</v>
      </c>
      <c r="L27" s="75">
        <f>'No.4-34（方向別）'!L27+'No.4-78（方向別）'!L27+'No.4-1112（方向別）'!L27</f>
        <v>15</v>
      </c>
      <c r="M27" s="75">
        <f t="shared" si="4"/>
        <v>112</v>
      </c>
      <c r="N27" s="74">
        <f>'No.4-34（方向別）'!N27+'No.4-78（方向別）'!N27+'No.4-1112（方向別）'!N27</f>
        <v>0</v>
      </c>
      <c r="O27" s="312">
        <f>'No.4-34（方向別）'!O27+'No.4-78（方向別）'!O27+'No.4-1112（方向別）'!O27</f>
        <v>2</v>
      </c>
      <c r="P27" s="81">
        <f t="shared" si="5"/>
        <v>2</v>
      </c>
      <c r="Q27" s="80">
        <f t="shared" si="9"/>
        <v>114</v>
      </c>
      <c r="R27" s="82">
        <f t="shared" si="6"/>
        <v>1.7543859649122808</v>
      </c>
      <c r="S27" s="83">
        <f t="shared" si="7"/>
        <v>1.7476621186570596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f>'No.4-12（方向別）'!B28+'No.4-12（方向別）'!K28+'No.4-34（方向別）'!B28</f>
        <v>96</v>
      </c>
      <c r="C28" s="75">
        <f>'No.4-12（方向別）'!C28+'No.4-12（方向別）'!L28+'No.4-34（方向別）'!C28</f>
        <v>16</v>
      </c>
      <c r="D28" s="75">
        <f t="shared" si="0"/>
        <v>112</v>
      </c>
      <c r="E28" s="74">
        <f>'No.4-12（方向別）'!E28+'No.4-12（方向別）'!N28+'No.4-34（方向別）'!E28</f>
        <v>1</v>
      </c>
      <c r="F28" s="75">
        <f>'No.4-12（方向別）'!F28+'No.4-12（方向別）'!O28+'No.4-34（方向別）'!F28</f>
        <v>6</v>
      </c>
      <c r="G28" s="75">
        <f t="shared" si="1"/>
        <v>7</v>
      </c>
      <c r="H28" s="74">
        <f t="shared" si="8"/>
        <v>119</v>
      </c>
      <c r="I28" s="76">
        <f t="shared" si="2"/>
        <v>5.882352941176471</v>
      </c>
      <c r="J28" s="77">
        <f t="shared" si="3"/>
        <v>1.8184596577017116</v>
      </c>
      <c r="K28" s="74">
        <f>'No.4-34（方向別）'!K28+'No.4-78（方向別）'!K28+'No.4-1112（方向別）'!K28</f>
        <v>160</v>
      </c>
      <c r="L28" s="75">
        <f>'No.4-34（方向別）'!L28+'No.4-78（方向別）'!L28+'No.4-1112（方向別）'!L28</f>
        <v>25</v>
      </c>
      <c r="M28" s="75">
        <f t="shared" si="4"/>
        <v>185</v>
      </c>
      <c r="N28" s="74">
        <f>'No.4-34（方向別）'!N28+'No.4-78（方向別）'!N28+'No.4-1112（方向別）'!N28</f>
        <v>0</v>
      </c>
      <c r="O28" s="312">
        <f>'No.4-34（方向別）'!O28+'No.4-78（方向別）'!O28+'No.4-1112（方向別）'!O28</f>
        <v>3</v>
      </c>
      <c r="P28" s="75">
        <f t="shared" si="5"/>
        <v>3</v>
      </c>
      <c r="Q28" s="74">
        <f t="shared" si="9"/>
        <v>188</v>
      </c>
      <c r="R28" s="76">
        <f t="shared" si="6"/>
        <v>1.595744680851064</v>
      </c>
      <c r="S28" s="77">
        <f t="shared" si="7"/>
        <v>2.8821094588379577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f>'No.4-12（方向別）'!B29+'No.4-12（方向別）'!K29+'No.4-34（方向別）'!B29</f>
        <v>58</v>
      </c>
      <c r="C29" s="87">
        <f>'No.4-12（方向別）'!C29+'No.4-12（方向別）'!L29+'No.4-34（方向別）'!C29</f>
        <v>8</v>
      </c>
      <c r="D29" s="87">
        <f t="shared" si="0"/>
        <v>66</v>
      </c>
      <c r="E29" s="86">
        <f>'No.4-12（方向別）'!E29+'No.4-12（方向別）'!N29+'No.4-34（方向別）'!E29</f>
        <v>2</v>
      </c>
      <c r="F29" s="87">
        <f>'No.4-12（方向別）'!F29+'No.4-12（方向別）'!O29+'No.4-34（方向別）'!F29</f>
        <v>9</v>
      </c>
      <c r="G29" s="87">
        <f t="shared" si="1"/>
        <v>11</v>
      </c>
      <c r="H29" s="86">
        <f t="shared" si="8"/>
        <v>77</v>
      </c>
      <c r="I29" s="88">
        <f t="shared" si="2"/>
        <v>14.285714285714285</v>
      </c>
      <c r="J29" s="89">
        <f t="shared" si="3"/>
        <v>1.1766503667481663</v>
      </c>
      <c r="K29" s="685">
        <f>'No.4-34（方向別）'!K29+'No.4-78（方向別）'!K29+'No.4-1112（方向別）'!K29</f>
        <v>120</v>
      </c>
      <c r="L29" s="314">
        <f>'No.4-34（方向別）'!L29+'No.4-78（方向別）'!L29+'No.4-1112（方向別）'!L29</f>
        <v>10</v>
      </c>
      <c r="M29" s="611">
        <f t="shared" si="4"/>
        <v>130</v>
      </c>
      <c r="N29" s="685">
        <f>'No.4-34（方向別）'!N29+'No.4-78（方向別）'!N29+'No.4-1112（方向別）'!N29</f>
        <v>1</v>
      </c>
      <c r="O29" s="314">
        <f>'No.4-34（方向別）'!O29+'No.4-78（方向別）'!O29+'No.4-1112（方向別）'!O29</f>
        <v>1</v>
      </c>
      <c r="P29" s="87">
        <f t="shared" si="5"/>
        <v>2</v>
      </c>
      <c r="Q29" s="86">
        <f t="shared" si="9"/>
        <v>132</v>
      </c>
      <c r="R29" s="88">
        <f t="shared" si="6"/>
        <v>1.5151515151515151</v>
      </c>
      <c r="S29" s="89">
        <f t="shared" si="7"/>
        <v>2.0236087689713322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f>'No.4-12（方向別）'!B30+'No.4-12（方向別）'!K30+'No.4-34（方向別）'!B30</f>
        <v>483</v>
      </c>
      <c r="C30" s="94">
        <f>'No.4-12（方向別）'!C30+'No.4-12（方向別）'!L30+'No.4-34（方向別）'!C30</f>
        <v>69</v>
      </c>
      <c r="D30" s="94">
        <f t="shared" si="0"/>
        <v>552</v>
      </c>
      <c r="E30" s="93">
        <f>'No.4-12（方向別）'!E30+'No.4-12（方向別）'!N30+'No.4-34（方向別）'!E30</f>
        <v>7</v>
      </c>
      <c r="F30" s="94">
        <f>'No.4-12（方向別）'!F30+'No.4-12（方向別）'!O30+'No.4-34（方向別）'!F30</f>
        <v>41</v>
      </c>
      <c r="G30" s="94">
        <f t="shared" si="1"/>
        <v>48</v>
      </c>
      <c r="H30" s="93">
        <f t="shared" si="8"/>
        <v>600</v>
      </c>
      <c r="I30" s="95">
        <f t="shared" si="2"/>
        <v>8</v>
      </c>
      <c r="J30" s="96">
        <f t="shared" si="3"/>
        <v>9.1687041564792171</v>
      </c>
      <c r="K30" s="316">
        <f>'No.4-34（方向別）'!K30+'No.4-78（方向別）'!K30+'No.4-1112（方向別）'!K30</f>
        <v>801</v>
      </c>
      <c r="L30" s="310">
        <f>'No.4-34（方向別）'!L30+'No.4-78（方向別）'!L30+'No.4-1112（方向別）'!L30</f>
        <v>111</v>
      </c>
      <c r="M30" s="608">
        <f t="shared" si="4"/>
        <v>912</v>
      </c>
      <c r="N30" s="316">
        <f>'No.4-34（方向別）'!N30+'No.4-78（方向別）'!N30+'No.4-1112（方向別）'!N30</f>
        <v>4</v>
      </c>
      <c r="O30" s="310">
        <f>'No.4-34（方向別）'!O30+'No.4-78（方向別）'!O30+'No.4-1112（方向別）'!O30</f>
        <v>14</v>
      </c>
      <c r="P30" s="94">
        <f t="shared" si="5"/>
        <v>18</v>
      </c>
      <c r="Q30" s="93">
        <f t="shared" si="9"/>
        <v>930</v>
      </c>
      <c r="R30" s="95">
        <f t="shared" si="6"/>
        <v>1.9354838709677418</v>
      </c>
      <c r="S30" s="96">
        <f t="shared" si="7"/>
        <v>14.257243599570749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f>'No.4-12（方向別）'!B31+'No.4-12（方向別）'!K31+'No.4-34（方向別）'!B31</f>
        <v>79</v>
      </c>
      <c r="C31" s="100">
        <f>'No.4-12（方向別）'!C31+'No.4-12（方向別）'!L31+'No.4-34（方向別）'!C31</f>
        <v>21</v>
      </c>
      <c r="D31" s="100">
        <f t="shared" si="0"/>
        <v>100</v>
      </c>
      <c r="E31" s="99">
        <f>'No.4-12（方向別）'!E31+'No.4-12（方向別）'!N31+'No.4-34（方向別）'!E31</f>
        <v>1</v>
      </c>
      <c r="F31" s="100">
        <f>'No.4-12（方向別）'!F31+'No.4-12（方向別）'!O31+'No.4-34（方向別）'!F31</f>
        <v>11</v>
      </c>
      <c r="G31" s="100">
        <f t="shared" si="1"/>
        <v>12</v>
      </c>
      <c r="H31" s="99">
        <f t="shared" si="8"/>
        <v>112</v>
      </c>
      <c r="I31" s="101">
        <f t="shared" si="2"/>
        <v>10.714285714285714</v>
      </c>
      <c r="J31" s="102">
        <f t="shared" si="3"/>
        <v>1.7114914425427874</v>
      </c>
      <c r="K31" s="99">
        <f>'No.4-34（方向別）'!K31+'No.4-78（方向別）'!K31+'No.4-1112（方向別）'!K31</f>
        <v>116</v>
      </c>
      <c r="L31" s="100">
        <f>'No.4-34（方向別）'!L31+'No.4-78（方向別）'!L31+'No.4-1112（方向別）'!L31</f>
        <v>25</v>
      </c>
      <c r="M31" s="100">
        <f t="shared" si="4"/>
        <v>141</v>
      </c>
      <c r="N31" s="99">
        <f>'No.4-34（方向別）'!N31+'No.4-78（方向別）'!N31+'No.4-1112（方向別）'!N31</f>
        <v>0</v>
      </c>
      <c r="O31" s="315">
        <f>'No.4-34（方向別）'!O31+'No.4-78（方向別）'!O31+'No.4-1112（方向別）'!O31</f>
        <v>6</v>
      </c>
      <c r="P31" s="100">
        <f t="shared" si="5"/>
        <v>6</v>
      </c>
      <c r="Q31" s="99">
        <f t="shared" si="9"/>
        <v>147</v>
      </c>
      <c r="R31" s="101">
        <f t="shared" si="6"/>
        <v>4.0816326530612246</v>
      </c>
      <c r="S31" s="102">
        <f t="shared" si="7"/>
        <v>2.2535643108998924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f>'No.4-12（方向別）'!B32+'No.4-12（方向別）'!K32+'No.4-34（方向別）'!B32</f>
        <v>72</v>
      </c>
      <c r="C32" s="75">
        <f>'No.4-12（方向別）'!C32+'No.4-12（方向別）'!L32+'No.4-34（方向別）'!C32</f>
        <v>14</v>
      </c>
      <c r="D32" s="75">
        <f t="shared" si="0"/>
        <v>86</v>
      </c>
      <c r="E32" s="74">
        <f>'No.4-12（方向別）'!E32+'No.4-12（方向別）'!N32+'No.4-34（方向別）'!E32</f>
        <v>0</v>
      </c>
      <c r="F32" s="75">
        <f>'No.4-12（方向別）'!F32+'No.4-12（方向別）'!O32+'No.4-34（方向別）'!F32</f>
        <v>6</v>
      </c>
      <c r="G32" s="75">
        <f t="shared" si="1"/>
        <v>6</v>
      </c>
      <c r="H32" s="74">
        <f t="shared" si="8"/>
        <v>92</v>
      </c>
      <c r="I32" s="76">
        <f t="shared" si="2"/>
        <v>6.5217391304347823</v>
      </c>
      <c r="J32" s="77">
        <f t="shared" si="3"/>
        <v>1.4058679706601467</v>
      </c>
      <c r="K32" s="74">
        <f>'No.4-34（方向別）'!K32+'No.4-78（方向別）'!K32+'No.4-1112（方向別）'!K32</f>
        <v>100</v>
      </c>
      <c r="L32" s="75">
        <f>'No.4-34（方向別）'!L32+'No.4-78（方向別）'!L32+'No.4-1112（方向別）'!L32</f>
        <v>14</v>
      </c>
      <c r="M32" s="75">
        <f t="shared" si="4"/>
        <v>114</v>
      </c>
      <c r="N32" s="74">
        <f>'No.4-34（方向別）'!N32+'No.4-78（方向別）'!N32+'No.4-1112（方向別）'!N32</f>
        <v>0</v>
      </c>
      <c r="O32" s="312">
        <f>'No.4-34（方向別）'!O32+'No.4-78（方向別）'!O32+'No.4-1112（方向別）'!O32</f>
        <v>6</v>
      </c>
      <c r="P32" s="75">
        <f t="shared" si="5"/>
        <v>6</v>
      </c>
      <c r="Q32" s="74">
        <f t="shared" si="9"/>
        <v>120</v>
      </c>
      <c r="R32" s="76">
        <f t="shared" si="6"/>
        <v>5</v>
      </c>
      <c r="S32" s="77">
        <f t="shared" si="7"/>
        <v>1.8396443354284837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f>'No.4-12（方向別）'!B33+'No.4-12（方向別）'!K33+'No.4-34（方向別）'!B33</f>
        <v>69</v>
      </c>
      <c r="C33" s="75">
        <f>'No.4-12（方向別）'!C33+'No.4-12（方向別）'!L33+'No.4-34（方向別）'!C33</f>
        <v>10</v>
      </c>
      <c r="D33" s="75">
        <f t="shared" si="0"/>
        <v>79</v>
      </c>
      <c r="E33" s="74">
        <f>'No.4-12（方向別）'!E33+'No.4-12（方向別）'!N33+'No.4-34（方向別）'!E33</f>
        <v>2</v>
      </c>
      <c r="F33" s="75">
        <f>'No.4-12（方向別）'!F33+'No.4-12（方向別）'!O33+'No.4-34（方向別）'!F33</f>
        <v>10</v>
      </c>
      <c r="G33" s="75">
        <f t="shared" si="1"/>
        <v>12</v>
      </c>
      <c r="H33" s="74">
        <f t="shared" si="8"/>
        <v>91</v>
      </c>
      <c r="I33" s="76">
        <f t="shared" si="2"/>
        <v>13.186813186813186</v>
      </c>
      <c r="J33" s="77">
        <f t="shared" si="3"/>
        <v>1.3905867970660146</v>
      </c>
      <c r="K33" s="74">
        <f>'No.4-34（方向別）'!K33+'No.4-78（方向別）'!K33+'No.4-1112（方向別）'!K33</f>
        <v>89</v>
      </c>
      <c r="L33" s="75">
        <f>'No.4-34（方向別）'!L33+'No.4-78（方向別）'!L33+'No.4-1112（方向別）'!L33</f>
        <v>5</v>
      </c>
      <c r="M33" s="75">
        <f t="shared" si="4"/>
        <v>94</v>
      </c>
      <c r="N33" s="74">
        <f>'No.4-34（方向別）'!N33+'No.4-78（方向別）'!N33+'No.4-1112（方向別）'!N33</f>
        <v>0</v>
      </c>
      <c r="O33" s="312">
        <f>'No.4-34（方向別）'!O33+'No.4-78（方向別）'!O33+'No.4-1112（方向別）'!O33</f>
        <v>5</v>
      </c>
      <c r="P33" s="75">
        <f t="shared" si="5"/>
        <v>5</v>
      </c>
      <c r="Q33" s="74">
        <f t="shared" si="9"/>
        <v>99</v>
      </c>
      <c r="R33" s="76">
        <f t="shared" si="6"/>
        <v>5.0505050505050502</v>
      </c>
      <c r="S33" s="77">
        <f t="shared" si="7"/>
        <v>1.517706576728499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f>'No.4-12（方向別）'!B34+'No.4-12（方向別）'!K34+'No.4-34（方向別）'!B34</f>
        <v>58</v>
      </c>
      <c r="C34" s="75">
        <f>'No.4-12（方向別）'!C34+'No.4-12（方向別）'!L34+'No.4-34（方向別）'!C34</f>
        <v>9</v>
      </c>
      <c r="D34" s="75">
        <f t="shared" si="0"/>
        <v>67</v>
      </c>
      <c r="E34" s="74">
        <f>'No.4-12（方向別）'!E34+'No.4-12（方向別）'!N34+'No.4-34（方向別）'!E34</f>
        <v>0</v>
      </c>
      <c r="F34" s="75">
        <f>'No.4-12（方向別）'!F34+'No.4-12（方向別）'!O34+'No.4-34（方向別）'!F34</f>
        <v>5</v>
      </c>
      <c r="G34" s="75">
        <f t="shared" si="1"/>
        <v>5</v>
      </c>
      <c r="H34" s="74">
        <f t="shared" si="8"/>
        <v>72</v>
      </c>
      <c r="I34" s="76">
        <f t="shared" si="2"/>
        <v>6.9444444444444446</v>
      </c>
      <c r="J34" s="77">
        <f t="shared" si="3"/>
        <v>1.1002444987775062</v>
      </c>
      <c r="K34" s="74">
        <f>'No.4-34（方向別）'!K34+'No.4-78（方向別）'!K34+'No.4-1112（方向別）'!K34</f>
        <v>105</v>
      </c>
      <c r="L34" s="75">
        <f>'No.4-34（方向別）'!L34+'No.4-78（方向別）'!L34+'No.4-1112（方向別）'!L34</f>
        <v>10</v>
      </c>
      <c r="M34" s="75">
        <f t="shared" si="4"/>
        <v>115</v>
      </c>
      <c r="N34" s="74">
        <f>'No.4-34（方向別）'!N34+'No.4-78（方向別）'!N34+'No.4-1112（方向別）'!N34</f>
        <v>2</v>
      </c>
      <c r="O34" s="312">
        <f>'No.4-34（方向別）'!O34+'No.4-78（方向別）'!O34+'No.4-1112（方向別）'!O34</f>
        <v>8</v>
      </c>
      <c r="P34" s="75">
        <f t="shared" si="5"/>
        <v>10</v>
      </c>
      <c r="Q34" s="74">
        <f t="shared" si="9"/>
        <v>125</v>
      </c>
      <c r="R34" s="76">
        <f t="shared" si="6"/>
        <v>8</v>
      </c>
      <c r="S34" s="77">
        <f t="shared" si="7"/>
        <v>1.9162961827380038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f>'No.4-12（方向別）'!B35+'No.4-12（方向別）'!K35+'No.4-34（方向別）'!B35</f>
        <v>53</v>
      </c>
      <c r="C35" s="75">
        <f>'No.4-12（方向別）'!C35+'No.4-12（方向別）'!L35+'No.4-34（方向別）'!C35</f>
        <v>8</v>
      </c>
      <c r="D35" s="75">
        <f t="shared" si="0"/>
        <v>61</v>
      </c>
      <c r="E35" s="74">
        <f>'No.4-12（方向別）'!E35+'No.4-12（方向別）'!N35+'No.4-34（方向別）'!E35</f>
        <v>0</v>
      </c>
      <c r="F35" s="75">
        <f>'No.4-12（方向別）'!F35+'No.4-12（方向別）'!O35+'No.4-34（方向別）'!F35</f>
        <v>7</v>
      </c>
      <c r="G35" s="75">
        <f t="shared" si="1"/>
        <v>7</v>
      </c>
      <c r="H35" s="74">
        <f t="shared" si="8"/>
        <v>68</v>
      </c>
      <c r="I35" s="76">
        <f t="shared" si="2"/>
        <v>10.294117647058822</v>
      </c>
      <c r="J35" s="77">
        <f t="shared" si="3"/>
        <v>1.039119804400978</v>
      </c>
      <c r="K35" s="74">
        <f>'No.4-34（方向別）'!K35+'No.4-78（方向別）'!K35+'No.4-1112（方向別）'!K35</f>
        <v>80</v>
      </c>
      <c r="L35" s="75">
        <f>'No.4-34（方向別）'!L35+'No.4-78（方向別）'!L35+'No.4-1112（方向別）'!L35</f>
        <v>6</v>
      </c>
      <c r="M35" s="75">
        <f t="shared" si="4"/>
        <v>86</v>
      </c>
      <c r="N35" s="74">
        <f>'No.4-34（方向別）'!N35+'No.4-78（方向別）'!N35+'No.4-1112（方向別）'!N35</f>
        <v>0</v>
      </c>
      <c r="O35" s="312">
        <f>'No.4-34（方向別）'!O35+'No.4-78（方向別）'!O35+'No.4-1112（方向別）'!O35</f>
        <v>3</v>
      </c>
      <c r="P35" s="75">
        <f t="shared" si="5"/>
        <v>3</v>
      </c>
      <c r="Q35" s="74">
        <f t="shared" si="9"/>
        <v>89</v>
      </c>
      <c r="R35" s="76">
        <f t="shared" si="6"/>
        <v>3.3707865168539324</v>
      </c>
      <c r="S35" s="77">
        <f t="shared" si="7"/>
        <v>1.3644028821094587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f>'No.4-12（方向別）'!B36+'No.4-12（方向別）'!K36+'No.4-34（方向別）'!B36</f>
        <v>73</v>
      </c>
      <c r="C36" s="87">
        <f>'No.4-12（方向別）'!C36+'No.4-12（方向別）'!L36+'No.4-34（方向別）'!C36</f>
        <v>9</v>
      </c>
      <c r="D36" s="87">
        <f t="shared" si="0"/>
        <v>82</v>
      </c>
      <c r="E36" s="86">
        <f>'No.4-12（方向別）'!E36+'No.4-12（方向別）'!N36+'No.4-34（方向別）'!E36</f>
        <v>3</v>
      </c>
      <c r="F36" s="87">
        <f>'No.4-12（方向別）'!F36+'No.4-12（方向別）'!O36+'No.4-34（方向別）'!F36</f>
        <v>6</v>
      </c>
      <c r="G36" s="87">
        <f t="shared" si="1"/>
        <v>9</v>
      </c>
      <c r="H36" s="86">
        <f t="shared" si="8"/>
        <v>91</v>
      </c>
      <c r="I36" s="88">
        <f t="shared" si="2"/>
        <v>9.8901098901098905</v>
      </c>
      <c r="J36" s="89">
        <f t="shared" si="3"/>
        <v>1.3905867970660146</v>
      </c>
      <c r="K36" s="685">
        <f>'No.4-34（方向別）'!K36+'No.4-78（方向別）'!K36+'No.4-1112（方向別）'!K36</f>
        <v>69</v>
      </c>
      <c r="L36" s="314">
        <f>'No.4-34（方向別）'!L36+'No.4-78（方向別）'!L36+'No.4-1112（方向別）'!L36</f>
        <v>8</v>
      </c>
      <c r="M36" s="611">
        <f t="shared" si="4"/>
        <v>77</v>
      </c>
      <c r="N36" s="685">
        <f>'No.4-34（方向別）'!N36+'No.4-78（方向別）'!N36+'No.4-1112（方向別）'!N36</f>
        <v>1</v>
      </c>
      <c r="O36" s="314">
        <f>'No.4-34（方向別）'!O36+'No.4-78（方向別）'!O36+'No.4-1112（方向別）'!O36</f>
        <v>8</v>
      </c>
      <c r="P36" s="87">
        <f t="shared" si="5"/>
        <v>9</v>
      </c>
      <c r="Q36" s="86">
        <f t="shared" si="9"/>
        <v>86</v>
      </c>
      <c r="R36" s="88">
        <f t="shared" si="6"/>
        <v>10.465116279069768</v>
      </c>
      <c r="S36" s="89">
        <f t="shared" si="7"/>
        <v>1.3184117737237466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f>'No.4-12（方向別）'!B37+'No.4-12（方向別）'!K37+'No.4-34（方向別）'!B37</f>
        <v>404</v>
      </c>
      <c r="C37" s="94">
        <f>'No.4-12（方向別）'!C37+'No.4-12（方向別）'!L37+'No.4-34（方向別）'!C37</f>
        <v>71</v>
      </c>
      <c r="D37" s="94">
        <f t="shared" si="0"/>
        <v>475</v>
      </c>
      <c r="E37" s="93">
        <f>'No.4-12（方向別）'!E37+'No.4-12（方向別）'!N37+'No.4-34（方向別）'!E37</f>
        <v>6</v>
      </c>
      <c r="F37" s="94">
        <f>'No.4-12（方向別）'!F37+'No.4-12（方向別）'!O37+'No.4-34（方向別）'!F37</f>
        <v>45</v>
      </c>
      <c r="G37" s="94">
        <f t="shared" si="1"/>
        <v>51</v>
      </c>
      <c r="H37" s="93">
        <f t="shared" si="8"/>
        <v>526</v>
      </c>
      <c r="I37" s="95">
        <f t="shared" si="2"/>
        <v>9.6958174904942975</v>
      </c>
      <c r="J37" s="96">
        <f t="shared" si="3"/>
        <v>8.037897310513447</v>
      </c>
      <c r="K37" s="316">
        <f>'No.4-34（方向別）'!K37+'No.4-78（方向別）'!K37+'No.4-1112（方向別）'!K37</f>
        <v>559</v>
      </c>
      <c r="L37" s="310">
        <f>'No.4-34（方向別）'!L37+'No.4-78（方向別）'!L37+'No.4-1112（方向別）'!L37</f>
        <v>68</v>
      </c>
      <c r="M37" s="608">
        <f t="shared" si="4"/>
        <v>627</v>
      </c>
      <c r="N37" s="316">
        <f>'No.4-34（方向別）'!N37+'No.4-78（方向別）'!N37+'No.4-1112（方向別）'!N37</f>
        <v>3</v>
      </c>
      <c r="O37" s="310">
        <f>'No.4-34（方向別）'!O37+'No.4-78（方向別）'!O37+'No.4-1112（方向別）'!O37</f>
        <v>36</v>
      </c>
      <c r="P37" s="94">
        <f t="shared" si="5"/>
        <v>39</v>
      </c>
      <c r="Q37" s="93">
        <f t="shared" si="9"/>
        <v>666</v>
      </c>
      <c r="R37" s="95">
        <f t="shared" si="6"/>
        <v>5.8558558558558556</v>
      </c>
      <c r="S37" s="96">
        <f t="shared" si="7"/>
        <v>10.210026061628085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f>'No.4-12（方向別）'!B38+'No.4-12（方向別）'!K38+'No.4-34（方向別）'!B38</f>
        <v>366</v>
      </c>
      <c r="C38" s="105">
        <f>'No.4-12（方向別）'!C38+'No.4-12（方向別）'!L38+'No.4-34（方向別）'!C38</f>
        <v>71</v>
      </c>
      <c r="D38" s="94">
        <f t="shared" si="0"/>
        <v>437</v>
      </c>
      <c r="E38" s="104">
        <f>'No.4-12（方向別）'!E38+'No.4-12（方向別）'!N38+'No.4-34（方向別）'!E38</f>
        <v>1</v>
      </c>
      <c r="F38" s="105">
        <f>'No.4-12（方向別）'!F38+'No.4-12（方向別）'!O38+'No.4-34（方向別）'!F38</f>
        <v>44</v>
      </c>
      <c r="G38" s="94">
        <f t="shared" si="1"/>
        <v>45</v>
      </c>
      <c r="H38" s="93">
        <f t="shared" si="8"/>
        <v>482</v>
      </c>
      <c r="I38" s="95">
        <f t="shared" si="2"/>
        <v>9.3360995850622395</v>
      </c>
      <c r="J38" s="96">
        <f t="shared" si="3"/>
        <v>7.3655256723716382</v>
      </c>
      <c r="K38" s="316">
        <f>'No.4-34（方向別）'!K38+'No.4-78（方向別）'!K38+'No.4-1112（方向別）'!K38</f>
        <v>365</v>
      </c>
      <c r="L38" s="310">
        <f>'No.4-34（方向別）'!L38+'No.4-78（方向別）'!L38+'No.4-1112（方向別）'!L38</f>
        <v>75</v>
      </c>
      <c r="M38" s="608">
        <f t="shared" si="4"/>
        <v>440</v>
      </c>
      <c r="N38" s="316">
        <f>'No.4-34（方向別）'!N38+'No.4-78（方向別）'!N38+'No.4-1112（方向別）'!N38</f>
        <v>1</v>
      </c>
      <c r="O38" s="310">
        <f>'No.4-34（方向別）'!O38+'No.4-78（方向別）'!O38+'No.4-1112（方向別）'!O38</f>
        <v>19</v>
      </c>
      <c r="P38" s="94">
        <f t="shared" si="5"/>
        <v>20</v>
      </c>
      <c r="Q38" s="93">
        <f t="shared" si="9"/>
        <v>460</v>
      </c>
      <c r="R38" s="95">
        <f t="shared" si="6"/>
        <v>4.3478260869565224</v>
      </c>
      <c r="S38" s="96">
        <f t="shared" si="7"/>
        <v>7.0519699524758543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305" t="s">
        <v>32</v>
      </c>
      <c r="B39" s="104">
        <f>'No.4-12（方向別）'!B39+'No.4-12（方向別）'!K39+'No.4-34（方向別）'!B39</f>
        <v>460</v>
      </c>
      <c r="C39" s="105">
        <f>'No.4-12（方向別）'!C39+'No.4-12（方向別）'!L39+'No.4-34（方向別）'!C39</f>
        <v>35</v>
      </c>
      <c r="D39" s="94">
        <f t="shared" si="0"/>
        <v>495</v>
      </c>
      <c r="E39" s="104">
        <f>'No.4-12（方向別）'!E39+'No.4-12（方向別）'!N39+'No.4-34（方向別）'!E39</f>
        <v>1</v>
      </c>
      <c r="F39" s="105">
        <f>'No.4-12（方向別）'!F39+'No.4-12（方向別）'!O39+'No.4-34（方向別）'!F39</f>
        <v>34</v>
      </c>
      <c r="G39" s="94">
        <f t="shared" si="1"/>
        <v>35</v>
      </c>
      <c r="H39" s="93">
        <f t="shared" si="8"/>
        <v>530</v>
      </c>
      <c r="I39" s="95">
        <f t="shared" si="2"/>
        <v>6.6037735849056602</v>
      </c>
      <c r="J39" s="96">
        <f t="shared" si="3"/>
        <v>8.0990220048899761</v>
      </c>
      <c r="K39" s="316">
        <f>'No.4-34（方向別）'!K39+'No.4-78（方向別）'!K39+'No.4-1112（方向別）'!K39</f>
        <v>309</v>
      </c>
      <c r="L39" s="310">
        <f>'No.4-34（方向別）'!L39+'No.4-78（方向別）'!L39+'No.4-1112（方向別）'!L39</f>
        <v>41</v>
      </c>
      <c r="M39" s="608">
        <f t="shared" si="4"/>
        <v>350</v>
      </c>
      <c r="N39" s="316">
        <f>'No.4-34（方向別）'!N39+'No.4-78（方向別）'!N39+'No.4-1112（方向別）'!N39</f>
        <v>1</v>
      </c>
      <c r="O39" s="686">
        <f>'No.4-34（方向別）'!O39+'No.4-78（方向別）'!O39+'No.4-1112（方向別）'!O39</f>
        <v>30</v>
      </c>
      <c r="P39" s="94">
        <f t="shared" si="5"/>
        <v>31</v>
      </c>
      <c r="Q39" s="93">
        <f t="shared" si="9"/>
        <v>381</v>
      </c>
      <c r="R39" s="95">
        <f t="shared" si="6"/>
        <v>8.1364829396325451</v>
      </c>
      <c r="S39" s="96">
        <f t="shared" si="7"/>
        <v>5.8408707649854357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305" t="s">
        <v>33</v>
      </c>
      <c r="B40" s="104">
        <f>'No.4-12（方向別）'!B40+'No.4-12（方向別）'!K40+'No.4-34（方向別）'!B40</f>
        <v>462</v>
      </c>
      <c r="C40" s="105">
        <f>'No.4-12（方向別）'!C40+'No.4-12（方向別）'!L40+'No.4-34（方向別）'!C40</f>
        <v>79</v>
      </c>
      <c r="D40" s="94">
        <f t="shared" si="0"/>
        <v>541</v>
      </c>
      <c r="E40" s="104">
        <f>'No.4-12（方向別）'!E40+'No.4-12（方向別）'!N40+'No.4-34（方向別）'!E40</f>
        <v>0</v>
      </c>
      <c r="F40" s="105">
        <f>'No.4-12（方向別）'!F40+'No.4-12（方向別）'!O40+'No.4-34（方向別）'!F40</f>
        <v>29</v>
      </c>
      <c r="G40" s="94">
        <f t="shared" si="1"/>
        <v>29</v>
      </c>
      <c r="H40" s="93">
        <f t="shared" si="8"/>
        <v>570</v>
      </c>
      <c r="I40" s="95">
        <f t="shared" si="2"/>
        <v>5.0877192982456139</v>
      </c>
      <c r="J40" s="96">
        <f t="shared" si="3"/>
        <v>8.7102689486552567</v>
      </c>
      <c r="K40" s="316">
        <f>'No.4-34（方向別）'!K40+'No.4-78（方向別）'!K40+'No.4-1112（方向別）'!K40</f>
        <v>348</v>
      </c>
      <c r="L40" s="310">
        <f>'No.4-34（方向別）'!L40+'No.4-78（方向別）'!L40+'No.4-1112（方向別）'!L40</f>
        <v>58</v>
      </c>
      <c r="M40" s="608">
        <f t="shared" si="4"/>
        <v>406</v>
      </c>
      <c r="N40" s="316">
        <f>'No.4-34（方向別）'!N40+'No.4-78（方向別）'!N40+'No.4-1112（方向別）'!N40</f>
        <v>2</v>
      </c>
      <c r="O40" s="686">
        <f>'No.4-34（方向別）'!O40+'No.4-78（方向別）'!O40+'No.4-1112（方向別）'!O40</f>
        <v>31</v>
      </c>
      <c r="P40" s="94">
        <f t="shared" si="5"/>
        <v>33</v>
      </c>
      <c r="Q40" s="93">
        <f t="shared" si="9"/>
        <v>439</v>
      </c>
      <c r="R40" s="95">
        <f t="shared" si="6"/>
        <v>7.5170842824601376</v>
      </c>
      <c r="S40" s="96">
        <f t="shared" si="7"/>
        <v>6.7300321937758696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305" t="s">
        <v>34</v>
      </c>
      <c r="B41" s="104">
        <f>'No.4-12（方向別）'!B41+'No.4-12（方向別）'!K41+'No.4-34（方向別）'!B41</f>
        <v>395</v>
      </c>
      <c r="C41" s="105">
        <f>'No.4-12（方向別）'!C41+'No.4-12（方向別）'!L41+'No.4-34（方向別）'!C41</f>
        <v>62</v>
      </c>
      <c r="D41" s="94">
        <f t="shared" si="0"/>
        <v>457</v>
      </c>
      <c r="E41" s="104">
        <f>'No.4-12（方向別）'!E41+'No.4-12（方向別）'!N41+'No.4-34（方向別）'!E41</f>
        <v>0</v>
      </c>
      <c r="F41" s="105">
        <f>'No.4-12（方向別）'!F41+'No.4-12（方向別）'!O41+'No.4-34（方向別）'!F41</f>
        <v>37</v>
      </c>
      <c r="G41" s="94">
        <f t="shared" si="1"/>
        <v>37</v>
      </c>
      <c r="H41" s="93">
        <f t="shared" si="8"/>
        <v>494</v>
      </c>
      <c r="I41" s="95">
        <f t="shared" si="2"/>
        <v>7.4898785425101213</v>
      </c>
      <c r="J41" s="96">
        <f t="shared" si="3"/>
        <v>7.5488997555012229</v>
      </c>
      <c r="K41" s="316">
        <f>'No.4-34（方向別）'!K41+'No.4-78（方向別）'!K41+'No.4-1112（方向別）'!K41</f>
        <v>369</v>
      </c>
      <c r="L41" s="310">
        <f>'No.4-34（方向別）'!L41+'No.4-78（方向別）'!L41+'No.4-1112（方向別）'!L41</f>
        <v>42</v>
      </c>
      <c r="M41" s="608">
        <f t="shared" si="4"/>
        <v>411</v>
      </c>
      <c r="N41" s="316">
        <f>'No.4-34（方向別）'!N41+'No.4-78（方向別）'!N41+'No.4-1112（方向別）'!N41</f>
        <v>2</v>
      </c>
      <c r="O41" s="686">
        <f>'No.4-34（方向別）'!O41+'No.4-78（方向別）'!O41+'No.4-1112（方向別）'!O41</f>
        <v>26</v>
      </c>
      <c r="P41" s="94">
        <f t="shared" si="5"/>
        <v>28</v>
      </c>
      <c r="Q41" s="93">
        <f t="shared" si="9"/>
        <v>439</v>
      </c>
      <c r="R41" s="95">
        <f t="shared" si="6"/>
        <v>6.3781321184510258</v>
      </c>
      <c r="S41" s="96">
        <f t="shared" si="7"/>
        <v>6.7300321937758696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305" t="s">
        <v>35</v>
      </c>
      <c r="B42" s="104">
        <f>'No.4-12（方向別）'!B42+'No.4-12（方向別）'!K42+'No.4-34（方向別）'!B42</f>
        <v>373</v>
      </c>
      <c r="C42" s="105">
        <f>'No.4-12（方向別）'!C42+'No.4-12（方向別）'!L42+'No.4-34（方向別）'!C42</f>
        <v>51</v>
      </c>
      <c r="D42" s="94">
        <f t="shared" si="0"/>
        <v>424</v>
      </c>
      <c r="E42" s="104">
        <f>'No.4-12（方向別）'!E42+'No.4-12（方向別）'!N42+'No.4-34（方向別）'!E42</f>
        <v>1</v>
      </c>
      <c r="F42" s="105">
        <f>'No.4-12（方向別）'!F42+'No.4-12（方向別）'!O42+'No.4-34（方向別）'!F42</f>
        <v>30</v>
      </c>
      <c r="G42" s="94">
        <f t="shared" si="1"/>
        <v>31</v>
      </c>
      <c r="H42" s="93">
        <f t="shared" si="8"/>
        <v>455</v>
      </c>
      <c r="I42" s="95">
        <f t="shared" si="2"/>
        <v>6.8131868131868139</v>
      </c>
      <c r="J42" s="96">
        <f t="shared" si="3"/>
        <v>6.9529339853300733</v>
      </c>
      <c r="K42" s="687">
        <f>'No.4-34（方向別）'!K42+'No.4-78（方向別）'!K42+'No.4-1112（方向別）'!K42</f>
        <v>359</v>
      </c>
      <c r="L42" s="686">
        <f>'No.4-34（方向別）'!L42+'No.4-78（方向別）'!L42+'No.4-1112（方向別）'!L42</f>
        <v>57</v>
      </c>
      <c r="M42" s="608">
        <f t="shared" si="4"/>
        <v>416</v>
      </c>
      <c r="N42" s="316">
        <f>'No.4-34（方向別）'!N42+'No.4-78（方向別）'!N42+'No.4-1112（方向別）'!N42</f>
        <v>0</v>
      </c>
      <c r="O42" s="686">
        <f>'No.4-34（方向別）'!O42+'No.4-78（方向別）'!O42+'No.4-1112（方向別）'!O42</f>
        <v>23</v>
      </c>
      <c r="P42" s="94">
        <f t="shared" si="5"/>
        <v>23</v>
      </c>
      <c r="Q42" s="93">
        <f t="shared" si="9"/>
        <v>439</v>
      </c>
      <c r="R42" s="95">
        <f t="shared" si="6"/>
        <v>5.239179954441914</v>
      </c>
      <c r="S42" s="96">
        <f t="shared" si="7"/>
        <v>6.7300321937758696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305" t="s">
        <v>36</v>
      </c>
      <c r="B43" s="104">
        <f>'No.4-12（方向別）'!B43+'No.4-12（方向別）'!K43+'No.4-34（方向別）'!B43</f>
        <v>368</v>
      </c>
      <c r="C43" s="105">
        <f>'No.4-12（方向別）'!C43+'No.4-12（方向別）'!L43+'No.4-34（方向別）'!C43</f>
        <v>67</v>
      </c>
      <c r="D43" s="94">
        <f t="shared" si="0"/>
        <v>435</v>
      </c>
      <c r="E43" s="104">
        <f>'No.4-12（方向別）'!E43+'No.4-12（方向別）'!N43+'No.4-34（方向別）'!E43</f>
        <v>2</v>
      </c>
      <c r="F43" s="105">
        <f>'No.4-12（方向別）'!F43+'No.4-12（方向別）'!O43+'No.4-34（方向別）'!F43</f>
        <v>19</v>
      </c>
      <c r="G43" s="94">
        <f t="shared" si="1"/>
        <v>21</v>
      </c>
      <c r="H43" s="93">
        <f t="shared" si="8"/>
        <v>456</v>
      </c>
      <c r="I43" s="95">
        <f t="shared" si="2"/>
        <v>4.6052631578947372</v>
      </c>
      <c r="J43" s="96">
        <f t="shared" si="3"/>
        <v>6.9682151589242052</v>
      </c>
      <c r="K43" s="316">
        <f>'No.4-34（方向別）'!K43+'No.4-78（方向別）'!K43+'No.4-1112（方向別）'!K43</f>
        <v>339</v>
      </c>
      <c r="L43" s="686">
        <f>'No.4-34（方向別）'!L43+'No.4-78（方向別）'!L43+'No.4-1112（方向別）'!L43</f>
        <v>78</v>
      </c>
      <c r="M43" s="608">
        <f t="shared" si="4"/>
        <v>417</v>
      </c>
      <c r="N43" s="316">
        <f>'No.4-34（方向別）'!N43+'No.4-78（方向別）'!N43+'No.4-1112（方向別）'!N43</f>
        <v>4</v>
      </c>
      <c r="O43" s="686">
        <f>'No.4-34（方向別）'!O43+'No.4-78（方向別）'!O43+'No.4-1112（方向別）'!O43</f>
        <v>22</v>
      </c>
      <c r="P43" s="94">
        <f t="shared" si="5"/>
        <v>26</v>
      </c>
      <c r="Q43" s="93">
        <f t="shared" si="9"/>
        <v>443</v>
      </c>
      <c r="R43" s="95">
        <f t="shared" si="6"/>
        <v>5.8690744920993234</v>
      </c>
      <c r="S43" s="96">
        <f t="shared" si="7"/>
        <v>6.7913536716234857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305" t="s">
        <v>37</v>
      </c>
      <c r="B44" s="107">
        <f>'No.4-12（方向別）'!B44+'No.4-12（方向別）'!K44+'No.4-34（方向別）'!B44</f>
        <v>400</v>
      </c>
      <c r="C44" s="108">
        <f>'No.4-12（方向別）'!C44+'No.4-12（方向別）'!L44+'No.4-34（方向別）'!C44</f>
        <v>65</v>
      </c>
      <c r="D44" s="109">
        <f t="shared" si="0"/>
        <v>465</v>
      </c>
      <c r="E44" s="107">
        <f>'No.4-12（方向別）'!E44+'No.4-12（方向別）'!N44+'No.4-34（方向別）'!E44</f>
        <v>4</v>
      </c>
      <c r="F44" s="110">
        <f>'No.4-12（方向別）'!F44+'No.4-12（方向別）'!O44+'No.4-34（方向別）'!F44</f>
        <v>21</v>
      </c>
      <c r="G44" s="109">
        <f t="shared" si="1"/>
        <v>25</v>
      </c>
      <c r="H44" s="104">
        <f t="shared" si="8"/>
        <v>490</v>
      </c>
      <c r="I44" s="95">
        <f t="shared" si="2"/>
        <v>5.1020408163265305</v>
      </c>
      <c r="J44" s="96">
        <f t="shared" si="3"/>
        <v>7.4877750611246947</v>
      </c>
      <c r="K44" s="316">
        <f>'No.4-34（方向別）'!K44+'No.4-78（方向別）'!K44+'No.4-1112（方向別）'!K44</f>
        <v>482</v>
      </c>
      <c r="L44" s="686">
        <f>'No.4-34（方向別）'!L44+'No.4-78（方向別）'!L44+'No.4-1112（方向別）'!L44</f>
        <v>65</v>
      </c>
      <c r="M44" s="608">
        <f t="shared" si="4"/>
        <v>547</v>
      </c>
      <c r="N44" s="316">
        <f>'No.4-34（方向別）'!N44+'No.4-78（方向別）'!N44+'No.4-1112（方向別）'!N44</f>
        <v>6</v>
      </c>
      <c r="O44" s="686">
        <f>'No.4-34（方向別）'!O44+'No.4-78（方向別）'!O44+'No.4-1112（方向別）'!O44</f>
        <v>22</v>
      </c>
      <c r="P44" s="109">
        <f t="shared" si="5"/>
        <v>28</v>
      </c>
      <c r="Q44" s="104">
        <f t="shared" si="9"/>
        <v>575</v>
      </c>
      <c r="R44" s="95">
        <f t="shared" si="6"/>
        <v>4.8695652173913047</v>
      </c>
      <c r="S44" s="96">
        <f t="shared" si="7"/>
        <v>8.814962440594817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2" t="s">
        <v>38</v>
      </c>
      <c r="B45" s="107">
        <f>'No.4-12（方向別）'!B45+'No.4-12（方向別）'!K45+'No.4-34（方向別）'!B45</f>
        <v>490</v>
      </c>
      <c r="C45" s="108">
        <f>'No.4-12（方向別）'!C45+'No.4-12（方向別）'!L45+'No.4-34（方向別）'!C45</f>
        <v>67</v>
      </c>
      <c r="D45" s="109">
        <f t="shared" si="0"/>
        <v>557</v>
      </c>
      <c r="E45" s="107">
        <f>'No.4-12（方向別）'!E45+'No.4-12（方向別）'!N45+'No.4-34（方向別）'!E45</f>
        <v>3</v>
      </c>
      <c r="F45" s="110">
        <f>'No.4-12（方向別）'!F45+'No.4-12（方向別）'!O45+'No.4-34（方向別）'!F45</f>
        <v>22</v>
      </c>
      <c r="G45" s="109">
        <f t="shared" si="1"/>
        <v>25</v>
      </c>
      <c r="H45" s="104">
        <f t="shared" si="8"/>
        <v>582</v>
      </c>
      <c r="I45" s="95">
        <f t="shared" si="2"/>
        <v>4.2955326460481098</v>
      </c>
      <c r="J45" s="96">
        <f t="shared" si="3"/>
        <v>8.8936430317848405</v>
      </c>
      <c r="K45" s="316">
        <f>'No.4-34（方向別）'!K45+'No.4-78（方向別）'!K45+'No.4-1112（方向別）'!K45</f>
        <v>458</v>
      </c>
      <c r="L45" s="686">
        <f>'No.4-34（方向別）'!L45+'No.4-78（方向別）'!L45+'No.4-1112（方向別）'!L45</f>
        <v>88</v>
      </c>
      <c r="M45" s="681">
        <f t="shared" si="4"/>
        <v>546</v>
      </c>
      <c r="N45" s="316">
        <f>'No.4-34（方向別）'!N45+'No.4-78（方向別）'!N45+'No.4-1112（方向別）'!N45</f>
        <v>6</v>
      </c>
      <c r="O45" s="686">
        <f>'No.4-34（方向別）'!O45+'No.4-78（方向別）'!O45+'No.4-1112（方向別）'!O45</f>
        <v>35</v>
      </c>
      <c r="P45" s="109">
        <f t="shared" si="5"/>
        <v>41</v>
      </c>
      <c r="Q45" s="104">
        <f t="shared" si="9"/>
        <v>587</v>
      </c>
      <c r="R45" s="95">
        <f t="shared" si="6"/>
        <v>6.9846678023850082</v>
      </c>
      <c r="S45" s="96">
        <f t="shared" si="7"/>
        <v>8.9989268741376662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3" t="s">
        <v>39</v>
      </c>
      <c r="B46" s="114">
        <f>'No.4-12（方向別）'!B46+'No.4-12（方向別）'!K46+'No.4-34（方向別）'!B46</f>
        <v>88</v>
      </c>
      <c r="C46" s="115">
        <f>'No.4-12（方向別）'!C46+'No.4-12（方向別）'!L46+'No.4-34（方向別）'!C46</f>
        <v>10</v>
      </c>
      <c r="D46" s="116">
        <f t="shared" si="0"/>
        <v>98</v>
      </c>
      <c r="E46" s="114">
        <f>'No.4-12（方向別）'!E46+'No.4-12（方向別）'!N46+'No.4-34（方向別）'!E46</f>
        <v>0</v>
      </c>
      <c r="F46" s="117">
        <f>'No.4-12（方向別）'!F46+'No.4-12（方向別）'!O46+'No.4-34（方向別）'!F46</f>
        <v>2</v>
      </c>
      <c r="G46" s="116">
        <f t="shared" si="1"/>
        <v>2</v>
      </c>
      <c r="H46" s="118">
        <f t="shared" si="8"/>
        <v>100</v>
      </c>
      <c r="I46" s="119">
        <f t="shared" si="2"/>
        <v>2</v>
      </c>
      <c r="J46" s="120">
        <f t="shared" si="3"/>
        <v>1.5281173594132029</v>
      </c>
      <c r="K46" s="99">
        <f>'No.4-34（方向別）'!K46+'No.4-78（方向別）'!K46+'No.4-1112（方向別）'!K46</f>
        <v>101</v>
      </c>
      <c r="L46" s="100">
        <f>'No.4-34（方向別）'!L46+'No.4-78（方向別）'!L46+'No.4-1112（方向別）'!L46</f>
        <v>20</v>
      </c>
      <c r="M46" s="100">
        <f t="shared" si="4"/>
        <v>121</v>
      </c>
      <c r="N46" s="99">
        <f>'No.4-34（方向別）'!N46+'No.4-78（方向別）'!N46+'No.4-1112（方向別）'!N46</f>
        <v>0</v>
      </c>
      <c r="O46" s="315">
        <f>'No.4-34（方向別）'!O46+'No.4-78（方向別）'!O46+'No.4-1112（方向別）'!O46</f>
        <v>5</v>
      </c>
      <c r="P46" s="116">
        <f t="shared" si="5"/>
        <v>5</v>
      </c>
      <c r="Q46" s="118">
        <f t="shared" si="9"/>
        <v>126</v>
      </c>
      <c r="R46" s="119">
        <f t="shared" si="6"/>
        <v>3.9682539682539684</v>
      </c>
      <c r="S46" s="120">
        <f t="shared" si="7"/>
        <v>1.9316265521999079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2" t="s">
        <v>40</v>
      </c>
      <c r="B47" s="123">
        <f>'No.4-12（方向別）'!B47+'No.4-12（方向別）'!K47+'No.4-34（方向別）'!B47</f>
        <v>76</v>
      </c>
      <c r="C47" s="124">
        <f>'No.4-12（方向別）'!C47+'No.4-12（方向別）'!L47+'No.4-34（方向別）'!C47</f>
        <v>12</v>
      </c>
      <c r="D47" s="125">
        <f t="shared" si="0"/>
        <v>88</v>
      </c>
      <c r="E47" s="123">
        <f>'No.4-12（方向別）'!E47+'No.4-12（方向別）'!N47+'No.4-34（方向別）'!E47</f>
        <v>1</v>
      </c>
      <c r="F47" s="126">
        <f>'No.4-12（方向別）'!F47+'No.4-12（方向別）'!O47+'No.4-34（方向別）'!F47</f>
        <v>4</v>
      </c>
      <c r="G47" s="125">
        <f t="shared" si="1"/>
        <v>5</v>
      </c>
      <c r="H47" s="127">
        <f t="shared" si="8"/>
        <v>93</v>
      </c>
      <c r="I47" s="128">
        <f t="shared" si="2"/>
        <v>5.376344086021505</v>
      </c>
      <c r="J47" s="129">
        <f t="shared" si="3"/>
        <v>1.4211491442542787</v>
      </c>
      <c r="K47" s="74">
        <f>'No.4-34（方向別）'!K47+'No.4-78（方向別）'!K47+'No.4-1112（方向別）'!K47</f>
        <v>86</v>
      </c>
      <c r="L47" s="75">
        <f>'No.4-34（方向別）'!L47+'No.4-78（方向別）'!L47+'No.4-1112（方向別）'!L47</f>
        <v>16</v>
      </c>
      <c r="M47" s="75">
        <f t="shared" si="4"/>
        <v>102</v>
      </c>
      <c r="N47" s="74">
        <f>'No.4-34（方向別）'!N47+'No.4-78（方向別）'!N47+'No.4-1112（方向別）'!N47</f>
        <v>1</v>
      </c>
      <c r="O47" s="312">
        <f>'No.4-34（方向別）'!O47+'No.4-78（方向別）'!O47+'No.4-1112（方向別）'!O47</f>
        <v>1</v>
      </c>
      <c r="P47" s="125">
        <f t="shared" si="5"/>
        <v>2</v>
      </c>
      <c r="Q47" s="127">
        <f t="shared" si="9"/>
        <v>104</v>
      </c>
      <c r="R47" s="128">
        <f t="shared" si="6"/>
        <v>1.9230769230769229</v>
      </c>
      <c r="S47" s="129">
        <f t="shared" si="7"/>
        <v>1.5943584240380193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2" t="s">
        <v>41</v>
      </c>
      <c r="B48" s="123">
        <f>'No.4-12（方向別）'!B48+'No.4-12（方向別）'!K48+'No.4-34（方向別）'!B48</f>
        <v>109</v>
      </c>
      <c r="C48" s="124">
        <f>'No.4-12（方向別）'!C48+'No.4-12（方向別）'!L48+'No.4-34（方向別）'!C48</f>
        <v>12</v>
      </c>
      <c r="D48" s="125">
        <f t="shared" si="0"/>
        <v>121</v>
      </c>
      <c r="E48" s="123">
        <f>'No.4-12（方向別）'!E48+'No.4-12（方向別）'!N48+'No.4-34（方向別）'!E48</f>
        <v>0</v>
      </c>
      <c r="F48" s="126">
        <f>'No.4-12（方向別）'!F48+'No.4-12（方向別）'!O48+'No.4-34（方向別）'!F48</f>
        <v>1</v>
      </c>
      <c r="G48" s="125">
        <f t="shared" si="1"/>
        <v>1</v>
      </c>
      <c r="H48" s="127">
        <f t="shared" si="8"/>
        <v>122</v>
      </c>
      <c r="I48" s="128">
        <f t="shared" si="2"/>
        <v>0.81967213114754101</v>
      </c>
      <c r="J48" s="129">
        <f t="shared" si="3"/>
        <v>1.8643031784841075</v>
      </c>
      <c r="K48" s="74">
        <f>'No.4-34（方向別）'!K48+'No.4-78（方向別）'!K48+'No.4-1112（方向別）'!K48</f>
        <v>101</v>
      </c>
      <c r="L48" s="75">
        <f>'No.4-34（方向別）'!L48+'No.4-78（方向別）'!L48+'No.4-1112（方向別）'!L48</f>
        <v>15</v>
      </c>
      <c r="M48" s="75">
        <f t="shared" si="4"/>
        <v>116</v>
      </c>
      <c r="N48" s="74">
        <f>'No.4-34（方向別）'!N48+'No.4-78（方向別）'!N48+'No.4-1112（方向別）'!N48</f>
        <v>0</v>
      </c>
      <c r="O48" s="312">
        <f>'No.4-34（方向別）'!O48+'No.4-78（方向別）'!O48+'No.4-1112（方向別）'!O48</f>
        <v>0</v>
      </c>
      <c r="P48" s="125">
        <f t="shared" si="5"/>
        <v>0</v>
      </c>
      <c r="Q48" s="127">
        <f t="shared" si="9"/>
        <v>116</v>
      </c>
      <c r="R48" s="128">
        <f t="shared" si="6"/>
        <v>0</v>
      </c>
      <c r="S48" s="129">
        <f t="shared" si="7"/>
        <v>1.7783228575808676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2" t="s">
        <v>42</v>
      </c>
      <c r="B49" s="123">
        <f>'No.4-12（方向別）'!B49+'No.4-12（方向別）'!K49+'No.4-34（方向別）'!B49</f>
        <v>95</v>
      </c>
      <c r="C49" s="124">
        <f>'No.4-12（方向別）'!C49+'No.4-12（方向別）'!L49+'No.4-34（方向別）'!C49</f>
        <v>10</v>
      </c>
      <c r="D49" s="125">
        <f t="shared" si="0"/>
        <v>105</v>
      </c>
      <c r="E49" s="123">
        <f>'No.4-12（方向別）'!E49+'No.4-12（方向別）'!N49+'No.4-34（方向別）'!E49</f>
        <v>1</v>
      </c>
      <c r="F49" s="126">
        <f>'No.4-12（方向別）'!F49+'No.4-12（方向別）'!O49+'No.4-34（方向別）'!F49</f>
        <v>0</v>
      </c>
      <c r="G49" s="125">
        <f t="shared" si="1"/>
        <v>1</v>
      </c>
      <c r="H49" s="127">
        <f t="shared" si="8"/>
        <v>106</v>
      </c>
      <c r="I49" s="128">
        <f t="shared" si="2"/>
        <v>0.94339622641509424</v>
      </c>
      <c r="J49" s="129">
        <f t="shared" si="3"/>
        <v>1.6198044009779953</v>
      </c>
      <c r="K49" s="74">
        <f>'No.4-34（方向別）'!K49+'No.4-78（方向別）'!K49+'No.4-1112（方向別）'!K49</f>
        <v>74</v>
      </c>
      <c r="L49" s="75">
        <f>'No.4-34（方向別）'!L49+'No.4-78（方向別）'!L49+'No.4-1112（方向別）'!L49</f>
        <v>10</v>
      </c>
      <c r="M49" s="75">
        <f t="shared" si="4"/>
        <v>84</v>
      </c>
      <c r="N49" s="74">
        <f>'No.4-34（方向別）'!N49+'No.4-78（方向別）'!N49+'No.4-1112（方向別）'!N49</f>
        <v>1</v>
      </c>
      <c r="O49" s="312">
        <f>'No.4-34（方向別）'!O49+'No.4-78（方向別）'!O49+'No.4-1112（方向別）'!O49</f>
        <v>4</v>
      </c>
      <c r="P49" s="125">
        <f t="shared" si="5"/>
        <v>5</v>
      </c>
      <c r="Q49" s="127">
        <f t="shared" si="9"/>
        <v>89</v>
      </c>
      <c r="R49" s="128">
        <f t="shared" si="6"/>
        <v>5.6179775280898872</v>
      </c>
      <c r="S49" s="129">
        <f t="shared" si="7"/>
        <v>1.3644028821094587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2" t="s">
        <v>43</v>
      </c>
      <c r="B50" s="74">
        <f>'No.4-12（方向別）'!B50+'No.4-12（方向別）'!K50+'No.4-34（方向別）'!B50</f>
        <v>136</v>
      </c>
      <c r="C50" s="75">
        <f>'No.4-12（方向別）'!C50+'No.4-12（方向別）'!L50+'No.4-34（方向別）'!C50</f>
        <v>15</v>
      </c>
      <c r="D50" s="75">
        <f t="shared" si="0"/>
        <v>151</v>
      </c>
      <c r="E50" s="74">
        <f>'No.4-12（方向別）'!E50+'No.4-12（方向別）'!N50+'No.4-34（方向別）'!E50</f>
        <v>0</v>
      </c>
      <c r="F50" s="75">
        <f>'No.4-12（方向別）'!F50+'No.4-12（方向別）'!O50+'No.4-34（方向別）'!F50</f>
        <v>1</v>
      </c>
      <c r="G50" s="75">
        <f t="shared" si="1"/>
        <v>1</v>
      </c>
      <c r="H50" s="74">
        <f t="shared" si="8"/>
        <v>152</v>
      </c>
      <c r="I50" s="76">
        <f t="shared" si="2"/>
        <v>0.65789473684210531</v>
      </c>
      <c r="J50" s="77">
        <f t="shared" si="3"/>
        <v>2.3227383863080684</v>
      </c>
      <c r="K50" s="74">
        <f>'No.4-34（方向別）'!K50+'No.4-78（方向別）'!K50+'No.4-1112（方向別）'!K50</f>
        <v>79</v>
      </c>
      <c r="L50" s="75">
        <f>'No.4-34（方向別）'!L50+'No.4-78（方向別）'!L50+'No.4-1112（方向別）'!L50</f>
        <v>14</v>
      </c>
      <c r="M50" s="75">
        <f t="shared" si="4"/>
        <v>93</v>
      </c>
      <c r="N50" s="74">
        <f>'No.4-34（方向別）'!N50+'No.4-78（方向別）'!N50+'No.4-1112（方向別）'!N50</f>
        <v>0</v>
      </c>
      <c r="O50" s="312">
        <f>'No.4-34（方向別）'!O50+'No.4-78（方向別）'!O50+'No.4-1112（方向別）'!O50</f>
        <v>4</v>
      </c>
      <c r="P50" s="75">
        <f t="shared" si="5"/>
        <v>4</v>
      </c>
      <c r="Q50" s="74">
        <f t="shared" si="9"/>
        <v>97</v>
      </c>
      <c r="R50" s="76">
        <f t="shared" si="6"/>
        <v>4.123711340206186</v>
      </c>
      <c r="S50" s="77">
        <f t="shared" si="7"/>
        <v>1.4870458378046909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1" t="s">
        <v>44</v>
      </c>
      <c r="B51" s="86">
        <f>'No.4-12（方向別）'!B51+'No.4-12（方向別）'!K51+'No.4-34（方向別）'!B51</f>
        <v>85</v>
      </c>
      <c r="C51" s="87">
        <f>'No.4-12（方向別）'!C51+'No.4-12（方向別）'!L51+'No.4-34（方向別）'!C51</f>
        <v>13</v>
      </c>
      <c r="D51" s="87">
        <f t="shared" si="0"/>
        <v>98</v>
      </c>
      <c r="E51" s="86">
        <f>'No.4-12（方向別）'!E51+'No.4-12（方向別）'!N51+'No.4-34（方向別）'!E51</f>
        <v>1</v>
      </c>
      <c r="F51" s="87">
        <f>'No.4-12（方向別）'!F51+'No.4-12（方向別）'!O51+'No.4-34（方向別）'!F51</f>
        <v>1</v>
      </c>
      <c r="G51" s="87">
        <f t="shared" si="1"/>
        <v>2</v>
      </c>
      <c r="H51" s="86">
        <f t="shared" si="8"/>
        <v>100</v>
      </c>
      <c r="I51" s="132">
        <f t="shared" si="2"/>
        <v>2</v>
      </c>
      <c r="J51" s="133">
        <f t="shared" si="3"/>
        <v>1.5281173594132029</v>
      </c>
      <c r="K51" s="685">
        <f>'No.4-34（方向別）'!K51+'No.4-78（方向別）'!K51+'No.4-1112（方向別）'!K51</f>
        <v>84</v>
      </c>
      <c r="L51" s="314">
        <f>'No.4-34（方向別）'!L51+'No.4-78（方向別）'!L51+'No.4-1112（方向別）'!L51</f>
        <v>14</v>
      </c>
      <c r="M51" s="611">
        <f t="shared" si="4"/>
        <v>98</v>
      </c>
      <c r="N51" s="685">
        <f>'No.4-34（方向別）'!N51+'No.4-78（方向別）'!N51+'No.4-1112（方向別）'!N51</f>
        <v>0</v>
      </c>
      <c r="O51" s="314">
        <f>'No.4-34（方向別）'!O51+'No.4-78（方向別）'!O51+'No.4-1112（方向別）'!O51</f>
        <v>0</v>
      </c>
      <c r="P51" s="87">
        <f t="shared" si="5"/>
        <v>0</v>
      </c>
      <c r="Q51" s="86">
        <f t="shared" si="9"/>
        <v>98</v>
      </c>
      <c r="R51" s="132">
        <f t="shared" si="6"/>
        <v>0</v>
      </c>
      <c r="S51" s="133">
        <f t="shared" si="7"/>
        <v>1.5023762072665949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2" t="s">
        <v>45</v>
      </c>
      <c r="B52" s="93">
        <f>'No.4-12（方向別）'!B52+'No.4-12（方向別）'!K52+'No.4-34（方向別）'!B52</f>
        <v>589</v>
      </c>
      <c r="C52" s="94">
        <f>'No.4-12（方向別）'!C52+'No.4-12（方向別）'!L52+'No.4-34（方向別）'!C52</f>
        <v>72</v>
      </c>
      <c r="D52" s="94">
        <f t="shared" si="0"/>
        <v>661</v>
      </c>
      <c r="E52" s="93">
        <f>'No.4-12（方向別）'!E52+'No.4-12（方向別）'!N52+'No.4-34（方向別）'!E52</f>
        <v>3</v>
      </c>
      <c r="F52" s="94">
        <f>'No.4-12（方向別）'!F52+'No.4-12（方向別）'!O52+'No.4-34（方向別）'!F52</f>
        <v>9</v>
      </c>
      <c r="G52" s="94">
        <f t="shared" si="1"/>
        <v>12</v>
      </c>
      <c r="H52" s="93">
        <f t="shared" si="8"/>
        <v>673</v>
      </c>
      <c r="I52" s="95">
        <f t="shared" si="2"/>
        <v>1.7830609212481425</v>
      </c>
      <c r="J52" s="96">
        <f t="shared" si="3"/>
        <v>10.284229828850856</v>
      </c>
      <c r="K52" s="316">
        <f>'No.4-34（方向別）'!K52+'No.4-78（方向別）'!K52+'No.4-1112（方向別）'!K52</f>
        <v>525</v>
      </c>
      <c r="L52" s="310">
        <f>'No.4-34（方向別）'!L52+'No.4-78（方向別）'!L52+'No.4-1112（方向別）'!L52</f>
        <v>89</v>
      </c>
      <c r="M52" s="681">
        <f t="shared" si="4"/>
        <v>614</v>
      </c>
      <c r="N52" s="316">
        <f>'No.4-34（方向別）'!N52+'No.4-78（方向別）'!N52+'No.4-1112（方向別）'!N52</f>
        <v>2</v>
      </c>
      <c r="O52" s="310">
        <f>'No.4-34（方向別）'!O52+'No.4-78（方向別）'!O52+'No.4-1112（方向別）'!O52</f>
        <v>14</v>
      </c>
      <c r="P52" s="94">
        <f t="shared" si="5"/>
        <v>16</v>
      </c>
      <c r="Q52" s="93">
        <f t="shared" si="9"/>
        <v>630</v>
      </c>
      <c r="R52" s="95">
        <f t="shared" si="6"/>
        <v>2.5396825396825395</v>
      </c>
      <c r="S52" s="96">
        <f t="shared" si="7"/>
        <v>9.6581327609995391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4">
        <f>'No.4-12（方向別）'!B53+'No.4-12（方向別）'!K53+'No.4-34（方向別）'!B53</f>
        <v>101</v>
      </c>
      <c r="C53" s="135">
        <f>'No.4-12（方向別）'!C53+'No.4-12（方向別）'!L53+'No.4-34（方向別）'!C53</f>
        <v>11</v>
      </c>
      <c r="D53" s="135">
        <f t="shared" si="0"/>
        <v>112</v>
      </c>
      <c r="E53" s="134">
        <f>'No.4-12（方向別）'!E53+'No.4-12（方向別）'!N53+'No.4-34（方向別）'!E53</f>
        <v>0</v>
      </c>
      <c r="F53" s="135">
        <f>'No.4-12（方向別）'!F53+'No.4-12（方向別）'!O53+'No.4-34（方向別）'!F53</f>
        <v>0</v>
      </c>
      <c r="G53" s="135">
        <f t="shared" si="1"/>
        <v>0</v>
      </c>
      <c r="H53" s="134">
        <f t="shared" si="8"/>
        <v>112</v>
      </c>
      <c r="I53" s="136">
        <f t="shared" si="2"/>
        <v>0</v>
      </c>
      <c r="J53" s="137">
        <f t="shared" si="3"/>
        <v>1.7114914425427874</v>
      </c>
      <c r="K53" s="99">
        <f>'No.4-34（方向別）'!K53+'No.4-78（方向別）'!K53+'No.4-1112（方向別）'!K53</f>
        <v>88</v>
      </c>
      <c r="L53" s="100">
        <f>'No.4-34（方向別）'!L53+'No.4-78（方向別）'!L53+'No.4-1112（方向別）'!L53</f>
        <v>9</v>
      </c>
      <c r="M53" s="100">
        <f t="shared" si="4"/>
        <v>97</v>
      </c>
      <c r="N53" s="99">
        <f>'No.4-34（方向別）'!N53+'No.4-78（方向別）'!N53+'No.4-1112（方向別）'!N53</f>
        <v>0</v>
      </c>
      <c r="O53" s="315">
        <f>'No.4-34（方向別）'!O53+'No.4-78（方向別）'!O53+'No.4-1112（方向別）'!O53</f>
        <v>1</v>
      </c>
      <c r="P53" s="135">
        <f t="shared" si="5"/>
        <v>1</v>
      </c>
      <c r="Q53" s="134">
        <f t="shared" si="9"/>
        <v>98</v>
      </c>
      <c r="R53" s="136">
        <f t="shared" si="6"/>
        <v>1.0204081632653061</v>
      </c>
      <c r="S53" s="137">
        <f t="shared" si="7"/>
        <v>1.5023762072665949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f>'No.4-12（方向別）'!B54+'No.4-12（方向別）'!K54+'No.4-34（方向別）'!B54</f>
        <v>100</v>
      </c>
      <c r="C54" s="75">
        <f>'No.4-12（方向別）'!C54+'No.4-12（方向別）'!L54+'No.4-34（方向別）'!C54</f>
        <v>13</v>
      </c>
      <c r="D54" s="75">
        <f t="shared" si="0"/>
        <v>113</v>
      </c>
      <c r="E54" s="74">
        <f>'No.4-12（方向別）'!E54+'No.4-12（方向別）'!N54+'No.4-34（方向別）'!E54</f>
        <v>0</v>
      </c>
      <c r="F54" s="75">
        <f>'No.4-12（方向別）'!F54+'No.4-12（方向別）'!O54+'No.4-34（方向別）'!F54</f>
        <v>1</v>
      </c>
      <c r="G54" s="75">
        <f t="shared" si="1"/>
        <v>1</v>
      </c>
      <c r="H54" s="74">
        <f t="shared" si="8"/>
        <v>114</v>
      </c>
      <c r="I54" s="76">
        <f t="shared" si="2"/>
        <v>0.87719298245614041</v>
      </c>
      <c r="J54" s="77">
        <f t="shared" si="3"/>
        <v>1.7420537897310513</v>
      </c>
      <c r="K54" s="74">
        <f>'No.4-34（方向別）'!K54+'No.4-78（方向別）'!K54+'No.4-1112（方向別）'!K54</f>
        <v>82</v>
      </c>
      <c r="L54" s="75">
        <f>'No.4-34（方向別）'!L54+'No.4-78（方向別）'!L54+'No.4-1112（方向別）'!L54</f>
        <v>6</v>
      </c>
      <c r="M54" s="75">
        <f t="shared" si="4"/>
        <v>88</v>
      </c>
      <c r="N54" s="74">
        <f>'No.4-34（方向別）'!N54+'No.4-78（方向別）'!N54+'No.4-1112（方向別）'!N54</f>
        <v>0</v>
      </c>
      <c r="O54" s="312">
        <f>'No.4-34（方向別）'!O54+'No.4-78（方向別）'!O54+'No.4-1112（方向別）'!O54</f>
        <v>3</v>
      </c>
      <c r="P54" s="75">
        <f t="shared" si="5"/>
        <v>3</v>
      </c>
      <c r="Q54" s="74">
        <f t="shared" si="9"/>
        <v>91</v>
      </c>
      <c r="R54" s="76">
        <f t="shared" si="6"/>
        <v>3.2967032967032965</v>
      </c>
      <c r="S54" s="77">
        <f t="shared" si="7"/>
        <v>1.3950636210332668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f>'No.4-12（方向別）'!B55+'No.4-12（方向別）'!K55+'No.4-34（方向別）'!B55</f>
        <v>93</v>
      </c>
      <c r="C55" s="75">
        <f>'No.4-12（方向別）'!C55+'No.4-12（方向別）'!L55+'No.4-34（方向別）'!C55</f>
        <v>16</v>
      </c>
      <c r="D55" s="75">
        <f t="shared" si="0"/>
        <v>109</v>
      </c>
      <c r="E55" s="74">
        <f>'No.4-12（方向別）'!E55+'No.4-12（方向別）'!N55+'No.4-34（方向別）'!E55</f>
        <v>1</v>
      </c>
      <c r="F55" s="75">
        <f>'No.4-12（方向別）'!F55+'No.4-12（方向別）'!O55+'No.4-34（方向別）'!F55</f>
        <v>2</v>
      </c>
      <c r="G55" s="75">
        <f t="shared" si="1"/>
        <v>3</v>
      </c>
      <c r="H55" s="74">
        <f t="shared" si="8"/>
        <v>112</v>
      </c>
      <c r="I55" s="76">
        <f t="shared" si="2"/>
        <v>2.6785714285714284</v>
      </c>
      <c r="J55" s="77">
        <f t="shared" si="3"/>
        <v>1.7114914425427874</v>
      </c>
      <c r="K55" s="74">
        <f>'No.4-34（方向別）'!K55+'No.4-78（方向別）'!K55+'No.4-1112（方向別）'!K55</f>
        <v>71</v>
      </c>
      <c r="L55" s="75">
        <f>'No.4-34（方向別）'!L55+'No.4-78（方向別）'!L55+'No.4-1112（方向別）'!L55</f>
        <v>4</v>
      </c>
      <c r="M55" s="75">
        <f t="shared" si="4"/>
        <v>75</v>
      </c>
      <c r="N55" s="74">
        <f>'No.4-34（方向別）'!N55+'No.4-78（方向別）'!N55+'No.4-1112（方向別）'!N55</f>
        <v>0</v>
      </c>
      <c r="O55" s="312">
        <f>'No.4-34（方向別）'!O55+'No.4-78（方向別）'!O55+'No.4-1112（方向別）'!O55</f>
        <v>2</v>
      </c>
      <c r="P55" s="75">
        <f t="shared" si="5"/>
        <v>2</v>
      </c>
      <c r="Q55" s="74">
        <f t="shared" si="9"/>
        <v>77</v>
      </c>
      <c r="R55" s="76">
        <f t="shared" si="6"/>
        <v>2.5974025974025974</v>
      </c>
      <c r="S55" s="77">
        <f t="shared" si="7"/>
        <v>1.1804384485666104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f>'No.4-12（方向別）'!B56+'No.4-12（方向別）'!K56+'No.4-34（方向別）'!B56</f>
        <v>97</v>
      </c>
      <c r="C56" s="75">
        <f>'No.4-12（方向別）'!C56+'No.4-12（方向別）'!L56+'No.4-34（方向別）'!C56</f>
        <v>9</v>
      </c>
      <c r="D56" s="75">
        <f t="shared" si="0"/>
        <v>106</v>
      </c>
      <c r="E56" s="74">
        <f>'No.4-12（方向別）'!E56+'No.4-12（方向別）'!N56+'No.4-34（方向別）'!E56</f>
        <v>1</v>
      </c>
      <c r="F56" s="75">
        <f>'No.4-12（方向別）'!F56+'No.4-12（方向別）'!O56+'No.4-34（方向別）'!F56</f>
        <v>0</v>
      </c>
      <c r="G56" s="75">
        <f t="shared" si="1"/>
        <v>1</v>
      </c>
      <c r="H56" s="74">
        <f t="shared" si="8"/>
        <v>107</v>
      </c>
      <c r="I56" s="128">
        <f t="shared" si="2"/>
        <v>0.93457943925233644</v>
      </c>
      <c r="J56" s="129">
        <f t="shared" si="3"/>
        <v>1.6350855745721271</v>
      </c>
      <c r="K56" s="74">
        <f>'No.4-34（方向別）'!K56+'No.4-78（方向別）'!K56+'No.4-1112（方向別）'!K56</f>
        <v>58</v>
      </c>
      <c r="L56" s="75">
        <f>'No.4-34（方向別）'!L56+'No.4-78（方向別）'!L56+'No.4-1112（方向別）'!L56</f>
        <v>6</v>
      </c>
      <c r="M56" s="75">
        <f t="shared" si="4"/>
        <v>64</v>
      </c>
      <c r="N56" s="74">
        <f>'No.4-34（方向別）'!N56+'No.4-78（方向別）'!N56+'No.4-1112（方向別）'!N56</f>
        <v>0</v>
      </c>
      <c r="O56" s="312">
        <f>'No.4-34（方向別）'!O56+'No.4-78（方向別）'!O56+'No.4-1112（方向別）'!O56</f>
        <v>5</v>
      </c>
      <c r="P56" s="75">
        <f t="shared" si="5"/>
        <v>5</v>
      </c>
      <c r="Q56" s="74">
        <f t="shared" si="9"/>
        <v>69</v>
      </c>
      <c r="R56" s="128">
        <f t="shared" si="6"/>
        <v>7.2463768115942031</v>
      </c>
      <c r="S56" s="129">
        <f t="shared" si="7"/>
        <v>1.0577954928713782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f>'No.4-12（方向別）'!B57+'No.4-12（方向別）'!K57+'No.4-34（方向別）'!B57</f>
        <v>124</v>
      </c>
      <c r="C57" s="75">
        <f>'No.4-12（方向別）'!C57+'No.4-12（方向別）'!L57+'No.4-34（方向別）'!C57</f>
        <v>12</v>
      </c>
      <c r="D57" s="75">
        <f t="shared" si="0"/>
        <v>136</v>
      </c>
      <c r="E57" s="74">
        <f>'No.4-12（方向別）'!E57+'No.4-12（方向別）'!N57+'No.4-34（方向別）'!E57</f>
        <v>0</v>
      </c>
      <c r="F57" s="75">
        <f>'No.4-12（方向別）'!F57+'No.4-12（方向別）'!O57+'No.4-34（方向別）'!F57</f>
        <v>4</v>
      </c>
      <c r="G57" s="75">
        <f t="shared" si="1"/>
        <v>4</v>
      </c>
      <c r="H57" s="74">
        <f t="shared" si="8"/>
        <v>140</v>
      </c>
      <c r="I57" s="76">
        <f t="shared" si="2"/>
        <v>2.8571428571428572</v>
      </c>
      <c r="J57" s="77">
        <f t="shared" si="3"/>
        <v>2.1393643031784841</v>
      </c>
      <c r="K57" s="74">
        <f>'No.4-34（方向別）'!K57+'No.4-78（方向別）'!K57+'No.4-1112（方向別）'!K57</f>
        <v>118</v>
      </c>
      <c r="L57" s="75">
        <f>'No.4-34（方向別）'!L57+'No.4-78（方向別）'!L57+'No.4-1112（方向別）'!L57</f>
        <v>4</v>
      </c>
      <c r="M57" s="75">
        <f t="shared" si="4"/>
        <v>122</v>
      </c>
      <c r="N57" s="74">
        <f>'No.4-34（方向別）'!N57+'No.4-78（方向別）'!N57+'No.4-1112（方向別）'!N57</f>
        <v>0</v>
      </c>
      <c r="O57" s="312">
        <f>'No.4-34（方向別）'!O57+'No.4-78（方向別）'!O57+'No.4-1112（方向別）'!O57</f>
        <v>1</v>
      </c>
      <c r="P57" s="75">
        <f t="shared" si="5"/>
        <v>1</v>
      </c>
      <c r="Q57" s="74">
        <f t="shared" si="9"/>
        <v>123</v>
      </c>
      <c r="R57" s="76">
        <f t="shared" si="6"/>
        <v>0.81300813008130079</v>
      </c>
      <c r="S57" s="77">
        <f t="shared" si="7"/>
        <v>1.8856354438141958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39" t="s">
        <v>113</v>
      </c>
      <c r="B58" s="86">
        <f>'No.4-12（方向別）'!B58+'No.4-12（方向別）'!K58+'No.4-34（方向別）'!B58</f>
        <v>91</v>
      </c>
      <c r="C58" s="87">
        <f>'No.4-12（方向別）'!C58+'No.4-12（方向別）'!L58+'No.4-34（方向別）'!C58</f>
        <v>9</v>
      </c>
      <c r="D58" s="87">
        <f t="shared" si="0"/>
        <v>100</v>
      </c>
      <c r="E58" s="86">
        <f>'No.4-12（方向別）'!E58+'No.4-12（方向別）'!N58+'No.4-34（方向別）'!E58</f>
        <v>0</v>
      </c>
      <c r="F58" s="87">
        <f>'No.4-12（方向別）'!F58+'No.4-12（方向別）'!O58+'No.4-34（方向別）'!F58</f>
        <v>1</v>
      </c>
      <c r="G58" s="87">
        <f t="shared" si="1"/>
        <v>1</v>
      </c>
      <c r="H58" s="86">
        <f t="shared" si="8"/>
        <v>101</v>
      </c>
      <c r="I58" s="132">
        <f t="shared" si="2"/>
        <v>0.99009900990099009</v>
      </c>
      <c r="J58" s="133">
        <f t="shared" si="3"/>
        <v>1.543398533007335</v>
      </c>
      <c r="K58" s="685">
        <f>'No.4-34（方向別）'!K58+'No.4-78（方向別）'!K58+'No.4-1112（方向別）'!K58</f>
        <v>69</v>
      </c>
      <c r="L58" s="314">
        <f>'No.4-34（方向別）'!L58+'No.4-78（方向別）'!L58+'No.4-1112（方向別）'!L58</f>
        <v>5</v>
      </c>
      <c r="M58" s="611">
        <f t="shared" si="4"/>
        <v>74</v>
      </c>
      <c r="N58" s="685">
        <f>'No.4-34（方向別）'!N58+'No.4-78（方向別）'!N58+'No.4-1112（方向別）'!N58</f>
        <v>0</v>
      </c>
      <c r="O58" s="314">
        <f>'No.4-34（方向別）'!O58+'No.4-78（方向別）'!O58+'No.4-1112（方向別）'!O58</f>
        <v>2</v>
      </c>
      <c r="P58" s="611">
        <f t="shared" si="5"/>
        <v>2</v>
      </c>
      <c r="Q58" s="86">
        <f t="shared" si="9"/>
        <v>76</v>
      </c>
      <c r="R58" s="132">
        <f t="shared" si="6"/>
        <v>2.6315789473684212</v>
      </c>
      <c r="S58" s="133">
        <f t="shared" si="7"/>
        <v>1.1651080791047064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2" t="s">
        <v>114</v>
      </c>
      <c r="B59" s="93">
        <f>'No.4-12（方向別）'!B59+'No.4-12（方向別）'!K59+'No.4-34（方向別）'!B59</f>
        <v>606</v>
      </c>
      <c r="C59" s="94">
        <f>'No.4-12（方向別）'!C59+'No.4-12（方向別）'!L59+'No.4-34（方向別）'!C59</f>
        <v>70</v>
      </c>
      <c r="D59" s="94">
        <f t="shared" si="0"/>
        <v>676</v>
      </c>
      <c r="E59" s="93">
        <f>'No.4-12（方向別）'!E59+'No.4-12（方向別）'!N59+'No.4-34（方向別）'!E59</f>
        <v>2</v>
      </c>
      <c r="F59" s="94">
        <f>'No.4-12（方向別）'!F59+'No.4-12（方向別）'!O59+'No.4-34（方向別）'!F59</f>
        <v>8</v>
      </c>
      <c r="G59" s="94">
        <f t="shared" si="1"/>
        <v>10</v>
      </c>
      <c r="H59" s="93">
        <f t="shared" si="8"/>
        <v>686</v>
      </c>
      <c r="I59" s="95">
        <f t="shared" si="2"/>
        <v>1.4577259475218658</v>
      </c>
      <c r="J59" s="96">
        <f t="shared" si="3"/>
        <v>10.482885085574573</v>
      </c>
      <c r="K59" s="103">
        <f>'No.4-34（方向別）'!K59+'No.4-78（方向別）'!K59+'No.4-1112（方向別）'!K59</f>
        <v>486</v>
      </c>
      <c r="L59" s="100">
        <f>'No.4-34（方向別）'!L59+'No.4-78（方向別）'!L59+'No.4-1112（方向別）'!L59</f>
        <v>34</v>
      </c>
      <c r="M59" s="100">
        <f t="shared" si="4"/>
        <v>520</v>
      </c>
      <c r="N59" s="99">
        <f>'No.4-34（方向別）'!N59+'No.4-78（方向別）'!N59+'No.4-1112（方向別）'!N59</f>
        <v>0</v>
      </c>
      <c r="O59" s="100">
        <f>'No.4-34（方向別）'!O59+'No.4-78（方向別）'!O59+'No.4-1112（方向別）'!O59</f>
        <v>14</v>
      </c>
      <c r="P59" s="94">
        <f t="shared" si="5"/>
        <v>14</v>
      </c>
      <c r="Q59" s="93">
        <f t="shared" si="9"/>
        <v>534</v>
      </c>
      <c r="R59" s="95">
        <f t="shared" si="6"/>
        <v>2.6217228464419478</v>
      </c>
      <c r="S59" s="96">
        <f t="shared" si="7"/>
        <v>8.1864172926567527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0" t="s">
        <v>53</v>
      </c>
      <c r="B60" s="141">
        <f>B30+B37+B38+B39+B40+B41+B42+B43+B44+B45+B52+B59</f>
        <v>5396</v>
      </c>
      <c r="C60" s="142">
        <f t="shared" ref="C60:J60" si="10">C30+C37+C38+C39+C40+C41+C42+C43+C44+C45+C52+C59</f>
        <v>779</v>
      </c>
      <c r="D60" s="143">
        <f t="shared" si="10"/>
        <v>6175</v>
      </c>
      <c r="E60" s="141">
        <f t="shared" si="10"/>
        <v>30</v>
      </c>
      <c r="F60" s="144">
        <f t="shared" si="10"/>
        <v>339</v>
      </c>
      <c r="G60" s="143">
        <f t="shared" si="10"/>
        <v>369</v>
      </c>
      <c r="H60" s="302">
        <f t="shared" si="10"/>
        <v>6544</v>
      </c>
      <c r="I60" s="730">
        <f t="shared" ref="I60" si="11">IF(H60=0,"-",G60/H60%)</f>
        <v>5.6387530562347195</v>
      </c>
      <c r="J60" s="304">
        <f t="shared" si="10"/>
        <v>100</v>
      </c>
      <c r="K60" s="145">
        <f>K30+K37+K38+K39+K40+K41+K42+K43+K44+K45+K52+K59</f>
        <v>5400</v>
      </c>
      <c r="L60" s="142">
        <f t="shared" ref="L60:Q60" si="12">L30+L37+L38+L39+L40+L41+L42+L43+L44+L45+L52+L59</f>
        <v>806</v>
      </c>
      <c r="M60" s="143">
        <f t="shared" si="12"/>
        <v>6206</v>
      </c>
      <c r="N60" s="141">
        <f t="shared" si="12"/>
        <v>31</v>
      </c>
      <c r="O60" s="144">
        <f t="shared" si="12"/>
        <v>286</v>
      </c>
      <c r="P60" s="143">
        <f t="shared" si="12"/>
        <v>317</v>
      </c>
      <c r="Q60" s="302">
        <f t="shared" si="12"/>
        <v>6523</v>
      </c>
      <c r="R60" s="730">
        <f t="shared" ref="R60" si="13">IF(Q60=0,"-",P60/Q60%)</f>
        <v>4.859727119423578</v>
      </c>
      <c r="S60" s="304">
        <f t="shared" si="7"/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375</v>
      </c>
      <c r="C61" s="38"/>
      <c r="D61" s="38"/>
      <c r="E61" s="38"/>
      <c r="F61" s="38"/>
      <c r="G61" s="38"/>
      <c r="H61" s="38"/>
      <c r="I61" s="38"/>
      <c r="J61" s="39"/>
      <c r="K61" s="146"/>
      <c r="L61" s="147"/>
      <c r="M61" s="147"/>
      <c r="N61" s="147"/>
      <c r="O61" s="147"/>
      <c r="P61" s="147"/>
      <c r="Q61" s="147"/>
      <c r="R61" s="147"/>
      <c r="S61" s="148"/>
      <c r="T61" s="23"/>
      <c r="U61" s="23"/>
    </row>
    <row r="62" spans="1:59" ht="17.100000000000001" customHeight="1" thickBot="1">
      <c r="A62" s="41"/>
      <c r="B62" s="42" t="s">
        <v>111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49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97</v>
      </c>
      <c r="J63" s="56" t="s">
        <v>98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97</v>
      </c>
      <c r="S63" s="56" t="s">
        <v>98</v>
      </c>
      <c r="T63" s="61"/>
      <c r="U63" s="61"/>
      <c r="X63" s="62">
        <v>1094</v>
      </c>
      <c r="Y63" s="62"/>
    </row>
    <row r="64" spans="1:59" s="24" customFormat="1" ht="17.100000000000001" customHeight="1">
      <c r="A64" s="64" t="s">
        <v>17</v>
      </c>
      <c r="B64" s="65">
        <f>B24+K24</f>
        <v>164</v>
      </c>
      <c r="C64" s="66">
        <f t="shared" ref="C64:G64" si="14">C24+L24</f>
        <v>26</v>
      </c>
      <c r="D64" s="66">
        <f t="shared" si="14"/>
        <v>190</v>
      </c>
      <c r="E64" s="65">
        <f t="shared" si="14"/>
        <v>2</v>
      </c>
      <c r="F64" s="66">
        <f t="shared" si="14"/>
        <v>9</v>
      </c>
      <c r="G64" s="66">
        <f t="shared" si="14"/>
        <v>11</v>
      </c>
      <c r="H64" s="65">
        <f>D64+G64</f>
        <v>201</v>
      </c>
      <c r="I64" s="67">
        <f>G64/H64%</f>
        <v>5.4726368159203984</v>
      </c>
      <c r="J64" s="68">
        <f>H64/$H$100%</f>
        <v>1.5382260656615905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f t="shared" ref="B65:B99" si="15">B25+K25</f>
        <v>217</v>
      </c>
      <c r="C65" s="75">
        <f t="shared" ref="C65:C99" si="16">C25+L25</f>
        <v>28</v>
      </c>
      <c r="D65" s="75">
        <f t="shared" ref="D65:D99" si="17">D25+M25</f>
        <v>245</v>
      </c>
      <c r="E65" s="74">
        <f t="shared" ref="E65:E99" si="18">E25+N25</f>
        <v>1</v>
      </c>
      <c r="F65" s="75">
        <f t="shared" ref="F65:F99" si="19">F25+O25</f>
        <v>9</v>
      </c>
      <c r="G65" s="75">
        <f t="shared" ref="G65:G99" si="20">G25+P25</f>
        <v>10</v>
      </c>
      <c r="H65" s="74">
        <f>D65+G65</f>
        <v>255</v>
      </c>
      <c r="I65" s="76">
        <f t="shared" ref="I65:I99" si="21">G65/H65%</f>
        <v>3.9215686274509807</v>
      </c>
      <c r="J65" s="77">
        <f t="shared" ref="J65:J99" si="22">H65/$H$100%</f>
        <v>1.9514808295706745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f t="shared" si="15"/>
        <v>305</v>
      </c>
      <c r="C66" s="75">
        <f t="shared" si="16"/>
        <v>37</v>
      </c>
      <c r="D66" s="75">
        <f t="shared" si="17"/>
        <v>342</v>
      </c>
      <c r="E66" s="74">
        <f t="shared" si="18"/>
        <v>3</v>
      </c>
      <c r="F66" s="75">
        <f t="shared" si="19"/>
        <v>6</v>
      </c>
      <c r="G66" s="75">
        <f t="shared" si="20"/>
        <v>9</v>
      </c>
      <c r="H66" s="74">
        <f t="shared" ref="H66:H99" si="23">D66+G66</f>
        <v>351</v>
      </c>
      <c r="I66" s="76">
        <f t="shared" si="21"/>
        <v>2.5641025641025643</v>
      </c>
      <c r="J66" s="77">
        <f t="shared" si="22"/>
        <v>2.6861559654090459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f t="shared" si="15"/>
        <v>164</v>
      </c>
      <c r="C67" s="81">
        <f t="shared" si="16"/>
        <v>30</v>
      </c>
      <c r="D67" s="81">
        <f t="shared" si="17"/>
        <v>194</v>
      </c>
      <c r="E67" s="80">
        <f t="shared" si="18"/>
        <v>1</v>
      </c>
      <c r="F67" s="81">
        <f t="shared" si="19"/>
        <v>12</v>
      </c>
      <c r="G67" s="81">
        <f t="shared" si="20"/>
        <v>13</v>
      </c>
      <c r="H67" s="80">
        <f t="shared" si="23"/>
        <v>207</v>
      </c>
      <c r="I67" s="82">
        <f t="shared" si="21"/>
        <v>6.2801932367149762</v>
      </c>
      <c r="J67" s="83">
        <f t="shared" si="22"/>
        <v>1.5841432616514886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f t="shared" si="15"/>
        <v>256</v>
      </c>
      <c r="C68" s="75">
        <f t="shared" si="16"/>
        <v>41</v>
      </c>
      <c r="D68" s="75">
        <f t="shared" si="17"/>
        <v>297</v>
      </c>
      <c r="E68" s="74">
        <f t="shared" si="18"/>
        <v>1</v>
      </c>
      <c r="F68" s="75">
        <f t="shared" si="19"/>
        <v>9</v>
      </c>
      <c r="G68" s="75">
        <f t="shared" si="20"/>
        <v>10</v>
      </c>
      <c r="H68" s="74">
        <f t="shared" si="23"/>
        <v>307</v>
      </c>
      <c r="I68" s="76">
        <f t="shared" si="21"/>
        <v>3.2573289902280131</v>
      </c>
      <c r="J68" s="77">
        <f t="shared" si="22"/>
        <v>2.3494298614831255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f t="shared" si="15"/>
        <v>178</v>
      </c>
      <c r="C69" s="87">
        <f t="shared" si="16"/>
        <v>18</v>
      </c>
      <c r="D69" s="87">
        <f t="shared" si="17"/>
        <v>196</v>
      </c>
      <c r="E69" s="86">
        <f t="shared" si="18"/>
        <v>3</v>
      </c>
      <c r="F69" s="87">
        <f t="shared" si="19"/>
        <v>10</v>
      </c>
      <c r="G69" s="87">
        <f t="shared" si="20"/>
        <v>13</v>
      </c>
      <c r="H69" s="86">
        <f t="shared" si="23"/>
        <v>209</v>
      </c>
      <c r="I69" s="88">
        <f t="shared" si="21"/>
        <v>6.2200956937799043</v>
      </c>
      <c r="J69" s="89">
        <f t="shared" si="22"/>
        <v>1.5994489936481213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f t="shared" si="15"/>
        <v>1284</v>
      </c>
      <c r="C70" s="94">
        <f t="shared" si="16"/>
        <v>180</v>
      </c>
      <c r="D70" s="94">
        <f t="shared" si="17"/>
        <v>1464</v>
      </c>
      <c r="E70" s="93">
        <f t="shared" si="18"/>
        <v>11</v>
      </c>
      <c r="F70" s="94">
        <f t="shared" si="19"/>
        <v>55</v>
      </c>
      <c r="G70" s="94">
        <f t="shared" si="20"/>
        <v>66</v>
      </c>
      <c r="H70" s="93">
        <f t="shared" si="23"/>
        <v>1530</v>
      </c>
      <c r="I70" s="95">
        <f t="shared" si="21"/>
        <v>4.3137254901960782</v>
      </c>
      <c r="J70" s="96">
        <f t="shared" si="22"/>
        <v>11.708884977424047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f t="shared" si="15"/>
        <v>195</v>
      </c>
      <c r="C71" s="100">
        <f t="shared" si="16"/>
        <v>46</v>
      </c>
      <c r="D71" s="100">
        <f t="shared" si="17"/>
        <v>241</v>
      </c>
      <c r="E71" s="99">
        <f t="shared" si="18"/>
        <v>1</v>
      </c>
      <c r="F71" s="100">
        <f t="shared" si="19"/>
        <v>17</v>
      </c>
      <c r="G71" s="100">
        <f t="shared" si="20"/>
        <v>18</v>
      </c>
      <c r="H71" s="99">
        <f t="shared" si="23"/>
        <v>259</v>
      </c>
      <c r="I71" s="101">
        <f t="shared" si="21"/>
        <v>6.9498069498069501</v>
      </c>
      <c r="J71" s="102">
        <f t="shared" si="22"/>
        <v>1.9820922935639398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f t="shared" si="15"/>
        <v>172</v>
      </c>
      <c r="C72" s="75">
        <f t="shared" si="16"/>
        <v>28</v>
      </c>
      <c r="D72" s="75">
        <f t="shared" si="17"/>
        <v>200</v>
      </c>
      <c r="E72" s="74">
        <f t="shared" si="18"/>
        <v>0</v>
      </c>
      <c r="F72" s="75">
        <f t="shared" si="19"/>
        <v>12</v>
      </c>
      <c r="G72" s="75">
        <f t="shared" si="20"/>
        <v>12</v>
      </c>
      <c r="H72" s="74">
        <f t="shared" si="23"/>
        <v>212</v>
      </c>
      <c r="I72" s="76">
        <f t="shared" si="21"/>
        <v>5.6603773584905657</v>
      </c>
      <c r="J72" s="77">
        <f t="shared" si="22"/>
        <v>1.6224075916430705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f t="shared" si="15"/>
        <v>158</v>
      </c>
      <c r="C73" s="75">
        <f t="shared" si="16"/>
        <v>15</v>
      </c>
      <c r="D73" s="75">
        <f t="shared" si="17"/>
        <v>173</v>
      </c>
      <c r="E73" s="74">
        <f t="shared" si="18"/>
        <v>2</v>
      </c>
      <c r="F73" s="75">
        <f t="shared" si="19"/>
        <v>15</v>
      </c>
      <c r="G73" s="75">
        <f t="shared" si="20"/>
        <v>17</v>
      </c>
      <c r="H73" s="74">
        <f t="shared" si="23"/>
        <v>190</v>
      </c>
      <c r="I73" s="76">
        <f t="shared" si="21"/>
        <v>8.9473684210526319</v>
      </c>
      <c r="J73" s="77">
        <f t="shared" si="22"/>
        <v>1.4540445396801103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f t="shared" si="15"/>
        <v>163</v>
      </c>
      <c r="C74" s="75">
        <f t="shared" si="16"/>
        <v>19</v>
      </c>
      <c r="D74" s="75">
        <f t="shared" si="17"/>
        <v>182</v>
      </c>
      <c r="E74" s="74">
        <f t="shared" si="18"/>
        <v>2</v>
      </c>
      <c r="F74" s="75">
        <f t="shared" si="19"/>
        <v>13</v>
      </c>
      <c r="G74" s="75">
        <f t="shared" si="20"/>
        <v>15</v>
      </c>
      <c r="H74" s="74">
        <f t="shared" si="23"/>
        <v>197</v>
      </c>
      <c r="I74" s="76">
        <f t="shared" si="21"/>
        <v>7.6142131979695433</v>
      </c>
      <c r="J74" s="77">
        <f t="shared" si="22"/>
        <v>1.5076146016683249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f t="shared" si="15"/>
        <v>133</v>
      </c>
      <c r="C75" s="75">
        <f t="shared" si="16"/>
        <v>14</v>
      </c>
      <c r="D75" s="75">
        <f t="shared" si="17"/>
        <v>147</v>
      </c>
      <c r="E75" s="74">
        <f t="shared" si="18"/>
        <v>0</v>
      </c>
      <c r="F75" s="75">
        <f t="shared" si="19"/>
        <v>10</v>
      </c>
      <c r="G75" s="75">
        <f t="shared" si="20"/>
        <v>10</v>
      </c>
      <c r="H75" s="74">
        <f t="shared" si="23"/>
        <v>157</v>
      </c>
      <c r="I75" s="76">
        <f t="shared" si="21"/>
        <v>6.3694267515923562</v>
      </c>
      <c r="J75" s="77">
        <f t="shared" si="22"/>
        <v>1.2014999617356701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f t="shared" si="15"/>
        <v>142</v>
      </c>
      <c r="C76" s="87">
        <f t="shared" si="16"/>
        <v>17</v>
      </c>
      <c r="D76" s="87">
        <f t="shared" si="17"/>
        <v>159</v>
      </c>
      <c r="E76" s="86">
        <f t="shared" si="18"/>
        <v>4</v>
      </c>
      <c r="F76" s="87">
        <f t="shared" si="19"/>
        <v>14</v>
      </c>
      <c r="G76" s="87">
        <f t="shared" si="20"/>
        <v>18</v>
      </c>
      <c r="H76" s="86">
        <f t="shared" si="23"/>
        <v>177</v>
      </c>
      <c r="I76" s="88">
        <f t="shared" si="21"/>
        <v>10.169491525423728</v>
      </c>
      <c r="J76" s="89">
        <f t="shared" si="22"/>
        <v>1.3545572817019975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f t="shared" si="15"/>
        <v>963</v>
      </c>
      <c r="C77" s="94">
        <f t="shared" si="16"/>
        <v>139</v>
      </c>
      <c r="D77" s="94">
        <f t="shared" si="17"/>
        <v>1102</v>
      </c>
      <c r="E77" s="93">
        <f t="shared" si="18"/>
        <v>9</v>
      </c>
      <c r="F77" s="94">
        <f t="shared" si="19"/>
        <v>81</v>
      </c>
      <c r="G77" s="94">
        <f t="shared" si="20"/>
        <v>90</v>
      </c>
      <c r="H77" s="93">
        <f t="shared" si="23"/>
        <v>1192</v>
      </c>
      <c r="I77" s="95">
        <f t="shared" si="21"/>
        <v>7.550335570469799</v>
      </c>
      <c r="J77" s="96">
        <f t="shared" si="22"/>
        <v>9.122216269993114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f t="shared" si="15"/>
        <v>731</v>
      </c>
      <c r="C78" s="105">
        <f t="shared" si="16"/>
        <v>146</v>
      </c>
      <c r="D78" s="94">
        <f t="shared" si="17"/>
        <v>877</v>
      </c>
      <c r="E78" s="104">
        <f t="shared" si="18"/>
        <v>2</v>
      </c>
      <c r="F78" s="105">
        <f t="shared" si="19"/>
        <v>63</v>
      </c>
      <c r="G78" s="94">
        <f t="shared" si="20"/>
        <v>65</v>
      </c>
      <c r="H78" s="93">
        <f t="shared" si="23"/>
        <v>942</v>
      </c>
      <c r="I78" s="95">
        <f t="shared" si="21"/>
        <v>6.9002123142250529</v>
      </c>
      <c r="J78" s="96">
        <f t="shared" si="22"/>
        <v>7.208999770414021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305" t="s">
        <v>32</v>
      </c>
      <c r="B79" s="104">
        <f t="shared" si="15"/>
        <v>769</v>
      </c>
      <c r="C79" s="105">
        <f t="shared" si="16"/>
        <v>76</v>
      </c>
      <c r="D79" s="94">
        <f t="shared" si="17"/>
        <v>845</v>
      </c>
      <c r="E79" s="104">
        <f t="shared" si="18"/>
        <v>2</v>
      </c>
      <c r="F79" s="105">
        <f t="shared" si="19"/>
        <v>64</v>
      </c>
      <c r="G79" s="94">
        <f t="shared" si="20"/>
        <v>66</v>
      </c>
      <c r="H79" s="93">
        <f t="shared" si="23"/>
        <v>911</v>
      </c>
      <c r="I79" s="95">
        <f t="shared" si="21"/>
        <v>7.2447859495060376</v>
      </c>
      <c r="J79" s="96">
        <f t="shared" si="22"/>
        <v>6.9717609244662135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305" t="s">
        <v>33</v>
      </c>
      <c r="B80" s="104">
        <f t="shared" si="15"/>
        <v>810</v>
      </c>
      <c r="C80" s="105">
        <f t="shared" si="16"/>
        <v>137</v>
      </c>
      <c r="D80" s="94">
        <f t="shared" si="17"/>
        <v>947</v>
      </c>
      <c r="E80" s="104">
        <f t="shared" si="18"/>
        <v>2</v>
      </c>
      <c r="F80" s="105">
        <f t="shared" si="19"/>
        <v>60</v>
      </c>
      <c r="G80" s="94">
        <f t="shared" si="20"/>
        <v>62</v>
      </c>
      <c r="H80" s="93">
        <f t="shared" si="23"/>
        <v>1009</v>
      </c>
      <c r="I80" s="95">
        <f t="shared" si="21"/>
        <v>6.1446977205153619</v>
      </c>
      <c r="J80" s="96">
        <f t="shared" si="22"/>
        <v>7.7217417923012173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305" t="s">
        <v>34</v>
      </c>
      <c r="B81" s="104">
        <f t="shared" si="15"/>
        <v>764</v>
      </c>
      <c r="C81" s="105">
        <f t="shared" si="16"/>
        <v>104</v>
      </c>
      <c r="D81" s="94">
        <f t="shared" si="17"/>
        <v>868</v>
      </c>
      <c r="E81" s="104">
        <f t="shared" si="18"/>
        <v>2</v>
      </c>
      <c r="F81" s="105">
        <f t="shared" si="19"/>
        <v>63</v>
      </c>
      <c r="G81" s="94">
        <f t="shared" si="20"/>
        <v>65</v>
      </c>
      <c r="H81" s="93">
        <f t="shared" si="23"/>
        <v>933</v>
      </c>
      <c r="I81" s="95">
        <f t="shared" si="21"/>
        <v>6.966773847802787</v>
      </c>
      <c r="J81" s="96">
        <f t="shared" si="22"/>
        <v>7.1401239764291731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305" t="s">
        <v>35</v>
      </c>
      <c r="B82" s="104">
        <f t="shared" si="15"/>
        <v>732</v>
      </c>
      <c r="C82" s="105">
        <f t="shared" si="16"/>
        <v>108</v>
      </c>
      <c r="D82" s="94">
        <f t="shared" si="17"/>
        <v>840</v>
      </c>
      <c r="E82" s="104">
        <f t="shared" si="18"/>
        <v>1</v>
      </c>
      <c r="F82" s="105">
        <f t="shared" si="19"/>
        <v>53</v>
      </c>
      <c r="G82" s="94">
        <f t="shared" si="20"/>
        <v>54</v>
      </c>
      <c r="H82" s="93">
        <f t="shared" si="23"/>
        <v>894</v>
      </c>
      <c r="I82" s="95">
        <f t="shared" si="21"/>
        <v>6.0402684563758395</v>
      </c>
      <c r="J82" s="96">
        <f t="shared" si="22"/>
        <v>6.8416622024948346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305" t="s">
        <v>36</v>
      </c>
      <c r="B83" s="104">
        <f t="shared" si="15"/>
        <v>707</v>
      </c>
      <c r="C83" s="105">
        <f t="shared" si="16"/>
        <v>145</v>
      </c>
      <c r="D83" s="94">
        <f t="shared" si="17"/>
        <v>852</v>
      </c>
      <c r="E83" s="104">
        <f t="shared" si="18"/>
        <v>6</v>
      </c>
      <c r="F83" s="105">
        <f t="shared" si="19"/>
        <v>41</v>
      </c>
      <c r="G83" s="94">
        <f t="shared" si="20"/>
        <v>47</v>
      </c>
      <c r="H83" s="93">
        <f t="shared" si="23"/>
        <v>899</v>
      </c>
      <c r="I83" s="95">
        <f t="shared" si="21"/>
        <v>5.2280311457174635</v>
      </c>
      <c r="J83" s="96">
        <f t="shared" si="22"/>
        <v>6.8799265324864169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305" t="s">
        <v>37</v>
      </c>
      <c r="B84" s="107">
        <f t="shared" si="15"/>
        <v>882</v>
      </c>
      <c r="C84" s="108">
        <f t="shared" si="16"/>
        <v>130</v>
      </c>
      <c r="D84" s="109">
        <f t="shared" si="17"/>
        <v>1012</v>
      </c>
      <c r="E84" s="107">
        <f t="shared" si="18"/>
        <v>10</v>
      </c>
      <c r="F84" s="110">
        <f t="shared" si="19"/>
        <v>43</v>
      </c>
      <c r="G84" s="109">
        <f t="shared" si="20"/>
        <v>53</v>
      </c>
      <c r="H84" s="104">
        <f t="shared" si="23"/>
        <v>1065</v>
      </c>
      <c r="I84" s="95">
        <f t="shared" si="21"/>
        <v>4.976525821596244</v>
      </c>
      <c r="J84" s="96">
        <f t="shared" si="22"/>
        <v>8.1503022882069338</v>
      </c>
      <c r="K84" s="111"/>
      <c r="L84" s="108"/>
      <c r="M84" s="109"/>
      <c r="N84" s="107"/>
      <c r="O84" s="110"/>
      <c r="P84" s="109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2" t="s">
        <v>38</v>
      </c>
      <c r="B85" s="107">
        <f t="shared" si="15"/>
        <v>948</v>
      </c>
      <c r="C85" s="108">
        <f t="shared" si="16"/>
        <v>155</v>
      </c>
      <c r="D85" s="109">
        <f t="shared" si="17"/>
        <v>1103</v>
      </c>
      <c r="E85" s="107">
        <f t="shared" si="18"/>
        <v>9</v>
      </c>
      <c r="F85" s="110">
        <f t="shared" si="19"/>
        <v>57</v>
      </c>
      <c r="G85" s="109">
        <f t="shared" si="20"/>
        <v>66</v>
      </c>
      <c r="H85" s="104">
        <f t="shared" si="23"/>
        <v>1169</v>
      </c>
      <c r="I85" s="95">
        <f t="shared" si="21"/>
        <v>5.6458511548331911</v>
      </c>
      <c r="J85" s="96">
        <f t="shared" si="22"/>
        <v>8.9462003520318376</v>
      </c>
      <c r="K85" s="111"/>
      <c r="L85" s="108"/>
      <c r="M85" s="109"/>
      <c r="N85" s="107"/>
      <c r="O85" s="110"/>
      <c r="P85" s="109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3" t="s">
        <v>39</v>
      </c>
      <c r="B86" s="114">
        <f t="shared" si="15"/>
        <v>189</v>
      </c>
      <c r="C86" s="115">
        <f t="shared" si="16"/>
        <v>30</v>
      </c>
      <c r="D86" s="116">
        <f t="shared" si="17"/>
        <v>219</v>
      </c>
      <c r="E86" s="114">
        <f t="shared" si="18"/>
        <v>0</v>
      </c>
      <c r="F86" s="117">
        <f t="shared" si="19"/>
        <v>7</v>
      </c>
      <c r="G86" s="116">
        <f t="shared" si="20"/>
        <v>7</v>
      </c>
      <c r="H86" s="118">
        <f t="shared" si="23"/>
        <v>226</v>
      </c>
      <c r="I86" s="119">
        <f t="shared" si="21"/>
        <v>3.0973451327433632</v>
      </c>
      <c r="J86" s="120">
        <f t="shared" si="22"/>
        <v>1.7295477156194996</v>
      </c>
      <c r="K86" s="121"/>
      <c r="L86" s="115"/>
      <c r="M86" s="116"/>
      <c r="N86" s="114"/>
      <c r="O86" s="117"/>
      <c r="P86" s="116"/>
      <c r="Q86" s="118"/>
      <c r="R86" s="119"/>
      <c r="S86" s="120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2" t="s">
        <v>40</v>
      </c>
      <c r="B87" s="123">
        <f t="shared" si="15"/>
        <v>162</v>
      </c>
      <c r="C87" s="124">
        <f t="shared" si="16"/>
        <v>28</v>
      </c>
      <c r="D87" s="125">
        <f t="shared" si="17"/>
        <v>190</v>
      </c>
      <c r="E87" s="123">
        <f t="shared" si="18"/>
        <v>2</v>
      </c>
      <c r="F87" s="126">
        <f t="shared" si="19"/>
        <v>5</v>
      </c>
      <c r="G87" s="125">
        <f t="shared" si="20"/>
        <v>7</v>
      </c>
      <c r="H87" s="127">
        <f t="shared" si="23"/>
        <v>197</v>
      </c>
      <c r="I87" s="128">
        <f t="shared" si="21"/>
        <v>3.5532994923857868</v>
      </c>
      <c r="J87" s="129">
        <f t="shared" si="22"/>
        <v>1.5076146016683249</v>
      </c>
      <c r="K87" s="130"/>
      <c r="L87" s="124"/>
      <c r="M87" s="125"/>
      <c r="N87" s="123"/>
      <c r="O87" s="126"/>
      <c r="P87" s="125"/>
      <c r="Q87" s="127"/>
      <c r="R87" s="128"/>
      <c r="S87" s="129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2" t="s">
        <v>41</v>
      </c>
      <c r="B88" s="123">
        <f t="shared" si="15"/>
        <v>210</v>
      </c>
      <c r="C88" s="124">
        <f t="shared" si="16"/>
        <v>27</v>
      </c>
      <c r="D88" s="125">
        <f t="shared" si="17"/>
        <v>237</v>
      </c>
      <c r="E88" s="123">
        <f t="shared" si="18"/>
        <v>0</v>
      </c>
      <c r="F88" s="126">
        <f t="shared" si="19"/>
        <v>1</v>
      </c>
      <c r="G88" s="125">
        <f t="shared" si="20"/>
        <v>1</v>
      </c>
      <c r="H88" s="127">
        <f t="shared" si="23"/>
        <v>238</v>
      </c>
      <c r="I88" s="128">
        <f t="shared" si="21"/>
        <v>0.42016806722689076</v>
      </c>
      <c r="J88" s="129">
        <f t="shared" si="22"/>
        <v>1.8213821075992962</v>
      </c>
      <c r="K88" s="130"/>
      <c r="L88" s="124"/>
      <c r="M88" s="125"/>
      <c r="N88" s="123"/>
      <c r="O88" s="126"/>
      <c r="P88" s="125"/>
      <c r="Q88" s="127"/>
      <c r="R88" s="128"/>
      <c r="S88" s="129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2" t="s">
        <v>42</v>
      </c>
      <c r="B89" s="123">
        <f t="shared" si="15"/>
        <v>169</v>
      </c>
      <c r="C89" s="124">
        <f t="shared" si="16"/>
        <v>20</v>
      </c>
      <c r="D89" s="125">
        <f t="shared" si="17"/>
        <v>189</v>
      </c>
      <c r="E89" s="123">
        <f t="shared" si="18"/>
        <v>2</v>
      </c>
      <c r="F89" s="126">
        <f t="shared" si="19"/>
        <v>4</v>
      </c>
      <c r="G89" s="125">
        <f t="shared" si="20"/>
        <v>6</v>
      </c>
      <c r="H89" s="127">
        <f t="shared" si="23"/>
        <v>195</v>
      </c>
      <c r="I89" s="128">
        <f t="shared" si="21"/>
        <v>3.0769230769230771</v>
      </c>
      <c r="J89" s="129">
        <f t="shared" si="22"/>
        <v>1.4923088696716922</v>
      </c>
      <c r="K89" s="130"/>
      <c r="L89" s="124"/>
      <c r="M89" s="125"/>
      <c r="N89" s="123"/>
      <c r="O89" s="126"/>
      <c r="P89" s="125"/>
      <c r="Q89" s="127"/>
      <c r="R89" s="128"/>
      <c r="S89" s="129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2" t="s">
        <v>43</v>
      </c>
      <c r="B90" s="74">
        <f t="shared" si="15"/>
        <v>215</v>
      </c>
      <c r="C90" s="75">
        <f t="shared" si="16"/>
        <v>29</v>
      </c>
      <c r="D90" s="75">
        <f t="shared" si="17"/>
        <v>244</v>
      </c>
      <c r="E90" s="74">
        <f t="shared" si="18"/>
        <v>0</v>
      </c>
      <c r="F90" s="75">
        <f t="shared" si="19"/>
        <v>5</v>
      </c>
      <c r="G90" s="75">
        <f t="shared" si="20"/>
        <v>5</v>
      </c>
      <c r="H90" s="74">
        <f t="shared" si="23"/>
        <v>249</v>
      </c>
      <c r="I90" s="76">
        <f t="shared" si="21"/>
        <v>2.0080321285140559</v>
      </c>
      <c r="J90" s="77">
        <f t="shared" si="22"/>
        <v>1.9055636335807762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1" t="s">
        <v>44</v>
      </c>
      <c r="B91" s="86">
        <f t="shared" si="15"/>
        <v>169</v>
      </c>
      <c r="C91" s="87">
        <f t="shared" si="16"/>
        <v>27</v>
      </c>
      <c r="D91" s="87">
        <f t="shared" si="17"/>
        <v>196</v>
      </c>
      <c r="E91" s="86">
        <f t="shared" si="18"/>
        <v>1</v>
      </c>
      <c r="F91" s="87">
        <f t="shared" si="19"/>
        <v>1</v>
      </c>
      <c r="G91" s="87">
        <f t="shared" si="20"/>
        <v>2</v>
      </c>
      <c r="H91" s="86">
        <f t="shared" si="23"/>
        <v>198</v>
      </c>
      <c r="I91" s="132">
        <f t="shared" si="21"/>
        <v>1.0101010101010102</v>
      </c>
      <c r="J91" s="133">
        <f t="shared" si="22"/>
        <v>1.5152674676666413</v>
      </c>
      <c r="K91" s="90"/>
      <c r="L91" s="87"/>
      <c r="M91" s="87"/>
      <c r="N91" s="86"/>
      <c r="O91" s="87"/>
      <c r="P91" s="87"/>
      <c r="Q91" s="86"/>
      <c r="R91" s="132"/>
      <c r="S91" s="133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2" t="s">
        <v>107</v>
      </c>
      <c r="B92" s="93">
        <f t="shared" si="15"/>
        <v>1114</v>
      </c>
      <c r="C92" s="94">
        <f t="shared" si="16"/>
        <v>161</v>
      </c>
      <c r="D92" s="94">
        <f t="shared" si="17"/>
        <v>1275</v>
      </c>
      <c r="E92" s="93">
        <f t="shared" si="18"/>
        <v>5</v>
      </c>
      <c r="F92" s="94">
        <f t="shared" si="19"/>
        <v>23</v>
      </c>
      <c r="G92" s="94">
        <f t="shared" si="20"/>
        <v>28</v>
      </c>
      <c r="H92" s="93">
        <f t="shared" si="23"/>
        <v>1303</v>
      </c>
      <c r="I92" s="95">
        <f t="shared" si="21"/>
        <v>2.1488871834228704</v>
      </c>
      <c r="J92" s="96">
        <f t="shared" si="22"/>
        <v>9.9716843958062302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4">
        <f t="shared" si="15"/>
        <v>189</v>
      </c>
      <c r="C93" s="135">
        <f t="shared" si="16"/>
        <v>20</v>
      </c>
      <c r="D93" s="135">
        <f t="shared" si="17"/>
        <v>209</v>
      </c>
      <c r="E93" s="134">
        <f t="shared" si="18"/>
        <v>0</v>
      </c>
      <c r="F93" s="135">
        <f t="shared" si="19"/>
        <v>1</v>
      </c>
      <c r="G93" s="135">
        <f t="shared" si="20"/>
        <v>1</v>
      </c>
      <c r="H93" s="134">
        <f t="shared" si="23"/>
        <v>210</v>
      </c>
      <c r="I93" s="136">
        <f t="shared" si="21"/>
        <v>0.47619047619047616</v>
      </c>
      <c r="J93" s="137">
        <f t="shared" si="22"/>
        <v>1.6071018596464377</v>
      </c>
      <c r="K93" s="138"/>
      <c r="L93" s="135"/>
      <c r="M93" s="135"/>
      <c r="N93" s="134"/>
      <c r="O93" s="135"/>
      <c r="P93" s="135"/>
      <c r="Q93" s="134"/>
      <c r="R93" s="136"/>
      <c r="S93" s="137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f t="shared" si="15"/>
        <v>182</v>
      </c>
      <c r="C94" s="75">
        <f t="shared" si="16"/>
        <v>19</v>
      </c>
      <c r="D94" s="75">
        <f t="shared" si="17"/>
        <v>201</v>
      </c>
      <c r="E94" s="74">
        <f t="shared" si="18"/>
        <v>0</v>
      </c>
      <c r="F94" s="75">
        <f t="shared" si="19"/>
        <v>4</v>
      </c>
      <c r="G94" s="75">
        <f t="shared" si="20"/>
        <v>4</v>
      </c>
      <c r="H94" s="74">
        <f t="shared" si="23"/>
        <v>205</v>
      </c>
      <c r="I94" s="76">
        <f t="shared" si="21"/>
        <v>1.9512195121951221</v>
      </c>
      <c r="J94" s="77">
        <f t="shared" si="22"/>
        <v>1.5688375296548558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f t="shared" si="15"/>
        <v>164</v>
      </c>
      <c r="C95" s="75">
        <f t="shared" si="16"/>
        <v>20</v>
      </c>
      <c r="D95" s="75">
        <f t="shared" si="17"/>
        <v>184</v>
      </c>
      <c r="E95" s="74">
        <f t="shared" si="18"/>
        <v>1</v>
      </c>
      <c r="F95" s="75">
        <f t="shared" si="19"/>
        <v>4</v>
      </c>
      <c r="G95" s="75">
        <f t="shared" si="20"/>
        <v>5</v>
      </c>
      <c r="H95" s="74">
        <f t="shared" si="23"/>
        <v>189</v>
      </c>
      <c r="I95" s="76">
        <f t="shared" si="21"/>
        <v>2.6455026455026456</v>
      </c>
      <c r="J95" s="77">
        <f t="shared" si="22"/>
        <v>1.4463916736817939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f t="shared" si="15"/>
        <v>155</v>
      </c>
      <c r="C96" s="75">
        <f t="shared" si="16"/>
        <v>15</v>
      </c>
      <c r="D96" s="75">
        <f t="shared" si="17"/>
        <v>170</v>
      </c>
      <c r="E96" s="74">
        <f t="shared" si="18"/>
        <v>1</v>
      </c>
      <c r="F96" s="75">
        <f t="shared" si="19"/>
        <v>5</v>
      </c>
      <c r="G96" s="75">
        <f t="shared" si="20"/>
        <v>6</v>
      </c>
      <c r="H96" s="74">
        <f t="shared" si="23"/>
        <v>176</v>
      </c>
      <c r="I96" s="128">
        <f t="shared" si="21"/>
        <v>3.4090909090909092</v>
      </c>
      <c r="J96" s="129">
        <f t="shared" si="22"/>
        <v>1.3469044157036811</v>
      </c>
      <c r="K96" s="78"/>
      <c r="L96" s="75"/>
      <c r="M96" s="75"/>
      <c r="N96" s="74"/>
      <c r="O96" s="75"/>
      <c r="P96" s="75"/>
      <c r="Q96" s="74"/>
      <c r="R96" s="128"/>
      <c r="S96" s="129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f t="shared" si="15"/>
        <v>242</v>
      </c>
      <c r="C97" s="75">
        <f t="shared" si="16"/>
        <v>16</v>
      </c>
      <c r="D97" s="75">
        <f t="shared" si="17"/>
        <v>258</v>
      </c>
      <c r="E97" s="74">
        <f t="shared" si="18"/>
        <v>0</v>
      </c>
      <c r="F97" s="75">
        <f t="shared" si="19"/>
        <v>5</v>
      </c>
      <c r="G97" s="75">
        <f t="shared" si="20"/>
        <v>5</v>
      </c>
      <c r="H97" s="74">
        <f t="shared" si="23"/>
        <v>263</v>
      </c>
      <c r="I97" s="76">
        <f t="shared" si="21"/>
        <v>1.9011406844106464</v>
      </c>
      <c r="J97" s="77">
        <f t="shared" si="22"/>
        <v>2.0127037575572055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39" t="s">
        <v>77</v>
      </c>
      <c r="B98" s="86">
        <f t="shared" si="15"/>
        <v>160</v>
      </c>
      <c r="C98" s="87">
        <f t="shared" si="16"/>
        <v>14</v>
      </c>
      <c r="D98" s="87">
        <f t="shared" si="17"/>
        <v>174</v>
      </c>
      <c r="E98" s="86">
        <f t="shared" si="18"/>
        <v>0</v>
      </c>
      <c r="F98" s="87">
        <f t="shared" si="19"/>
        <v>3</v>
      </c>
      <c r="G98" s="87">
        <f t="shared" si="20"/>
        <v>3</v>
      </c>
      <c r="H98" s="86">
        <f t="shared" si="23"/>
        <v>177</v>
      </c>
      <c r="I98" s="132">
        <f t="shared" si="21"/>
        <v>1.6949152542372881</v>
      </c>
      <c r="J98" s="133">
        <f t="shared" si="22"/>
        <v>1.3545572817019975</v>
      </c>
      <c r="K98" s="90"/>
      <c r="L98" s="87"/>
      <c r="M98" s="87"/>
      <c r="N98" s="86"/>
      <c r="O98" s="87"/>
      <c r="P98" s="87"/>
      <c r="Q98" s="86"/>
      <c r="R98" s="132"/>
      <c r="S98" s="133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2" t="s">
        <v>78</v>
      </c>
      <c r="B99" s="93">
        <f t="shared" si="15"/>
        <v>1092</v>
      </c>
      <c r="C99" s="94">
        <f t="shared" si="16"/>
        <v>104</v>
      </c>
      <c r="D99" s="94">
        <f t="shared" si="17"/>
        <v>1196</v>
      </c>
      <c r="E99" s="93">
        <f t="shared" si="18"/>
        <v>2</v>
      </c>
      <c r="F99" s="94">
        <f t="shared" si="19"/>
        <v>22</v>
      </c>
      <c r="G99" s="94">
        <f t="shared" si="20"/>
        <v>24</v>
      </c>
      <c r="H99" s="93">
        <f t="shared" si="23"/>
        <v>1220</v>
      </c>
      <c r="I99" s="95">
        <f t="shared" si="21"/>
        <v>1.9672131147540985</v>
      </c>
      <c r="J99" s="96">
        <f t="shared" si="22"/>
        <v>9.3364965179459709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0" t="s">
        <v>53</v>
      </c>
      <c r="B100" s="141">
        <f>B70+B77+B78+B79+B80+B81+B82+B83+B84+B85+B92+B99</f>
        <v>10796</v>
      </c>
      <c r="C100" s="142">
        <f t="shared" ref="C100:H100" si="24">C70+C77+C78+C79+C80+C81+C82+C83+C84+C85+C92+C99</f>
        <v>1585</v>
      </c>
      <c r="D100" s="143">
        <f t="shared" si="24"/>
        <v>12381</v>
      </c>
      <c r="E100" s="141">
        <f t="shared" si="24"/>
        <v>61</v>
      </c>
      <c r="F100" s="144">
        <f t="shared" si="24"/>
        <v>625</v>
      </c>
      <c r="G100" s="143">
        <f t="shared" si="24"/>
        <v>686</v>
      </c>
      <c r="H100" s="302">
        <f t="shared" si="24"/>
        <v>13067</v>
      </c>
      <c r="I100" s="730">
        <f t="shared" ref="I100" si="25">IF(H100=0,"-",G100/H100%)</f>
        <v>5.2498660748450297</v>
      </c>
      <c r="J100" s="304">
        <f t="shared" ref="J100" si="26">J70+J77+J78+J79+J80+J81+J82+J83+J84+J85+J92+J99</f>
        <v>100.00000000000001</v>
      </c>
      <c r="K100" s="145"/>
      <c r="L100" s="142"/>
      <c r="M100" s="143"/>
      <c r="N100" s="141"/>
      <c r="O100" s="144"/>
      <c r="P100" s="143"/>
      <c r="Q100" s="302"/>
      <c r="R100" s="303"/>
      <c r="S100" s="304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4"/>
  <conditionalFormatting sqref="T70:U70 T77:U77 T84:U89 T92:U92 T99:U99 T59:U59 T52:U52 T44:U49 T37:U37 T30:U30">
    <cfRule type="expression" dxfId="44" priority="18" stopIfTrue="1">
      <formula>$Y30=1</formula>
    </cfRule>
  </conditionalFormatting>
  <conditionalFormatting sqref="B30:J30 B37:J37 B44:J49 B52:J52 B59:J59">
    <cfRule type="expression" dxfId="43" priority="8" stopIfTrue="1">
      <formula>$Y30=1</formula>
    </cfRule>
  </conditionalFormatting>
  <conditionalFormatting sqref="P30:R30 P37:R37 P44:R49 P52:R52 P59:R59">
    <cfRule type="expression" dxfId="42" priority="7" stopIfTrue="1">
      <formula>$Y30=1</formula>
    </cfRule>
  </conditionalFormatting>
  <conditionalFormatting sqref="B70:J70 B77:J77 B84:J89 B92:J92 B99:J99">
    <cfRule type="expression" dxfId="41" priority="6" stopIfTrue="1">
      <formula>$Y70=1</formula>
    </cfRule>
  </conditionalFormatting>
  <conditionalFormatting sqref="K70:S70 K77:S77 K84:S89 K92:S92 K99:S99">
    <cfRule type="expression" dxfId="40" priority="5" stopIfTrue="1">
      <formula>$Y70=1</formula>
    </cfRule>
  </conditionalFormatting>
  <conditionalFormatting sqref="S30 S37 S44:S49 S52 S59">
    <cfRule type="expression" dxfId="39" priority="4" stopIfTrue="1">
      <formula>$Y30=1</formula>
    </cfRule>
  </conditionalFormatting>
  <conditionalFormatting sqref="I60">
    <cfRule type="expression" dxfId="38" priority="3" stopIfTrue="1">
      <formula>$Y60=1</formula>
    </cfRule>
  </conditionalFormatting>
  <conditionalFormatting sqref="R60">
    <cfRule type="expression" dxfId="37" priority="2" stopIfTrue="1">
      <formula>$Y60=1</formula>
    </cfRule>
  </conditionalFormatting>
  <conditionalFormatting sqref="I100">
    <cfRule type="expression" dxfId="36" priority="1" stopIfTrue="1">
      <formula>$Y100=1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BG100"/>
  <sheetViews>
    <sheetView view="pageBreakPreview" topLeftCell="B75" zoomScale="85" zoomScaleNormal="100" zoomScaleSheetLayoutView="85" workbookViewId="0">
      <selection activeCell="I100" sqref="I100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100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104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79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115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tr">
        <f>'No.4-12（方向別）'!A13</f>
        <v>調査地点　：Ｎｏ．４　有吉中学校前交差点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80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340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81</v>
      </c>
      <c r="C21" s="38"/>
      <c r="D21" s="38"/>
      <c r="E21" s="38"/>
      <c r="F21" s="38"/>
      <c r="G21" s="38"/>
      <c r="H21" s="38"/>
      <c r="I21" s="38"/>
      <c r="J21" s="39"/>
      <c r="K21" s="40" t="s">
        <v>82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116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864</v>
      </c>
      <c r="Y23" s="62">
        <v>1102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f>'No.4-34（方向別）'!K24+'No.4-56（方向別）'!B24+'No.4-56（方向別）'!K24</f>
        <v>34</v>
      </c>
      <c r="C24" s="66">
        <f>'No.4-34（方向別）'!L24+'No.4-56（方向別）'!C24+'No.4-56（方向別）'!L24</f>
        <v>8</v>
      </c>
      <c r="D24" s="66">
        <f>'No.4-34（方向別）'!M24+'No.4-56（方向別）'!D24+'No.4-56（方向別）'!M24</f>
        <v>42</v>
      </c>
      <c r="E24" s="65">
        <f>'No.4-34（方向別）'!N24+'No.4-56（方向別）'!E24+'No.4-56（方向別）'!N24</f>
        <v>0</v>
      </c>
      <c r="F24" s="66">
        <f>'No.4-34（方向別）'!O24+'No.4-56（方向別）'!F24+'No.4-56（方向別）'!O24</f>
        <v>3</v>
      </c>
      <c r="G24" s="66">
        <f>'No.4-34（方向別）'!P24+'No.4-56（方向別）'!G24+'No.4-56（方向別）'!P24</f>
        <v>3</v>
      </c>
      <c r="H24" s="65">
        <f>D24+G24</f>
        <v>45</v>
      </c>
      <c r="I24" s="67">
        <f>G24/H24%</f>
        <v>6.6666666666666661</v>
      </c>
      <c r="J24" s="68">
        <f>H24/$H$60%</f>
        <v>2.0547945205479454</v>
      </c>
      <c r="K24" s="69">
        <f>'No.4-34（方向別）'!B24+'No.4-78（方向別）'!B24+'No.4-1112（方向別）'!B24</f>
        <v>19</v>
      </c>
      <c r="L24" s="66">
        <f>'No.4-34（方向別）'!C24+'No.4-78（方向別）'!C24+'No.4-1112（方向別）'!C24</f>
        <v>4</v>
      </c>
      <c r="M24" s="66">
        <f>'No.4-34（方向別）'!D24+'No.4-78（方向別）'!D24+'No.4-1112（方向別）'!D24</f>
        <v>23</v>
      </c>
      <c r="N24" s="65">
        <f>'No.4-34（方向別）'!E24+'No.4-78（方向別）'!E24+'No.4-1112（方向別）'!E24</f>
        <v>0</v>
      </c>
      <c r="O24" s="66">
        <f>'No.4-34（方向別）'!F24+'No.4-78（方向別）'!F24+'No.4-1112（方向別）'!F24</f>
        <v>0</v>
      </c>
      <c r="P24" s="66">
        <f>'No.4-34（方向別）'!G24+'No.4-78（方向別）'!G24+'No.4-1112（方向別）'!G24</f>
        <v>0</v>
      </c>
      <c r="Q24" s="65">
        <f>M24+P24</f>
        <v>23</v>
      </c>
      <c r="R24" s="67">
        <f>P24/Q24%</f>
        <v>0</v>
      </c>
      <c r="S24" s="68">
        <f>Q24/$Q$60%</f>
        <v>1.2763596004439512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f>'No.4-34（方向別）'!K25+'No.4-56（方向別）'!B25+'No.4-56（方向別）'!K25</f>
        <v>17</v>
      </c>
      <c r="C25" s="75">
        <f>'No.4-34（方向別）'!L25+'No.4-56（方向別）'!C25+'No.4-56（方向別）'!L25</f>
        <v>4</v>
      </c>
      <c r="D25" s="75">
        <f>'No.4-34（方向別）'!M25+'No.4-56（方向別）'!D25+'No.4-56（方向別）'!M25</f>
        <v>21</v>
      </c>
      <c r="E25" s="74">
        <f>'No.4-34（方向別）'!N25+'No.4-56（方向別）'!E25+'No.4-56（方向別）'!N25</f>
        <v>1</v>
      </c>
      <c r="F25" s="75">
        <f>'No.4-34（方向別）'!O25+'No.4-56（方向別）'!F25+'No.4-56（方向別）'!O25</f>
        <v>1</v>
      </c>
      <c r="G25" s="75">
        <f>'No.4-34（方向別）'!P25+'No.4-56（方向別）'!G25+'No.4-56（方向別）'!P25</f>
        <v>2</v>
      </c>
      <c r="H25" s="74">
        <f>D25+G25</f>
        <v>23</v>
      </c>
      <c r="I25" s="76">
        <f t="shared" ref="I25:I59" si="0">G25/H25%</f>
        <v>8.695652173913043</v>
      </c>
      <c r="J25" s="77">
        <f t="shared" ref="J25:J59" si="1">H25/$H$60%</f>
        <v>1.0502283105022832</v>
      </c>
      <c r="K25" s="78">
        <f>'No.4-34（方向別）'!B25+'No.4-78（方向別）'!B25+'No.4-1112（方向別）'!B25</f>
        <v>21</v>
      </c>
      <c r="L25" s="75">
        <f>'No.4-34（方向別）'!C25+'No.4-78（方向別）'!C25+'No.4-1112（方向別）'!C25</f>
        <v>10</v>
      </c>
      <c r="M25" s="75">
        <f>'No.4-34（方向別）'!D25+'No.4-78（方向別）'!D25+'No.4-1112（方向別）'!D25</f>
        <v>31</v>
      </c>
      <c r="N25" s="74">
        <f>'No.4-34（方向別）'!E25+'No.4-78（方向別）'!E25+'No.4-1112（方向別）'!E25</f>
        <v>1</v>
      </c>
      <c r="O25" s="75">
        <f>'No.4-34（方向別）'!F25+'No.4-78（方向別）'!F25+'No.4-1112（方向別）'!F25</f>
        <v>1</v>
      </c>
      <c r="P25" s="75">
        <f>'No.4-34（方向別）'!G25+'No.4-78（方向別）'!G25+'No.4-1112（方向別）'!G25</f>
        <v>2</v>
      </c>
      <c r="Q25" s="74">
        <f>M25+P25</f>
        <v>33</v>
      </c>
      <c r="R25" s="76">
        <f t="shared" ref="R25:R59" si="2">P25/Q25%</f>
        <v>6.0606060606060606</v>
      </c>
      <c r="S25" s="77">
        <f t="shared" ref="S25:S60" si="3">Q25/$Q$60%</f>
        <v>1.8312985571587126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f>'No.4-34（方向別）'!K26+'No.4-56（方向別）'!B26+'No.4-56（方向別）'!K26</f>
        <v>54</v>
      </c>
      <c r="C26" s="75">
        <f>'No.4-34（方向別）'!L26+'No.4-56（方向別）'!C26+'No.4-56（方向別）'!L26</f>
        <v>2</v>
      </c>
      <c r="D26" s="75">
        <f>'No.4-34（方向別）'!M26+'No.4-56（方向別）'!D26+'No.4-56（方向別）'!M26</f>
        <v>56</v>
      </c>
      <c r="E26" s="74">
        <f>'No.4-34（方向別）'!N26+'No.4-56（方向別）'!E26+'No.4-56（方向別）'!N26</f>
        <v>1</v>
      </c>
      <c r="F26" s="75">
        <f>'No.4-34（方向別）'!O26+'No.4-56（方向別）'!F26+'No.4-56（方向別）'!O26</f>
        <v>2</v>
      </c>
      <c r="G26" s="75">
        <f>'No.4-34（方向別）'!P26+'No.4-56（方向別）'!G26+'No.4-56（方向別）'!P26</f>
        <v>3</v>
      </c>
      <c r="H26" s="74">
        <f t="shared" ref="H26:H59" si="4">D26+G26</f>
        <v>59</v>
      </c>
      <c r="I26" s="76">
        <f t="shared" si="0"/>
        <v>5.0847457627118651</v>
      </c>
      <c r="J26" s="77">
        <f t="shared" si="1"/>
        <v>2.6940639269406392</v>
      </c>
      <c r="K26" s="78">
        <f>'No.4-34（方向別）'!B26+'No.4-78（方向別）'!B26+'No.4-1112（方向別）'!B26</f>
        <v>25</v>
      </c>
      <c r="L26" s="75">
        <f>'No.4-34（方向別）'!C26+'No.4-78（方向別）'!C26+'No.4-1112（方向別）'!C26</f>
        <v>3</v>
      </c>
      <c r="M26" s="75">
        <f>'No.4-34（方向別）'!D26+'No.4-78（方向別）'!D26+'No.4-1112（方向別）'!D26</f>
        <v>28</v>
      </c>
      <c r="N26" s="74">
        <f>'No.4-34（方向別）'!E26+'No.4-78（方向別）'!E26+'No.4-1112（方向別）'!E26</f>
        <v>0</v>
      </c>
      <c r="O26" s="75">
        <f>'No.4-34（方向別）'!F26+'No.4-78（方向別）'!F26+'No.4-1112（方向別）'!F26</f>
        <v>0</v>
      </c>
      <c r="P26" s="75">
        <f>'No.4-34（方向別）'!G26+'No.4-78（方向別）'!G26+'No.4-1112（方向別）'!G26</f>
        <v>0</v>
      </c>
      <c r="Q26" s="74">
        <f t="shared" ref="Q26:Q59" si="5">M26+P26</f>
        <v>28</v>
      </c>
      <c r="R26" s="76">
        <f t="shared" si="2"/>
        <v>0</v>
      </c>
      <c r="S26" s="77">
        <f t="shared" si="3"/>
        <v>1.5538290788013318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f>'No.4-34（方向別）'!K27+'No.4-56（方向別）'!B27+'No.4-56（方向別）'!K27</f>
        <v>51</v>
      </c>
      <c r="C27" s="81">
        <f>'No.4-34（方向別）'!L27+'No.4-56（方向別）'!C27+'No.4-56（方向別）'!L27</f>
        <v>3</v>
      </c>
      <c r="D27" s="81">
        <f>'No.4-34（方向別）'!M27+'No.4-56（方向別）'!D27+'No.4-56（方向別）'!M27</f>
        <v>54</v>
      </c>
      <c r="E27" s="80">
        <f>'No.4-34（方向別）'!N27+'No.4-56（方向別）'!E27+'No.4-56（方向別）'!N27</f>
        <v>0</v>
      </c>
      <c r="F27" s="81">
        <f>'No.4-34（方向別）'!O27+'No.4-56（方向別）'!F27+'No.4-56（方向別）'!O27</f>
        <v>2</v>
      </c>
      <c r="G27" s="81">
        <f>'No.4-34（方向別）'!P27+'No.4-56（方向別）'!G27+'No.4-56（方向別）'!P27</f>
        <v>2</v>
      </c>
      <c r="H27" s="80">
        <f t="shared" si="4"/>
        <v>56</v>
      </c>
      <c r="I27" s="82">
        <f t="shared" si="0"/>
        <v>3.5714285714285712</v>
      </c>
      <c r="J27" s="83">
        <f t="shared" si="1"/>
        <v>2.5570776255707766</v>
      </c>
      <c r="K27" s="84">
        <f>'No.4-34（方向別）'!B27+'No.4-78（方向別）'!B27+'No.4-1112（方向別）'!B27</f>
        <v>15</v>
      </c>
      <c r="L27" s="81">
        <f>'No.4-34（方向別）'!C27+'No.4-78（方向別）'!C27+'No.4-1112（方向別）'!C27</f>
        <v>1</v>
      </c>
      <c r="M27" s="81">
        <f>'No.4-34（方向別）'!D27+'No.4-78（方向別）'!D27+'No.4-1112（方向別）'!D27</f>
        <v>16</v>
      </c>
      <c r="N27" s="80">
        <f>'No.4-34（方向別）'!E27+'No.4-78（方向別）'!E27+'No.4-1112（方向別）'!E27</f>
        <v>0</v>
      </c>
      <c r="O27" s="81">
        <f>'No.4-34（方向別）'!F27+'No.4-78（方向別）'!F27+'No.4-1112（方向別）'!F27</f>
        <v>1</v>
      </c>
      <c r="P27" s="81">
        <f>'No.4-34（方向別）'!G27+'No.4-78（方向別）'!G27+'No.4-1112（方向別）'!G27</f>
        <v>1</v>
      </c>
      <c r="Q27" s="80">
        <f t="shared" si="5"/>
        <v>17</v>
      </c>
      <c r="R27" s="82">
        <f t="shared" si="2"/>
        <v>5.8823529411764701</v>
      </c>
      <c r="S27" s="83">
        <f t="shared" si="3"/>
        <v>0.94339622641509435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f>'No.4-34（方向別）'!K28+'No.4-56（方向別）'!B28+'No.4-56（方向別）'!K28</f>
        <v>48</v>
      </c>
      <c r="C28" s="75">
        <f>'No.4-34（方向別）'!L28+'No.4-56（方向別）'!C28+'No.4-56（方向別）'!L28</f>
        <v>1</v>
      </c>
      <c r="D28" s="75">
        <f>'No.4-34（方向別）'!M28+'No.4-56（方向別）'!D28+'No.4-56（方向別）'!M28</f>
        <v>49</v>
      </c>
      <c r="E28" s="74">
        <f>'No.4-34（方向別）'!N28+'No.4-56（方向別）'!E28+'No.4-56（方向別）'!N28</f>
        <v>1</v>
      </c>
      <c r="F28" s="75">
        <f>'No.4-34（方向別）'!O28+'No.4-56（方向別）'!F28+'No.4-56（方向別）'!O28</f>
        <v>0</v>
      </c>
      <c r="G28" s="75">
        <f>'No.4-34（方向別）'!P28+'No.4-56（方向別）'!G28+'No.4-56（方向別）'!P28</f>
        <v>1</v>
      </c>
      <c r="H28" s="74">
        <f t="shared" si="4"/>
        <v>50</v>
      </c>
      <c r="I28" s="76">
        <f t="shared" si="0"/>
        <v>2</v>
      </c>
      <c r="J28" s="77">
        <f t="shared" si="1"/>
        <v>2.2831050228310503</v>
      </c>
      <c r="K28" s="78">
        <f>'No.4-34（方向別）'!B28+'No.4-78（方向別）'!B28+'No.4-1112（方向別）'!B28</f>
        <v>18</v>
      </c>
      <c r="L28" s="75">
        <f>'No.4-34（方向別）'!C28+'No.4-78（方向別）'!C28+'No.4-1112（方向別）'!C28</f>
        <v>0</v>
      </c>
      <c r="M28" s="75">
        <f>'No.4-34（方向別）'!D28+'No.4-78（方向別）'!D28+'No.4-1112（方向別）'!D28</f>
        <v>18</v>
      </c>
      <c r="N28" s="74">
        <f>'No.4-34（方向別）'!E28+'No.4-78（方向別）'!E28+'No.4-1112（方向別）'!E28</f>
        <v>0</v>
      </c>
      <c r="O28" s="75">
        <f>'No.4-34（方向別）'!F28+'No.4-78（方向別）'!F28+'No.4-1112（方向別）'!F28</f>
        <v>0</v>
      </c>
      <c r="P28" s="75">
        <f>'No.4-34（方向別）'!G28+'No.4-78（方向別）'!G28+'No.4-1112（方向別）'!G28</f>
        <v>0</v>
      </c>
      <c r="Q28" s="74">
        <f t="shared" si="5"/>
        <v>18</v>
      </c>
      <c r="R28" s="76">
        <f t="shared" si="2"/>
        <v>0</v>
      </c>
      <c r="S28" s="77">
        <f t="shared" si="3"/>
        <v>0.99889012208657046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f>'No.4-34（方向別）'!K29+'No.4-56（方向別）'!B29+'No.4-56（方向別）'!K29</f>
        <v>44</v>
      </c>
      <c r="C29" s="87">
        <f>'No.4-34（方向別）'!L29+'No.4-56（方向別）'!C29+'No.4-56（方向別）'!L29</f>
        <v>3</v>
      </c>
      <c r="D29" s="87">
        <f>'No.4-34（方向別）'!M29+'No.4-56（方向別）'!D29+'No.4-56（方向別）'!M29</f>
        <v>47</v>
      </c>
      <c r="E29" s="86">
        <f>'No.4-34（方向別）'!N29+'No.4-56（方向別）'!E29+'No.4-56（方向別）'!N29</f>
        <v>0</v>
      </c>
      <c r="F29" s="87">
        <f>'No.4-34（方向別）'!O29+'No.4-56（方向別）'!F29+'No.4-56（方向別）'!O29</f>
        <v>3</v>
      </c>
      <c r="G29" s="87">
        <f>'No.4-34（方向別）'!P29+'No.4-56（方向別）'!G29+'No.4-56（方向別）'!P29</f>
        <v>3</v>
      </c>
      <c r="H29" s="86">
        <f t="shared" si="4"/>
        <v>50</v>
      </c>
      <c r="I29" s="88">
        <f t="shared" si="0"/>
        <v>6</v>
      </c>
      <c r="J29" s="89">
        <f t="shared" si="1"/>
        <v>2.2831050228310503</v>
      </c>
      <c r="K29" s="90">
        <f>'No.4-34（方向別）'!B29+'No.4-78（方向別）'!B29+'No.4-1112（方向別）'!B29</f>
        <v>8</v>
      </c>
      <c r="L29" s="87">
        <f>'No.4-34（方向別）'!C29+'No.4-78（方向別）'!C29+'No.4-1112（方向別）'!C29</f>
        <v>1</v>
      </c>
      <c r="M29" s="87">
        <f>'No.4-34（方向別）'!D29+'No.4-78（方向別）'!D29+'No.4-1112（方向別）'!D29</f>
        <v>9</v>
      </c>
      <c r="N29" s="86">
        <f>'No.4-34（方向別）'!E29+'No.4-78（方向別）'!E29+'No.4-1112（方向別）'!E29</f>
        <v>0</v>
      </c>
      <c r="O29" s="87">
        <f>'No.4-34（方向別）'!F29+'No.4-78（方向別）'!F29+'No.4-1112（方向別）'!F29</f>
        <v>0</v>
      </c>
      <c r="P29" s="87">
        <f>'No.4-34（方向別）'!G29+'No.4-78（方向別）'!G29+'No.4-1112（方向別）'!G29</f>
        <v>0</v>
      </c>
      <c r="Q29" s="86">
        <f t="shared" si="5"/>
        <v>9</v>
      </c>
      <c r="R29" s="88">
        <f t="shared" si="2"/>
        <v>0</v>
      </c>
      <c r="S29" s="89">
        <f t="shared" si="3"/>
        <v>0.49944506104328523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f>'No.4-34（方向別）'!K30+'No.4-56（方向別）'!B30+'No.4-56（方向別）'!K30</f>
        <v>248</v>
      </c>
      <c r="C30" s="94">
        <f>'No.4-34（方向別）'!L30+'No.4-56（方向別）'!C30+'No.4-56（方向別）'!L30</f>
        <v>21</v>
      </c>
      <c r="D30" s="94">
        <f>'No.4-34（方向別）'!M30+'No.4-56（方向別）'!D30+'No.4-56（方向別）'!M30</f>
        <v>269</v>
      </c>
      <c r="E30" s="93">
        <f>'No.4-34（方向別）'!N30+'No.4-56（方向別）'!E30+'No.4-56（方向別）'!N30</f>
        <v>3</v>
      </c>
      <c r="F30" s="94">
        <f>'No.4-34（方向別）'!O30+'No.4-56（方向別）'!F30+'No.4-56（方向別）'!O30</f>
        <v>11</v>
      </c>
      <c r="G30" s="94">
        <f>'No.4-34（方向別）'!P30+'No.4-56（方向別）'!G30+'No.4-56（方向別）'!P30</f>
        <v>14</v>
      </c>
      <c r="H30" s="93">
        <f t="shared" si="4"/>
        <v>283</v>
      </c>
      <c r="I30" s="95">
        <f t="shared" si="0"/>
        <v>4.946996466431095</v>
      </c>
      <c r="J30" s="96">
        <f t="shared" si="1"/>
        <v>12.922374429223746</v>
      </c>
      <c r="K30" s="97">
        <f>'No.4-34（方向別）'!B30+'No.4-78（方向別）'!B30+'No.4-1112（方向別）'!B30</f>
        <v>106</v>
      </c>
      <c r="L30" s="94">
        <f>'No.4-34（方向別）'!C30+'No.4-78（方向別）'!C30+'No.4-1112（方向別）'!C30</f>
        <v>19</v>
      </c>
      <c r="M30" s="94">
        <f>'No.4-34（方向別）'!D30+'No.4-78（方向別）'!D30+'No.4-1112（方向別）'!D30</f>
        <v>125</v>
      </c>
      <c r="N30" s="93">
        <f>'No.4-34（方向別）'!E30+'No.4-78（方向別）'!E30+'No.4-1112（方向別）'!E30</f>
        <v>1</v>
      </c>
      <c r="O30" s="94">
        <f>'No.4-34（方向別）'!F30+'No.4-78（方向別）'!F30+'No.4-1112（方向別）'!F30</f>
        <v>2</v>
      </c>
      <c r="P30" s="94">
        <f>'No.4-34（方向別）'!G30+'No.4-78（方向別）'!G30+'No.4-1112（方向別）'!G30</f>
        <v>3</v>
      </c>
      <c r="Q30" s="93">
        <f t="shared" si="5"/>
        <v>128</v>
      </c>
      <c r="R30" s="95">
        <f t="shared" si="2"/>
        <v>2.34375</v>
      </c>
      <c r="S30" s="96">
        <f t="shared" si="3"/>
        <v>7.1032186459489459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f>'No.4-34（方向別）'!K31+'No.4-56（方向別）'!B31+'No.4-56（方向別）'!K31</f>
        <v>30</v>
      </c>
      <c r="C31" s="100">
        <f>'No.4-34（方向別）'!L31+'No.4-56（方向別）'!C31+'No.4-56（方向別）'!L31</f>
        <v>2</v>
      </c>
      <c r="D31" s="100">
        <f>'No.4-34（方向別）'!M31+'No.4-56（方向別）'!D31+'No.4-56（方向別）'!M31</f>
        <v>32</v>
      </c>
      <c r="E31" s="99">
        <f>'No.4-34（方向別）'!N31+'No.4-56（方向別）'!E31+'No.4-56（方向別）'!N31</f>
        <v>0</v>
      </c>
      <c r="F31" s="100">
        <f>'No.4-34（方向別）'!O31+'No.4-56（方向別）'!F31+'No.4-56（方向別）'!O31</f>
        <v>5</v>
      </c>
      <c r="G31" s="100">
        <f>'No.4-34（方向別）'!P31+'No.4-56（方向別）'!G31+'No.4-56（方向別）'!P31</f>
        <v>5</v>
      </c>
      <c r="H31" s="99">
        <f t="shared" si="4"/>
        <v>37</v>
      </c>
      <c r="I31" s="101">
        <f t="shared" si="0"/>
        <v>13.513513513513514</v>
      </c>
      <c r="J31" s="102">
        <f t="shared" si="1"/>
        <v>1.6894977168949772</v>
      </c>
      <c r="K31" s="103">
        <f>'No.4-34（方向別）'!B31+'No.4-78（方向別）'!B31+'No.4-1112（方向別）'!B31</f>
        <v>22</v>
      </c>
      <c r="L31" s="100">
        <f>'No.4-34（方向別）'!C31+'No.4-78（方向別）'!C31+'No.4-1112（方向別）'!C31</f>
        <v>1</v>
      </c>
      <c r="M31" s="100">
        <f>'No.4-34（方向別）'!D31+'No.4-78（方向別）'!D31+'No.4-1112（方向別）'!D31</f>
        <v>23</v>
      </c>
      <c r="N31" s="99">
        <f>'No.4-34（方向別）'!E31+'No.4-78（方向別）'!E31+'No.4-1112（方向別）'!E31</f>
        <v>0</v>
      </c>
      <c r="O31" s="100">
        <f>'No.4-34（方向別）'!F31+'No.4-78（方向別）'!F31+'No.4-1112（方向別）'!F31</f>
        <v>0</v>
      </c>
      <c r="P31" s="100">
        <f>'No.4-34（方向別）'!G31+'No.4-78（方向別）'!G31+'No.4-1112（方向別）'!G31</f>
        <v>0</v>
      </c>
      <c r="Q31" s="99">
        <f t="shared" si="5"/>
        <v>23</v>
      </c>
      <c r="R31" s="101">
        <f t="shared" si="2"/>
        <v>0</v>
      </c>
      <c r="S31" s="102">
        <f t="shared" si="3"/>
        <v>1.2763596004439512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f>'No.4-34（方向別）'!K32+'No.4-56（方向別）'!B32+'No.4-56（方向別）'!K32</f>
        <v>34</v>
      </c>
      <c r="C32" s="75">
        <f>'No.4-34（方向別）'!L32+'No.4-56（方向別）'!C32+'No.4-56（方向別）'!L32</f>
        <v>1</v>
      </c>
      <c r="D32" s="75">
        <f>'No.4-34（方向別）'!M32+'No.4-56（方向別）'!D32+'No.4-56（方向別）'!M32</f>
        <v>35</v>
      </c>
      <c r="E32" s="74">
        <f>'No.4-34（方向別）'!N32+'No.4-56（方向別）'!E32+'No.4-56（方向別）'!N32</f>
        <v>2</v>
      </c>
      <c r="F32" s="75">
        <f>'No.4-34（方向別）'!O32+'No.4-56（方向別）'!F32+'No.4-56（方向別）'!O32</f>
        <v>2</v>
      </c>
      <c r="G32" s="75">
        <f>'No.4-34（方向別）'!P32+'No.4-56（方向別）'!G32+'No.4-56（方向別）'!P32</f>
        <v>4</v>
      </c>
      <c r="H32" s="74">
        <f t="shared" si="4"/>
        <v>39</v>
      </c>
      <c r="I32" s="76">
        <f t="shared" si="0"/>
        <v>10.256410256410255</v>
      </c>
      <c r="J32" s="77">
        <f t="shared" si="1"/>
        <v>1.7808219178082192</v>
      </c>
      <c r="K32" s="78">
        <f>'No.4-34（方向別）'!B32+'No.4-78（方向別）'!B32+'No.4-1112（方向別）'!B32</f>
        <v>14</v>
      </c>
      <c r="L32" s="75">
        <f>'No.4-34（方向別）'!C32+'No.4-78（方向別）'!C32+'No.4-1112（方向別）'!C32</f>
        <v>3</v>
      </c>
      <c r="M32" s="75">
        <f>'No.4-34（方向別）'!D32+'No.4-78（方向別）'!D32+'No.4-1112（方向別）'!D32</f>
        <v>17</v>
      </c>
      <c r="N32" s="74">
        <f>'No.4-34（方向別）'!E32+'No.4-78（方向別）'!E32+'No.4-1112（方向別）'!E32</f>
        <v>0</v>
      </c>
      <c r="O32" s="75">
        <f>'No.4-34（方向別）'!F32+'No.4-78（方向別）'!F32+'No.4-1112（方向別）'!F32</f>
        <v>0</v>
      </c>
      <c r="P32" s="75">
        <f>'No.4-34（方向別）'!G32+'No.4-78（方向別）'!G32+'No.4-1112（方向別）'!G32</f>
        <v>0</v>
      </c>
      <c r="Q32" s="74">
        <f t="shared" si="5"/>
        <v>17</v>
      </c>
      <c r="R32" s="76">
        <f t="shared" si="2"/>
        <v>0</v>
      </c>
      <c r="S32" s="77">
        <f t="shared" si="3"/>
        <v>0.94339622641509435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f>'No.4-34（方向別）'!K33+'No.4-56（方向別）'!B33+'No.4-56（方向別）'!K33</f>
        <v>19</v>
      </c>
      <c r="C33" s="75">
        <f>'No.4-34（方向別）'!L33+'No.4-56（方向別）'!C33+'No.4-56（方向別）'!L33</f>
        <v>4</v>
      </c>
      <c r="D33" s="75">
        <f>'No.4-34（方向別）'!M33+'No.4-56（方向別）'!D33+'No.4-56（方向別）'!M33</f>
        <v>23</v>
      </c>
      <c r="E33" s="74">
        <f>'No.4-34（方向別）'!N33+'No.4-56（方向別）'!E33+'No.4-56（方向別）'!N33</f>
        <v>4</v>
      </c>
      <c r="F33" s="75">
        <f>'No.4-34（方向別）'!O33+'No.4-56（方向別）'!F33+'No.4-56（方向別）'!O33</f>
        <v>4</v>
      </c>
      <c r="G33" s="75">
        <f>'No.4-34（方向別）'!P33+'No.4-56（方向別）'!G33+'No.4-56（方向別）'!P33</f>
        <v>8</v>
      </c>
      <c r="H33" s="74">
        <f t="shared" si="4"/>
        <v>31</v>
      </c>
      <c r="I33" s="76">
        <f t="shared" si="0"/>
        <v>25.806451612903228</v>
      </c>
      <c r="J33" s="77">
        <f t="shared" si="1"/>
        <v>1.4155251141552512</v>
      </c>
      <c r="K33" s="78">
        <f>'No.4-34（方向別）'!B33+'No.4-78（方向別）'!B33+'No.4-1112（方向別）'!B33</f>
        <v>23</v>
      </c>
      <c r="L33" s="75">
        <f>'No.4-34（方向別）'!C33+'No.4-78（方向別）'!C33+'No.4-1112（方向別）'!C33</f>
        <v>2</v>
      </c>
      <c r="M33" s="75">
        <f>'No.4-34（方向別）'!D33+'No.4-78（方向別）'!D33+'No.4-1112（方向別）'!D33</f>
        <v>25</v>
      </c>
      <c r="N33" s="74">
        <f>'No.4-34（方向別）'!E33+'No.4-78（方向別）'!E33+'No.4-1112（方向別）'!E33</f>
        <v>0</v>
      </c>
      <c r="O33" s="75">
        <f>'No.4-34（方向別）'!F33+'No.4-78（方向別）'!F33+'No.4-1112（方向別）'!F33</f>
        <v>0</v>
      </c>
      <c r="P33" s="75">
        <f>'No.4-34（方向別）'!G33+'No.4-78（方向別）'!G33+'No.4-1112（方向別）'!G33</f>
        <v>0</v>
      </c>
      <c r="Q33" s="74">
        <f t="shared" si="5"/>
        <v>25</v>
      </c>
      <c r="R33" s="76">
        <f t="shared" si="2"/>
        <v>0</v>
      </c>
      <c r="S33" s="77">
        <f t="shared" si="3"/>
        <v>1.3873473917869035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f>'No.4-34（方向別）'!K34+'No.4-56（方向別）'!B34+'No.4-56（方向別）'!K34</f>
        <v>13</v>
      </c>
      <c r="C34" s="75">
        <f>'No.4-34（方向別）'!L34+'No.4-56（方向別）'!C34+'No.4-56（方向別）'!L34</f>
        <v>4</v>
      </c>
      <c r="D34" s="75">
        <f>'No.4-34（方向別）'!M34+'No.4-56（方向別）'!D34+'No.4-56（方向別）'!M34</f>
        <v>17</v>
      </c>
      <c r="E34" s="74">
        <f>'No.4-34（方向別）'!N34+'No.4-56（方向別）'!E34+'No.4-56（方向別）'!N34</f>
        <v>0</v>
      </c>
      <c r="F34" s="75">
        <f>'No.4-34（方向別）'!O34+'No.4-56（方向別）'!F34+'No.4-56（方向別）'!O34</f>
        <v>0</v>
      </c>
      <c r="G34" s="75">
        <f>'No.4-34（方向別）'!P34+'No.4-56（方向別）'!G34+'No.4-56（方向別）'!P34</f>
        <v>0</v>
      </c>
      <c r="H34" s="74">
        <f t="shared" si="4"/>
        <v>17</v>
      </c>
      <c r="I34" s="76">
        <f t="shared" si="0"/>
        <v>0</v>
      </c>
      <c r="J34" s="77">
        <f t="shared" si="1"/>
        <v>0.77625570776255715</v>
      </c>
      <c r="K34" s="78">
        <f>'No.4-34（方向別）'!B34+'No.4-78（方向別）'!B34+'No.4-1112（方向別）'!B34</f>
        <v>22</v>
      </c>
      <c r="L34" s="75">
        <f>'No.4-34（方向別）'!C34+'No.4-78（方向別）'!C34+'No.4-1112（方向別）'!C34</f>
        <v>0</v>
      </c>
      <c r="M34" s="75">
        <f>'No.4-34（方向別）'!D34+'No.4-78（方向別）'!D34+'No.4-1112（方向別）'!D34</f>
        <v>22</v>
      </c>
      <c r="N34" s="74">
        <f>'No.4-34（方向別）'!E34+'No.4-78（方向別）'!E34+'No.4-1112（方向別）'!E34</f>
        <v>1</v>
      </c>
      <c r="O34" s="75">
        <f>'No.4-34（方向別）'!F34+'No.4-78（方向別）'!F34+'No.4-1112（方向別）'!F34</f>
        <v>0</v>
      </c>
      <c r="P34" s="75">
        <f>'No.4-34（方向別）'!G34+'No.4-78（方向別）'!G34+'No.4-1112（方向別）'!G34</f>
        <v>1</v>
      </c>
      <c r="Q34" s="74">
        <f t="shared" si="5"/>
        <v>23</v>
      </c>
      <c r="R34" s="76">
        <f t="shared" si="2"/>
        <v>4.3478260869565215</v>
      </c>
      <c r="S34" s="77">
        <f t="shared" si="3"/>
        <v>1.2763596004439512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f>'No.4-34（方向別）'!K35+'No.4-56（方向別）'!B35+'No.4-56（方向別）'!K35</f>
        <v>25</v>
      </c>
      <c r="C35" s="75">
        <f>'No.4-34（方向別）'!L35+'No.4-56（方向別）'!C35+'No.4-56（方向別）'!L35</f>
        <v>1</v>
      </c>
      <c r="D35" s="75">
        <f>'No.4-34（方向別）'!M35+'No.4-56（方向別）'!D35+'No.4-56（方向別）'!M35</f>
        <v>26</v>
      </c>
      <c r="E35" s="74">
        <f>'No.4-34（方向別）'!N35+'No.4-56（方向別）'!E35+'No.4-56（方向別）'!N35</f>
        <v>0</v>
      </c>
      <c r="F35" s="75">
        <f>'No.4-34（方向別）'!O35+'No.4-56（方向別）'!F35+'No.4-56（方向別）'!O35</f>
        <v>2</v>
      </c>
      <c r="G35" s="75">
        <f>'No.4-34（方向別）'!P35+'No.4-56（方向別）'!G35+'No.4-56（方向別）'!P35</f>
        <v>2</v>
      </c>
      <c r="H35" s="74">
        <f t="shared" si="4"/>
        <v>28</v>
      </c>
      <c r="I35" s="76">
        <f t="shared" si="0"/>
        <v>7.1428571428571423</v>
      </c>
      <c r="J35" s="77">
        <f t="shared" si="1"/>
        <v>1.2785388127853883</v>
      </c>
      <c r="K35" s="78">
        <f>'No.4-34（方向別）'!B35+'No.4-78（方向別）'!B35+'No.4-1112（方向別）'!B35</f>
        <v>21</v>
      </c>
      <c r="L35" s="75">
        <f>'No.4-34（方向別）'!C35+'No.4-78（方向別）'!C35+'No.4-1112（方向別）'!C35</f>
        <v>3</v>
      </c>
      <c r="M35" s="75">
        <f>'No.4-34（方向別）'!D35+'No.4-78（方向別）'!D35+'No.4-1112（方向別）'!D35</f>
        <v>24</v>
      </c>
      <c r="N35" s="74">
        <f>'No.4-34（方向別）'!E35+'No.4-78（方向別）'!E35+'No.4-1112（方向別）'!E35</f>
        <v>0</v>
      </c>
      <c r="O35" s="75">
        <f>'No.4-34（方向別）'!F35+'No.4-78（方向別）'!F35+'No.4-1112（方向別）'!F35</f>
        <v>1</v>
      </c>
      <c r="P35" s="75">
        <f>'No.4-34（方向別）'!G35+'No.4-78（方向別）'!G35+'No.4-1112（方向別）'!G35</f>
        <v>1</v>
      </c>
      <c r="Q35" s="74">
        <f t="shared" si="5"/>
        <v>25</v>
      </c>
      <c r="R35" s="76">
        <f t="shared" si="2"/>
        <v>4</v>
      </c>
      <c r="S35" s="77">
        <f t="shared" si="3"/>
        <v>1.3873473917869035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f>'No.4-34（方向別）'!K36+'No.4-56（方向別）'!B36+'No.4-56（方向別）'!K36</f>
        <v>23</v>
      </c>
      <c r="C36" s="87">
        <f>'No.4-34（方向別）'!L36+'No.4-56（方向別）'!C36+'No.4-56（方向別）'!L36</f>
        <v>4</v>
      </c>
      <c r="D36" s="87">
        <f>'No.4-34（方向別）'!M36+'No.4-56（方向別）'!D36+'No.4-56（方向別）'!M36</f>
        <v>27</v>
      </c>
      <c r="E36" s="86">
        <f>'No.4-34（方向別）'!N36+'No.4-56（方向別）'!E36+'No.4-56（方向別）'!N36</f>
        <v>1</v>
      </c>
      <c r="F36" s="87">
        <f>'No.4-34（方向別）'!O36+'No.4-56（方向別）'!F36+'No.4-56（方向別）'!O36</f>
        <v>1</v>
      </c>
      <c r="G36" s="87">
        <f>'No.4-34（方向別）'!P36+'No.4-56（方向別）'!G36+'No.4-56（方向別）'!P36</f>
        <v>2</v>
      </c>
      <c r="H36" s="86">
        <f t="shared" si="4"/>
        <v>29</v>
      </c>
      <c r="I36" s="88">
        <f t="shared" si="0"/>
        <v>6.8965517241379315</v>
      </c>
      <c r="J36" s="89">
        <f t="shared" si="1"/>
        <v>1.3242009132420092</v>
      </c>
      <c r="K36" s="90">
        <f>'No.4-34（方向別）'!B36+'No.4-78（方向別）'!B36+'No.4-1112（方向別）'!B36</f>
        <v>25</v>
      </c>
      <c r="L36" s="87">
        <f>'No.4-34（方向別）'!C36+'No.4-78（方向別）'!C36+'No.4-1112（方向別）'!C36</f>
        <v>0</v>
      </c>
      <c r="M36" s="87">
        <f>'No.4-34（方向別）'!D36+'No.4-78（方向別）'!D36+'No.4-1112（方向別）'!D36</f>
        <v>25</v>
      </c>
      <c r="N36" s="86">
        <f>'No.4-34（方向別）'!E36+'No.4-78（方向別）'!E36+'No.4-1112（方向別）'!E36</f>
        <v>0</v>
      </c>
      <c r="O36" s="87">
        <f>'No.4-34（方向別）'!F36+'No.4-78（方向別）'!F36+'No.4-1112（方向別）'!F36</f>
        <v>1</v>
      </c>
      <c r="P36" s="87">
        <f>'No.4-34（方向別）'!G36+'No.4-78（方向別）'!G36+'No.4-1112（方向別）'!G36</f>
        <v>1</v>
      </c>
      <c r="Q36" s="86">
        <f t="shared" si="5"/>
        <v>26</v>
      </c>
      <c r="R36" s="88">
        <f t="shared" si="2"/>
        <v>3.8461538461538458</v>
      </c>
      <c r="S36" s="89">
        <f t="shared" si="3"/>
        <v>1.4428412874583796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f>'No.4-34（方向別）'!K37+'No.4-56（方向別）'!B37+'No.4-56（方向別）'!K37</f>
        <v>144</v>
      </c>
      <c r="C37" s="94">
        <f>'No.4-34（方向別）'!L37+'No.4-56（方向別）'!C37+'No.4-56（方向別）'!L37</f>
        <v>16</v>
      </c>
      <c r="D37" s="94">
        <f>'No.4-34（方向別）'!M37+'No.4-56（方向別）'!D37+'No.4-56（方向別）'!M37</f>
        <v>160</v>
      </c>
      <c r="E37" s="93">
        <f>'No.4-34（方向別）'!N37+'No.4-56（方向別）'!E37+'No.4-56（方向別）'!N37</f>
        <v>7</v>
      </c>
      <c r="F37" s="94">
        <f>'No.4-34（方向別）'!O37+'No.4-56（方向別）'!F37+'No.4-56（方向別）'!O37</f>
        <v>14</v>
      </c>
      <c r="G37" s="94">
        <f>'No.4-34（方向別）'!P37+'No.4-56（方向別）'!G37+'No.4-56（方向別）'!P37</f>
        <v>21</v>
      </c>
      <c r="H37" s="93">
        <f t="shared" si="4"/>
        <v>181</v>
      </c>
      <c r="I37" s="95">
        <f t="shared" si="0"/>
        <v>11.602209944751381</v>
      </c>
      <c r="J37" s="96">
        <f t="shared" si="1"/>
        <v>8.2648401826484026</v>
      </c>
      <c r="K37" s="97">
        <f>'No.4-34（方向別）'!B37+'No.4-78（方向別）'!B37+'No.4-1112（方向別）'!B37</f>
        <v>127</v>
      </c>
      <c r="L37" s="94">
        <f>'No.4-34（方向別）'!C37+'No.4-78（方向別）'!C37+'No.4-1112（方向別）'!C37</f>
        <v>9</v>
      </c>
      <c r="M37" s="94">
        <f>'No.4-34（方向別）'!D37+'No.4-78（方向別）'!D37+'No.4-1112（方向別）'!D37</f>
        <v>136</v>
      </c>
      <c r="N37" s="93">
        <f>'No.4-34（方向別）'!E37+'No.4-78（方向別）'!E37+'No.4-1112（方向別）'!E37</f>
        <v>1</v>
      </c>
      <c r="O37" s="94">
        <f>'No.4-34（方向別）'!F37+'No.4-78（方向別）'!F37+'No.4-1112（方向別）'!F37</f>
        <v>2</v>
      </c>
      <c r="P37" s="94">
        <f>'No.4-34（方向別）'!G37+'No.4-78（方向別）'!G37+'No.4-1112（方向別）'!G37</f>
        <v>3</v>
      </c>
      <c r="Q37" s="93">
        <f t="shared" si="5"/>
        <v>139</v>
      </c>
      <c r="R37" s="95">
        <f t="shared" si="2"/>
        <v>2.1582733812949644</v>
      </c>
      <c r="S37" s="96">
        <f t="shared" si="3"/>
        <v>7.7136514983351834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f>'No.4-34（方向別）'!K38+'No.4-56（方向別）'!B38+'No.4-56（方向別）'!K38</f>
        <v>123</v>
      </c>
      <c r="C38" s="105">
        <f>'No.4-34（方向別）'!L38+'No.4-56（方向別）'!C38+'No.4-56（方向別）'!L38</f>
        <v>23</v>
      </c>
      <c r="D38" s="94">
        <f>'No.4-34（方向別）'!M38+'No.4-56（方向別）'!D38+'No.4-56（方向別）'!M38</f>
        <v>146</v>
      </c>
      <c r="E38" s="104">
        <f>'No.4-34（方向別）'!N38+'No.4-56（方向別）'!E38+'No.4-56（方向別）'!N38</f>
        <v>4</v>
      </c>
      <c r="F38" s="105">
        <f>'No.4-34（方向別）'!O38+'No.4-56（方向別）'!F38+'No.4-56（方向別）'!O38</f>
        <v>11</v>
      </c>
      <c r="G38" s="94">
        <f>'No.4-34（方向別）'!P38+'No.4-56（方向別）'!G38+'No.4-56（方向別）'!P38</f>
        <v>15</v>
      </c>
      <c r="H38" s="93">
        <f t="shared" si="4"/>
        <v>161</v>
      </c>
      <c r="I38" s="95">
        <f t="shared" si="0"/>
        <v>9.316770186335404</v>
      </c>
      <c r="J38" s="96">
        <f t="shared" si="1"/>
        <v>7.3515981735159821</v>
      </c>
      <c r="K38" s="106">
        <f>'No.4-34（方向別）'!B38+'No.4-78（方向別）'!B38+'No.4-1112（方向別）'!B38</f>
        <v>123</v>
      </c>
      <c r="L38" s="105">
        <f>'No.4-34（方向別）'!C38+'No.4-78（方向別）'!C38+'No.4-1112（方向別）'!C38</f>
        <v>20</v>
      </c>
      <c r="M38" s="94">
        <f>'No.4-34（方向別）'!D38+'No.4-78（方向別）'!D38+'No.4-1112（方向別）'!D38</f>
        <v>143</v>
      </c>
      <c r="N38" s="104">
        <f>'No.4-34（方向別）'!E38+'No.4-78（方向別）'!E38+'No.4-1112（方向別）'!E38</f>
        <v>0</v>
      </c>
      <c r="O38" s="105">
        <f>'No.4-34（方向別）'!F38+'No.4-78（方向別）'!F38+'No.4-1112（方向別）'!F38</f>
        <v>7</v>
      </c>
      <c r="P38" s="94">
        <f>'No.4-34（方向別）'!G38+'No.4-78（方向別）'!G38+'No.4-1112（方向別）'!G38</f>
        <v>7</v>
      </c>
      <c r="Q38" s="93">
        <f t="shared" si="5"/>
        <v>150</v>
      </c>
      <c r="R38" s="95">
        <f t="shared" si="2"/>
        <v>4.666666666666667</v>
      </c>
      <c r="S38" s="96">
        <f t="shared" si="3"/>
        <v>8.3240843507214208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305" t="s">
        <v>32</v>
      </c>
      <c r="B39" s="104">
        <f>'No.4-34（方向別）'!K39+'No.4-56（方向別）'!B39+'No.4-56（方向別）'!K39</f>
        <v>149</v>
      </c>
      <c r="C39" s="105">
        <f>'No.4-34（方向別）'!L39+'No.4-56（方向別）'!C39+'No.4-56（方向別）'!L39</f>
        <v>12</v>
      </c>
      <c r="D39" s="94">
        <f>'No.4-34（方向別）'!M39+'No.4-56（方向別）'!D39+'No.4-56（方向別）'!M39</f>
        <v>161</v>
      </c>
      <c r="E39" s="104">
        <f>'No.4-34（方向別）'!N39+'No.4-56（方向別）'!E39+'No.4-56（方向別）'!N39</f>
        <v>2</v>
      </c>
      <c r="F39" s="105">
        <f>'No.4-34（方向別）'!O39+'No.4-56（方向別）'!F39+'No.4-56（方向別）'!O39</f>
        <v>8</v>
      </c>
      <c r="G39" s="94">
        <f>'No.4-34（方向別）'!P39+'No.4-56（方向別）'!G39+'No.4-56（方向別）'!P39</f>
        <v>10</v>
      </c>
      <c r="H39" s="93">
        <f t="shared" si="4"/>
        <v>171</v>
      </c>
      <c r="I39" s="95">
        <f t="shared" si="0"/>
        <v>5.8479532163742691</v>
      </c>
      <c r="J39" s="96">
        <f t="shared" si="1"/>
        <v>7.8082191780821919</v>
      </c>
      <c r="K39" s="106">
        <f>'No.4-34（方向別）'!B39+'No.4-78（方向別）'!B39+'No.4-1112（方向別）'!B39</f>
        <v>107</v>
      </c>
      <c r="L39" s="105">
        <f>'No.4-34（方向別）'!C39+'No.4-78（方向別）'!C39+'No.4-1112（方向別）'!C39</f>
        <v>16</v>
      </c>
      <c r="M39" s="94">
        <f>'No.4-34（方向別）'!D39+'No.4-78（方向別）'!D39+'No.4-1112（方向別）'!D39</f>
        <v>123</v>
      </c>
      <c r="N39" s="104">
        <f>'No.4-34（方向別）'!E39+'No.4-78（方向別）'!E39+'No.4-1112（方向別）'!E39</f>
        <v>0</v>
      </c>
      <c r="O39" s="105">
        <f>'No.4-34（方向別）'!F39+'No.4-78（方向別）'!F39+'No.4-1112（方向別）'!F39</f>
        <v>10</v>
      </c>
      <c r="P39" s="94">
        <f>'No.4-34（方向別）'!G39+'No.4-78（方向別）'!G39+'No.4-1112（方向別）'!G39</f>
        <v>10</v>
      </c>
      <c r="Q39" s="93">
        <f t="shared" si="5"/>
        <v>133</v>
      </c>
      <c r="R39" s="95">
        <f t="shared" si="2"/>
        <v>7.518796992481203</v>
      </c>
      <c r="S39" s="96">
        <f t="shared" si="3"/>
        <v>7.3806881243063263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305" t="s">
        <v>33</v>
      </c>
      <c r="B40" s="104">
        <f>'No.4-34（方向別）'!K40+'No.4-56（方向別）'!B40+'No.4-56（方向別）'!K40</f>
        <v>126</v>
      </c>
      <c r="C40" s="105">
        <f>'No.4-34（方向別）'!L40+'No.4-56（方向別）'!C40+'No.4-56（方向別）'!L40</f>
        <v>16</v>
      </c>
      <c r="D40" s="94">
        <f>'No.4-34（方向別）'!M40+'No.4-56（方向別）'!D40+'No.4-56（方向別）'!M40</f>
        <v>142</v>
      </c>
      <c r="E40" s="104">
        <f>'No.4-34（方向別）'!N40+'No.4-56（方向別）'!E40+'No.4-56（方向別）'!N40</f>
        <v>1</v>
      </c>
      <c r="F40" s="105">
        <f>'No.4-34（方向別）'!O40+'No.4-56（方向別）'!F40+'No.4-56（方向別）'!O40</f>
        <v>10</v>
      </c>
      <c r="G40" s="94">
        <f>'No.4-34（方向別）'!P40+'No.4-56（方向別）'!G40+'No.4-56（方向別）'!P40</f>
        <v>11</v>
      </c>
      <c r="H40" s="93">
        <f t="shared" si="4"/>
        <v>153</v>
      </c>
      <c r="I40" s="95">
        <f t="shared" si="0"/>
        <v>7.1895424836601309</v>
      </c>
      <c r="J40" s="96">
        <f t="shared" si="1"/>
        <v>6.9863013698630141</v>
      </c>
      <c r="K40" s="106">
        <f>'No.4-34（方向別）'!B40+'No.4-78（方向別）'!B40+'No.4-1112（方向別）'!B40</f>
        <v>115</v>
      </c>
      <c r="L40" s="105">
        <f>'No.4-34（方向別）'!C40+'No.4-78（方向別）'!C40+'No.4-1112（方向別）'!C40</f>
        <v>20</v>
      </c>
      <c r="M40" s="94">
        <f>'No.4-34（方向別）'!D40+'No.4-78（方向別）'!D40+'No.4-1112（方向別）'!D40</f>
        <v>135</v>
      </c>
      <c r="N40" s="104">
        <f>'No.4-34（方向別）'!E40+'No.4-78（方向別）'!E40+'No.4-1112（方向別）'!E40</f>
        <v>0</v>
      </c>
      <c r="O40" s="105">
        <f>'No.4-34（方向別）'!F40+'No.4-78（方向別）'!F40+'No.4-1112（方向別）'!F40</f>
        <v>3</v>
      </c>
      <c r="P40" s="94">
        <f>'No.4-34（方向別）'!G40+'No.4-78（方向別）'!G40+'No.4-1112（方向別）'!G40</f>
        <v>3</v>
      </c>
      <c r="Q40" s="93">
        <f t="shared" si="5"/>
        <v>138</v>
      </c>
      <c r="R40" s="95">
        <f t="shared" si="2"/>
        <v>2.1739130434782612</v>
      </c>
      <c r="S40" s="96">
        <f t="shared" si="3"/>
        <v>7.6581576026637075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305" t="s">
        <v>34</v>
      </c>
      <c r="B41" s="104">
        <f>'No.4-34（方向別）'!K41+'No.4-56（方向別）'!B41+'No.4-56（方向別）'!K41</f>
        <v>123</v>
      </c>
      <c r="C41" s="105">
        <f>'No.4-34（方向別）'!L41+'No.4-56（方向別）'!C41+'No.4-56（方向別）'!L41</f>
        <v>13</v>
      </c>
      <c r="D41" s="94">
        <f>'No.4-34（方向別）'!M41+'No.4-56（方向別）'!D41+'No.4-56（方向別）'!M41</f>
        <v>136</v>
      </c>
      <c r="E41" s="104">
        <f>'No.4-34（方向別）'!N41+'No.4-56（方向別）'!E41+'No.4-56（方向別）'!N41</f>
        <v>2</v>
      </c>
      <c r="F41" s="105">
        <f>'No.4-34（方向別）'!O41+'No.4-56（方向別）'!F41+'No.4-56（方向別）'!O41</f>
        <v>3</v>
      </c>
      <c r="G41" s="94">
        <f>'No.4-34（方向別）'!P41+'No.4-56（方向別）'!G41+'No.4-56（方向別）'!P41</f>
        <v>5</v>
      </c>
      <c r="H41" s="93">
        <f t="shared" si="4"/>
        <v>141</v>
      </c>
      <c r="I41" s="95">
        <f t="shared" si="0"/>
        <v>3.5460992907801421</v>
      </c>
      <c r="J41" s="96">
        <f t="shared" si="1"/>
        <v>6.4383561643835616</v>
      </c>
      <c r="K41" s="106">
        <f>'No.4-34（方向別）'!B41+'No.4-78（方向別）'!B41+'No.4-1112（方向別）'!B41</f>
        <v>119</v>
      </c>
      <c r="L41" s="105">
        <f>'No.4-34（方向別）'!C41+'No.4-78（方向別）'!C41+'No.4-1112（方向別）'!C41</f>
        <v>12</v>
      </c>
      <c r="M41" s="94">
        <f>'No.4-34（方向別）'!D41+'No.4-78（方向別）'!D41+'No.4-1112（方向別）'!D41</f>
        <v>131</v>
      </c>
      <c r="N41" s="104">
        <f>'No.4-34（方向別）'!E41+'No.4-78（方向別）'!E41+'No.4-1112（方向別）'!E41</f>
        <v>0</v>
      </c>
      <c r="O41" s="105">
        <f>'No.4-34（方向別）'!F41+'No.4-78（方向別）'!F41+'No.4-1112（方向別）'!F41</f>
        <v>4</v>
      </c>
      <c r="P41" s="94">
        <f>'No.4-34（方向別）'!G41+'No.4-78（方向別）'!G41+'No.4-1112（方向別）'!G41</f>
        <v>4</v>
      </c>
      <c r="Q41" s="93">
        <f t="shared" si="5"/>
        <v>135</v>
      </c>
      <c r="R41" s="95">
        <f t="shared" si="2"/>
        <v>2.9629629629629628</v>
      </c>
      <c r="S41" s="96">
        <f t="shared" si="3"/>
        <v>7.4916759156492789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305" t="s">
        <v>35</v>
      </c>
      <c r="B42" s="104">
        <f>'No.4-34（方向別）'!K42+'No.4-56（方向別）'!B42+'No.4-56（方向別）'!K42</f>
        <v>136</v>
      </c>
      <c r="C42" s="105">
        <f>'No.4-34（方向別）'!L42+'No.4-56（方向別）'!C42+'No.4-56（方向別）'!L42</f>
        <v>10</v>
      </c>
      <c r="D42" s="94">
        <f>'No.4-34（方向別）'!M42+'No.4-56（方向別）'!D42+'No.4-56（方向別）'!M42</f>
        <v>146</v>
      </c>
      <c r="E42" s="104">
        <f>'No.4-34（方向別）'!N42+'No.4-56（方向別）'!E42+'No.4-56（方向別）'!N42</f>
        <v>0</v>
      </c>
      <c r="F42" s="105">
        <f>'No.4-34（方向別）'!O42+'No.4-56（方向別）'!F42+'No.4-56（方向別）'!O42</f>
        <v>5</v>
      </c>
      <c r="G42" s="94">
        <f>'No.4-34（方向別）'!P42+'No.4-56（方向別）'!G42+'No.4-56（方向別）'!P42</f>
        <v>5</v>
      </c>
      <c r="H42" s="93">
        <f t="shared" si="4"/>
        <v>151</v>
      </c>
      <c r="I42" s="95">
        <f t="shared" si="0"/>
        <v>3.3112582781456954</v>
      </c>
      <c r="J42" s="96">
        <f t="shared" si="1"/>
        <v>6.8949771689497723</v>
      </c>
      <c r="K42" s="106">
        <f>'No.4-34（方向別）'!B42+'No.4-78（方向別）'!B42+'No.4-1112（方向別）'!B42</f>
        <v>144</v>
      </c>
      <c r="L42" s="105">
        <f>'No.4-34（方向別）'!C42+'No.4-78（方向別）'!C42+'No.4-1112（方向別）'!C42</f>
        <v>17</v>
      </c>
      <c r="M42" s="94">
        <f>'No.4-34（方向別）'!D42+'No.4-78（方向別）'!D42+'No.4-1112（方向別）'!D42</f>
        <v>161</v>
      </c>
      <c r="N42" s="104">
        <f>'No.4-34（方向別）'!E42+'No.4-78（方向別）'!E42+'No.4-1112（方向別）'!E42</f>
        <v>0</v>
      </c>
      <c r="O42" s="105">
        <f>'No.4-34（方向別）'!F42+'No.4-78（方向別）'!F42+'No.4-1112（方向別）'!F42</f>
        <v>2</v>
      </c>
      <c r="P42" s="94">
        <f>'No.4-34（方向別）'!G42+'No.4-78（方向別）'!G42+'No.4-1112（方向別）'!G42</f>
        <v>2</v>
      </c>
      <c r="Q42" s="93">
        <f t="shared" si="5"/>
        <v>163</v>
      </c>
      <c r="R42" s="95">
        <f t="shared" si="2"/>
        <v>1.2269938650306749</v>
      </c>
      <c r="S42" s="96">
        <f t="shared" si="3"/>
        <v>9.0455049944506101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305" t="s">
        <v>36</v>
      </c>
      <c r="B43" s="104">
        <f>'No.4-34（方向別）'!K43+'No.4-56（方向別）'!B43+'No.4-56（方向別）'!K43</f>
        <v>128</v>
      </c>
      <c r="C43" s="105">
        <f>'No.4-34（方向別）'!L43+'No.4-56（方向別）'!C43+'No.4-56（方向別）'!L43</f>
        <v>9</v>
      </c>
      <c r="D43" s="94">
        <f>'No.4-34（方向別）'!M43+'No.4-56（方向別）'!D43+'No.4-56（方向別）'!M43</f>
        <v>137</v>
      </c>
      <c r="E43" s="104">
        <f>'No.4-34（方向別）'!N43+'No.4-56（方向別）'!E43+'No.4-56（方向別）'!N43</f>
        <v>1</v>
      </c>
      <c r="F43" s="105">
        <f>'No.4-34（方向別）'!O43+'No.4-56（方向別）'!F43+'No.4-56（方向別）'!O43</f>
        <v>7</v>
      </c>
      <c r="G43" s="94">
        <f>'No.4-34（方向別）'!P43+'No.4-56（方向別）'!G43+'No.4-56（方向別）'!P43</f>
        <v>8</v>
      </c>
      <c r="H43" s="93">
        <f t="shared" si="4"/>
        <v>145</v>
      </c>
      <c r="I43" s="95">
        <f t="shared" si="0"/>
        <v>5.5172413793103452</v>
      </c>
      <c r="J43" s="96">
        <f t="shared" si="1"/>
        <v>6.6210045662100461</v>
      </c>
      <c r="K43" s="106">
        <f>'No.4-34（方向別）'!B43+'No.4-78（方向別）'!B43+'No.4-1112（方向別）'!B43</f>
        <v>122</v>
      </c>
      <c r="L43" s="105">
        <f>'No.4-34（方向別）'!C43+'No.4-78（方向別）'!C43+'No.4-1112（方向別）'!C43</f>
        <v>9</v>
      </c>
      <c r="M43" s="94">
        <f>'No.4-34（方向別）'!D43+'No.4-78（方向別）'!D43+'No.4-1112（方向別）'!D43</f>
        <v>131</v>
      </c>
      <c r="N43" s="104">
        <f>'No.4-34（方向別）'!E43+'No.4-78（方向別）'!E43+'No.4-1112（方向別）'!E43</f>
        <v>1</v>
      </c>
      <c r="O43" s="105">
        <f>'No.4-34（方向別）'!F43+'No.4-78（方向別）'!F43+'No.4-1112（方向別）'!F43</f>
        <v>4</v>
      </c>
      <c r="P43" s="94">
        <f>'No.4-34（方向別）'!G43+'No.4-78（方向別）'!G43+'No.4-1112（方向別）'!G43</f>
        <v>5</v>
      </c>
      <c r="Q43" s="93">
        <f t="shared" si="5"/>
        <v>136</v>
      </c>
      <c r="R43" s="95">
        <f t="shared" si="2"/>
        <v>3.6764705882352939</v>
      </c>
      <c r="S43" s="96">
        <f t="shared" si="3"/>
        <v>7.5471698113207548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305" t="s">
        <v>37</v>
      </c>
      <c r="B44" s="107">
        <f>'No.4-34（方向別）'!K44+'No.4-56（方向別）'!B44+'No.4-56（方向別）'!K44</f>
        <v>152</v>
      </c>
      <c r="C44" s="108">
        <f>'No.4-34（方向別）'!L44+'No.4-56（方向別）'!C44+'No.4-56（方向別）'!L44</f>
        <v>9</v>
      </c>
      <c r="D44" s="109">
        <f>'No.4-34（方向別）'!M44+'No.4-56（方向別）'!D44+'No.4-56（方向別）'!M44</f>
        <v>161</v>
      </c>
      <c r="E44" s="107">
        <f>'No.4-34（方向別）'!N44+'No.4-56（方向別）'!E44+'No.4-56（方向別）'!N44</f>
        <v>1</v>
      </c>
      <c r="F44" s="110">
        <f>'No.4-34（方向別）'!O44+'No.4-56（方向別）'!F44+'No.4-56（方向別）'!O44</f>
        <v>6</v>
      </c>
      <c r="G44" s="109">
        <f>'No.4-34（方向別）'!P44+'No.4-56（方向別）'!G44+'No.4-56（方向別）'!P44</f>
        <v>7</v>
      </c>
      <c r="H44" s="104">
        <f t="shared" si="4"/>
        <v>168</v>
      </c>
      <c r="I44" s="95">
        <f t="shared" si="0"/>
        <v>4.166666666666667</v>
      </c>
      <c r="J44" s="96">
        <f t="shared" si="1"/>
        <v>7.6712328767123292</v>
      </c>
      <c r="K44" s="111">
        <f>'No.4-34（方向別）'!B44+'No.4-78（方向別）'!B44+'No.4-1112（方向別）'!B44</f>
        <v>144</v>
      </c>
      <c r="L44" s="108">
        <f>'No.4-34（方向別）'!C44+'No.4-78（方向別）'!C44+'No.4-1112（方向別）'!C44</f>
        <v>18</v>
      </c>
      <c r="M44" s="109">
        <f>'No.4-34（方向別）'!D44+'No.4-78（方向別）'!D44+'No.4-1112（方向別）'!D44</f>
        <v>162</v>
      </c>
      <c r="N44" s="107">
        <f>'No.4-34（方向別）'!E44+'No.4-78（方向別）'!E44+'No.4-1112（方向別）'!E44</f>
        <v>5</v>
      </c>
      <c r="O44" s="110">
        <f>'No.4-34（方向別）'!F44+'No.4-78（方向別）'!F44+'No.4-1112（方向別）'!F44</f>
        <v>4</v>
      </c>
      <c r="P44" s="109">
        <f>'No.4-34（方向別）'!G44+'No.4-78（方向別）'!G44+'No.4-1112（方向別）'!G44</f>
        <v>9</v>
      </c>
      <c r="Q44" s="104">
        <f t="shared" si="5"/>
        <v>171</v>
      </c>
      <c r="R44" s="95">
        <f t="shared" si="2"/>
        <v>5.2631578947368425</v>
      </c>
      <c r="S44" s="96">
        <f t="shared" si="3"/>
        <v>9.489456159822419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2" t="s">
        <v>38</v>
      </c>
      <c r="B45" s="107">
        <f>'No.4-34（方向別）'!K45+'No.4-56（方向別）'!B45+'No.4-56（方向別）'!K45</f>
        <v>175</v>
      </c>
      <c r="C45" s="108">
        <f>'No.4-34（方向別）'!L45+'No.4-56（方向別）'!C45+'No.4-56（方向別）'!L45</f>
        <v>20</v>
      </c>
      <c r="D45" s="109">
        <f>'No.4-34（方向別）'!M45+'No.4-56（方向別）'!D45+'No.4-56（方向別）'!M45</f>
        <v>195</v>
      </c>
      <c r="E45" s="107">
        <f>'No.4-34（方向別）'!N45+'No.4-56（方向別）'!E45+'No.4-56（方向別）'!N45</f>
        <v>3</v>
      </c>
      <c r="F45" s="110">
        <f>'No.4-34（方向別）'!O45+'No.4-56（方向別）'!F45+'No.4-56（方向別）'!O45</f>
        <v>10</v>
      </c>
      <c r="G45" s="109">
        <f>'No.4-34（方向別）'!P45+'No.4-56（方向別）'!G45+'No.4-56（方向別）'!P45</f>
        <v>13</v>
      </c>
      <c r="H45" s="104">
        <f t="shared" si="4"/>
        <v>208</v>
      </c>
      <c r="I45" s="95">
        <f t="shared" si="0"/>
        <v>6.25</v>
      </c>
      <c r="J45" s="96">
        <f t="shared" si="1"/>
        <v>9.4977168949771702</v>
      </c>
      <c r="K45" s="111">
        <f>'No.4-34（方向別）'!B45+'No.4-78（方向別）'!B45+'No.4-1112（方向別）'!B45</f>
        <v>147</v>
      </c>
      <c r="L45" s="108">
        <f>'No.4-34（方向別）'!C45+'No.4-78（方向別）'!C45+'No.4-1112（方向別）'!C45</f>
        <v>20</v>
      </c>
      <c r="M45" s="109">
        <f>'No.4-34（方向別）'!D45+'No.4-78（方向別）'!D45+'No.4-1112（方向別）'!D45</f>
        <v>167</v>
      </c>
      <c r="N45" s="107">
        <f>'No.4-34（方向別）'!E45+'No.4-78（方向別）'!E45+'No.4-1112（方向別）'!E45</f>
        <v>3</v>
      </c>
      <c r="O45" s="110">
        <f>'No.4-34（方向別）'!F45+'No.4-78（方向別）'!F45+'No.4-1112（方向別）'!F45</f>
        <v>4</v>
      </c>
      <c r="P45" s="109">
        <f>'No.4-34（方向別）'!G45+'No.4-78（方向別）'!G45+'No.4-1112（方向別）'!G45</f>
        <v>7</v>
      </c>
      <c r="Q45" s="104">
        <f t="shared" si="5"/>
        <v>174</v>
      </c>
      <c r="R45" s="95">
        <f t="shared" si="2"/>
        <v>4.0229885057471266</v>
      </c>
      <c r="S45" s="96">
        <f t="shared" si="3"/>
        <v>9.6559378468368475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3" t="s">
        <v>39</v>
      </c>
      <c r="B46" s="114">
        <f>'No.4-34（方向別）'!K46+'No.4-56（方向別）'!B46+'No.4-56（方向別）'!K46</f>
        <v>17</v>
      </c>
      <c r="C46" s="115">
        <f>'No.4-34（方向別）'!L46+'No.4-56（方向別）'!C46+'No.4-56（方向別）'!L46</f>
        <v>2</v>
      </c>
      <c r="D46" s="116">
        <f>'No.4-34（方向別）'!M46+'No.4-56（方向別）'!D46+'No.4-56（方向別）'!M46</f>
        <v>19</v>
      </c>
      <c r="E46" s="114">
        <f>'No.4-34（方向別）'!N46+'No.4-56（方向別）'!E46+'No.4-56（方向別）'!N46</f>
        <v>0</v>
      </c>
      <c r="F46" s="117">
        <f>'No.4-34（方向別）'!O46+'No.4-56（方向別）'!F46+'No.4-56（方向別）'!O46</f>
        <v>1</v>
      </c>
      <c r="G46" s="116">
        <f>'No.4-34（方向別）'!P46+'No.4-56（方向別）'!G46+'No.4-56（方向別）'!P46</f>
        <v>1</v>
      </c>
      <c r="H46" s="118">
        <f t="shared" si="4"/>
        <v>20</v>
      </c>
      <c r="I46" s="119">
        <f t="shared" si="0"/>
        <v>5</v>
      </c>
      <c r="J46" s="120">
        <f t="shared" si="1"/>
        <v>0.91324200913242015</v>
      </c>
      <c r="K46" s="121">
        <f>'No.4-34（方向別）'!B46+'No.4-78（方向別）'!B46+'No.4-1112（方向別）'!B46</f>
        <v>25</v>
      </c>
      <c r="L46" s="115">
        <f>'No.4-34（方向別）'!C46+'No.4-78（方向別）'!C46+'No.4-1112（方向別）'!C46</f>
        <v>6</v>
      </c>
      <c r="M46" s="116">
        <f>'No.4-34（方向別）'!D46+'No.4-78（方向別）'!D46+'No.4-1112（方向別）'!D46</f>
        <v>31</v>
      </c>
      <c r="N46" s="114">
        <f>'No.4-34（方向別）'!E46+'No.4-78（方向別）'!E46+'No.4-1112（方向別）'!E46</f>
        <v>0</v>
      </c>
      <c r="O46" s="117">
        <f>'No.4-34（方向別）'!F46+'No.4-78（方向別）'!F46+'No.4-1112（方向別）'!F46</f>
        <v>1</v>
      </c>
      <c r="P46" s="116">
        <f>'No.4-34（方向別）'!G46+'No.4-78（方向別）'!G46+'No.4-1112（方向別）'!G46</f>
        <v>1</v>
      </c>
      <c r="Q46" s="118">
        <f t="shared" si="5"/>
        <v>32</v>
      </c>
      <c r="R46" s="119">
        <f t="shared" si="2"/>
        <v>3.125</v>
      </c>
      <c r="S46" s="120">
        <f t="shared" si="3"/>
        <v>1.7758046614872365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2" t="s">
        <v>40</v>
      </c>
      <c r="B47" s="123">
        <f>'No.4-34（方向別）'!K47+'No.4-56（方向別）'!B47+'No.4-56（方向別）'!K47</f>
        <v>43</v>
      </c>
      <c r="C47" s="124">
        <f>'No.4-34（方向別）'!L47+'No.4-56（方向別）'!C47+'No.4-56（方向別）'!L47</f>
        <v>1</v>
      </c>
      <c r="D47" s="125">
        <f>'No.4-34（方向別）'!M47+'No.4-56（方向別）'!D47+'No.4-56（方向別）'!M47</f>
        <v>44</v>
      </c>
      <c r="E47" s="123">
        <f>'No.4-34（方向別）'!N47+'No.4-56（方向別）'!E47+'No.4-56（方向別）'!N47</f>
        <v>0</v>
      </c>
      <c r="F47" s="126">
        <f>'No.4-34（方向別）'!O47+'No.4-56（方向別）'!F47+'No.4-56（方向別）'!O47</f>
        <v>1</v>
      </c>
      <c r="G47" s="125">
        <f>'No.4-34（方向別）'!P47+'No.4-56（方向別）'!G47+'No.4-56（方向別）'!P47</f>
        <v>1</v>
      </c>
      <c r="H47" s="127">
        <f t="shared" si="4"/>
        <v>45</v>
      </c>
      <c r="I47" s="128">
        <f t="shared" si="0"/>
        <v>2.2222222222222223</v>
      </c>
      <c r="J47" s="129">
        <f t="shared" si="1"/>
        <v>2.0547945205479454</v>
      </c>
      <c r="K47" s="130">
        <f>'No.4-34（方向別）'!B47+'No.4-78（方向別）'!B47+'No.4-1112（方向別）'!B47</f>
        <v>13</v>
      </c>
      <c r="L47" s="124">
        <f>'No.4-34（方向別）'!C47+'No.4-78（方向別）'!C47+'No.4-1112（方向別）'!C47</f>
        <v>1</v>
      </c>
      <c r="M47" s="125">
        <f>'No.4-34（方向別）'!D47+'No.4-78（方向別）'!D47+'No.4-1112（方向別）'!D47</f>
        <v>14</v>
      </c>
      <c r="N47" s="123">
        <f>'No.4-34（方向別）'!E47+'No.4-78（方向別）'!E47+'No.4-1112（方向別）'!E47</f>
        <v>2</v>
      </c>
      <c r="O47" s="126">
        <f>'No.4-34（方向別）'!F47+'No.4-78（方向別）'!F47+'No.4-1112（方向別）'!F47</f>
        <v>0</v>
      </c>
      <c r="P47" s="125">
        <f>'No.4-34（方向別）'!G47+'No.4-78（方向別）'!G47+'No.4-1112（方向別）'!G47</f>
        <v>2</v>
      </c>
      <c r="Q47" s="127">
        <f t="shared" si="5"/>
        <v>16</v>
      </c>
      <c r="R47" s="128">
        <f t="shared" si="2"/>
        <v>12.5</v>
      </c>
      <c r="S47" s="129">
        <f t="shared" si="3"/>
        <v>0.88790233074361824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2" t="s">
        <v>41</v>
      </c>
      <c r="B48" s="123">
        <f>'No.4-34（方向別）'!K48+'No.4-56（方向別）'!B48+'No.4-56（方向別）'!K48</f>
        <v>28</v>
      </c>
      <c r="C48" s="124">
        <f>'No.4-34（方向別）'!L48+'No.4-56（方向別）'!C48+'No.4-56（方向別）'!L48</f>
        <v>2</v>
      </c>
      <c r="D48" s="125">
        <f>'No.4-34（方向別）'!M48+'No.4-56（方向別）'!D48+'No.4-56（方向別）'!M48</f>
        <v>30</v>
      </c>
      <c r="E48" s="123">
        <f>'No.4-34（方向別）'!N48+'No.4-56（方向別）'!E48+'No.4-56（方向別）'!N48</f>
        <v>0</v>
      </c>
      <c r="F48" s="126">
        <f>'No.4-34（方向別）'!O48+'No.4-56（方向別）'!F48+'No.4-56（方向別）'!O48</f>
        <v>1</v>
      </c>
      <c r="G48" s="125">
        <f>'No.4-34（方向別）'!P48+'No.4-56（方向別）'!G48+'No.4-56（方向別）'!P48</f>
        <v>1</v>
      </c>
      <c r="H48" s="127">
        <f t="shared" si="4"/>
        <v>31</v>
      </c>
      <c r="I48" s="128">
        <f t="shared" si="0"/>
        <v>3.2258064516129035</v>
      </c>
      <c r="J48" s="129">
        <f t="shared" si="1"/>
        <v>1.4155251141552512</v>
      </c>
      <c r="K48" s="130">
        <f>'No.4-34（方向別）'!B48+'No.4-78（方向別）'!B48+'No.4-1112（方向別）'!B48</f>
        <v>24</v>
      </c>
      <c r="L48" s="124">
        <f>'No.4-34（方向別）'!C48+'No.4-78（方向別）'!C48+'No.4-1112（方向別）'!C48</f>
        <v>6</v>
      </c>
      <c r="M48" s="125">
        <f>'No.4-34（方向別）'!D48+'No.4-78（方向別）'!D48+'No.4-1112（方向別）'!D48</f>
        <v>30</v>
      </c>
      <c r="N48" s="123">
        <f>'No.4-34（方向別）'!E48+'No.4-78（方向別）'!E48+'No.4-1112（方向別）'!E48</f>
        <v>1</v>
      </c>
      <c r="O48" s="126">
        <f>'No.4-34（方向別）'!F48+'No.4-78（方向別）'!F48+'No.4-1112（方向別）'!F48</f>
        <v>0</v>
      </c>
      <c r="P48" s="125">
        <f>'No.4-34（方向別）'!G48+'No.4-78（方向別）'!G48+'No.4-1112（方向別）'!G48</f>
        <v>1</v>
      </c>
      <c r="Q48" s="127">
        <f t="shared" si="5"/>
        <v>31</v>
      </c>
      <c r="R48" s="128">
        <f t="shared" si="2"/>
        <v>3.2258064516129035</v>
      </c>
      <c r="S48" s="129">
        <f t="shared" si="3"/>
        <v>1.7203107658157604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2" t="s">
        <v>42</v>
      </c>
      <c r="B49" s="123">
        <f>'No.4-34（方向別）'!K49+'No.4-56（方向別）'!B49+'No.4-56（方向別）'!K49</f>
        <v>48</v>
      </c>
      <c r="C49" s="124">
        <f>'No.4-34（方向別）'!L49+'No.4-56（方向別）'!C49+'No.4-56（方向別）'!L49</f>
        <v>4</v>
      </c>
      <c r="D49" s="125">
        <f>'No.4-34（方向別）'!M49+'No.4-56（方向別）'!D49+'No.4-56（方向別）'!M49</f>
        <v>52</v>
      </c>
      <c r="E49" s="123">
        <f>'No.4-34（方向別）'!N49+'No.4-56（方向別）'!E49+'No.4-56（方向別）'!N49</f>
        <v>0</v>
      </c>
      <c r="F49" s="126">
        <f>'No.4-34（方向別）'!O49+'No.4-56（方向別）'!F49+'No.4-56（方向別）'!O49</f>
        <v>1</v>
      </c>
      <c r="G49" s="125">
        <f>'No.4-34（方向別）'!P49+'No.4-56（方向別）'!G49+'No.4-56（方向別）'!P49</f>
        <v>1</v>
      </c>
      <c r="H49" s="127">
        <f t="shared" si="4"/>
        <v>53</v>
      </c>
      <c r="I49" s="128">
        <f t="shared" si="0"/>
        <v>1.8867924528301885</v>
      </c>
      <c r="J49" s="129">
        <f t="shared" si="1"/>
        <v>2.4200913242009134</v>
      </c>
      <c r="K49" s="130">
        <f>'No.4-34（方向別）'!B49+'No.4-78（方向別）'!B49+'No.4-1112（方向別）'!B49</f>
        <v>32</v>
      </c>
      <c r="L49" s="124">
        <f>'No.4-34（方向別）'!C49+'No.4-78（方向別）'!C49+'No.4-1112（方向別）'!C49</f>
        <v>4</v>
      </c>
      <c r="M49" s="125">
        <f>'No.4-34（方向別）'!D49+'No.4-78（方向別）'!D49+'No.4-1112（方向別）'!D49</f>
        <v>36</v>
      </c>
      <c r="N49" s="123">
        <f>'No.4-34（方向別）'!E49+'No.4-78（方向別）'!E49+'No.4-1112（方向別）'!E49</f>
        <v>0</v>
      </c>
      <c r="O49" s="126">
        <f>'No.4-34（方向別）'!F49+'No.4-78（方向別）'!F49+'No.4-1112（方向別）'!F49</f>
        <v>1</v>
      </c>
      <c r="P49" s="125">
        <f>'No.4-34（方向別）'!G49+'No.4-78（方向別）'!G49+'No.4-1112（方向別）'!G49</f>
        <v>1</v>
      </c>
      <c r="Q49" s="127">
        <f t="shared" si="5"/>
        <v>37</v>
      </c>
      <c r="R49" s="128">
        <f t="shared" si="2"/>
        <v>2.7027027027027026</v>
      </c>
      <c r="S49" s="129">
        <f t="shared" si="3"/>
        <v>2.0532741398446173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2" t="s">
        <v>43</v>
      </c>
      <c r="B50" s="74">
        <f>'No.4-34（方向別）'!K50+'No.4-56（方向別）'!B50+'No.4-56（方向別）'!K50</f>
        <v>43</v>
      </c>
      <c r="C50" s="75">
        <f>'No.4-34（方向別）'!L50+'No.4-56（方向別）'!C50+'No.4-56（方向別）'!L50</f>
        <v>2</v>
      </c>
      <c r="D50" s="75">
        <f>'No.4-34（方向別）'!M50+'No.4-56（方向別）'!D50+'No.4-56（方向別）'!M50</f>
        <v>45</v>
      </c>
      <c r="E50" s="74">
        <f>'No.4-34（方向別）'!N50+'No.4-56（方向別）'!E50+'No.4-56（方向別）'!N50</f>
        <v>0</v>
      </c>
      <c r="F50" s="75">
        <f>'No.4-34（方向別）'!O50+'No.4-56（方向別）'!F50+'No.4-56（方向別）'!O50</f>
        <v>0</v>
      </c>
      <c r="G50" s="75">
        <f>'No.4-34（方向別）'!P50+'No.4-56（方向別）'!G50+'No.4-56（方向別）'!P50</f>
        <v>0</v>
      </c>
      <c r="H50" s="74">
        <f t="shared" si="4"/>
        <v>45</v>
      </c>
      <c r="I50" s="76">
        <f t="shared" si="0"/>
        <v>0</v>
      </c>
      <c r="J50" s="77">
        <f t="shared" si="1"/>
        <v>2.0547945205479454</v>
      </c>
      <c r="K50" s="78">
        <f>'No.4-34（方向別）'!B50+'No.4-78（方向別）'!B50+'No.4-1112（方向別）'!B50</f>
        <v>19</v>
      </c>
      <c r="L50" s="75">
        <f>'No.4-34（方向別）'!C50+'No.4-78（方向別）'!C50+'No.4-1112（方向別）'!C50</f>
        <v>1</v>
      </c>
      <c r="M50" s="75">
        <f>'No.4-34（方向別）'!D50+'No.4-78（方向別）'!D50+'No.4-1112（方向別）'!D50</f>
        <v>20</v>
      </c>
      <c r="N50" s="74">
        <f>'No.4-34（方向別）'!E50+'No.4-78（方向別）'!E50+'No.4-1112（方向別）'!E50</f>
        <v>0</v>
      </c>
      <c r="O50" s="75">
        <f>'No.4-34（方向別）'!F50+'No.4-78（方向別）'!F50+'No.4-1112（方向別）'!F50</f>
        <v>0</v>
      </c>
      <c r="P50" s="75">
        <f>'No.4-34（方向別）'!G50+'No.4-78（方向別）'!G50+'No.4-1112（方向別）'!G50</f>
        <v>0</v>
      </c>
      <c r="Q50" s="74">
        <f t="shared" si="5"/>
        <v>20</v>
      </c>
      <c r="R50" s="76">
        <f t="shared" si="2"/>
        <v>0</v>
      </c>
      <c r="S50" s="77">
        <f t="shared" si="3"/>
        <v>1.1098779134295227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1" t="s">
        <v>44</v>
      </c>
      <c r="B51" s="86">
        <f>'No.4-34（方向別）'!K51+'No.4-56（方向別）'!B51+'No.4-56（方向別）'!K51</f>
        <v>21</v>
      </c>
      <c r="C51" s="87">
        <f>'No.4-34（方向別）'!L51+'No.4-56（方向別）'!C51+'No.4-56（方向別）'!L51</f>
        <v>5</v>
      </c>
      <c r="D51" s="87">
        <f>'No.4-34（方向別）'!M51+'No.4-56（方向別）'!D51+'No.4-56（方向別）'!M51</f>
        <v>26</v>
      </c>
      <c r="E51" s="86">
        <f>'No.4-34（方向別）'!N51+'No.4-56（方向別）'!E51+'No.4-56（方向別）'!N51</f>
        <v>0</v>
      </c>
      <c r="F51" s="87">
        <f>'No.4-34（方向別）'!O51+'No.4-56（方向別）'!F51+'No.4-56（方向別）'!O51</f>
        <v>0</v>
      </c>
      <c r="G51" s="87">
        <f>'No.4-34（方向別）'!P51+'No.4-56（方向別）'!G51+'No.4-56（方向別）'!P51</f>
        <v>0</v>
      </c>
      <c r="H51" s="86">
        <f t="shared" si="4"/>
        <v>26</v>
      </c>
      <c r="I51" s="132">
        <f t="shared" si="0"/>
        <v>0</v>
      </c>
      <c r="J51" s="133">
        <f t="shared" si="1"/>
        <v>1.1872146118721463</v>
      </c>
      <c r="K51" s="90">
        <f>'No.4-34（方向別）'!B51+'No.4-78（方向別）'!B51+'No.4-1112（方向別）'!B51</f>
        <v>25</v>
      </c>
      <c r="L51" s="87">
        <f>'No.4-34（方向別）'!C51+'No.4-78（方向別）'!C51+'No.4-1112（方向別）'!C51</f>
        <v>6</v>
      </c>
      <c r="M51" s="87">
        <f>'No.4-34（方向別）'!D51+'No.4-78（方向別）'!D51+'No.4-1112（方向別）'!D51</f>
        <v>31</v>
      </c>
      <c r="N51" s="86">
        <f>'No.4-34（方向別）'!E51+'No.4-78（方向別）'!E51+'No.4-1112（方向別）'!E51</f>
        <v>0</v>
      </c>
      <c r="O51" s="87">
        <f>'No.4-34（方向別）'!F51+'No.4-78（方向別）'!F51+'No.4-1112（方向別）'!F51</f>
        <v>0</v>
      </c>
      <c r="P51" s="87">
        <f>'No.4-34（方向別）'!G51+'No.4-78（方向別）'!G51+'No.4-1112（方向別）'!G51</f>
        <v>0</v>
      </c>
      <c r="Q51" s="86">
        <f t="shared" si="5"/>
        <v>31</v>
      </c>
      <c r="R51" s="132">
        <f t="shared" si="2"/>
        <v>0</v>
      </c>
      <c r="S51" s="133">
        <f t="shared" si="3"/>
        <v>1.7203107658157604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2" t="s">
        <v>45</v>
      </c>
      <c r="B52" s="93">
        <f>'No.4-34（方向別）'!K52+'No.4-56（方向別）'!B52+'No.4-56（方向別）'!K52</f>
        <v>200</v>
      </c>
      <c r="C52" s="94">
        <f>'No.4-34（方向別）'!L52+'No.4-56（方向別）'!C52+'No.4-56（方向別）'!L52</f>
        <v>16</v>
      </c>
      <c r="D52" s="94">
        <f>'No.4-34（方向別）'!M52+'No.4-56（方向別）'!D52+'No.4-56（方向別）'!M52</f>
        <v>216</v>
      </c>
      <c r="E52" s="93">
        <f>'No.4-34（方向別）'!N52+'No.4-56（方向別）'!E52+'No.4-56（方向別）'!N52</f>
        <v>0</v>
      </c>
      <c r="F52" s="94">
        <f>'No.4-34（方向別）'!O52+'No.4-56（方向別）'!F52+'No.4-56（方向別）'!O52</f>
        <v>4</v>
      </c>
      <c r="G52" s="94">
        <f>'No.4-34（方向別）'!P52+'No.4-56（方向別）'!G52+'No.4-56（方向別）'!P52</f>
        <v>4</v>
      </c>
      <c r="H52" s="93">
        <f t="shared" si="4"/>
        <v>220</v>
      </c>
      <c r="I52" s="95">
        <f t="shared" si="0"/>
        <v>1.8181818181818181</v>
      </c>
      <c r="J52" s="96">
        <f t="shared" si="1"/>
        <v>10.045662100456621</v>
      </c>
      <c r="K52" s="97">
        <f>'No.4-34（方向別）'!B52+'No.4-78（方向別）'!B52+'No.4-1112（方向別）'!B52</f>
        <v>138</v>
      </c>
      <c r="L52" s="94">
        <f>'No.4-34（方向別）'!C52+'No.4-78（方向別）'!C52+'No.4-1112（方向別）'!C52</f>
        <v>24</v>
      </c>
      <c r="M52" s="94">
        <f>'No.4-34（方向別）'!D52+'No.4-78（方向別）'!D52+'No.4-1112（方向別）'!D52</f>
        <v>162</v>
      </c>
      <c r="N52" s="93">
        <f>'No.4-34（方向別）'!E52+'No.4-78（方向別）'!E52+'No.4-1112（方向別）'!E52</f>
        <v>3</v>
      </c>
      <c r="O52" s="94">
        <f>'No.4-34（方向別）'!F52+'No.4-78（方向別）'!F52+'No.4-1112（方向別）'!F52</f>
        <v>2</v>
      </c>
      <c r="P52" s="94">
        <f>'No.4-34（方向別）'!G52+'No.4-78（方向別）'!G52+'No.4-1112（方向別）'!G52</f>
        <v>5</v>
      </c>
      <c r="Q52" s="93">
        <f t="shared" si="5"/>
        <v>167</v>
      </c>
      <c r="R52" s="95">
        <f t="shared" si="2"/>
        <v>2.9940119760479043</v>
      </c>
      <c r="S52" s="96">
        <f t="shared" si="3"/>
        <v>9.2674805771365154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4">
        <f>'No.4-34（方向別）'!K53+'No.4-56（方向別）'!B53+'No.4-56（方向別）'!K53</f>
        <v>44</v>
      </c>
      <c r="C53" s="135">
        <f>'No.4-34（方向別）'!L53+'No.4-56（方向別）'!C53+'No.4-56（方向別）'!L53</f>
        <v>3</v>
      </c>
      <c r="D53" s="135">
        <f>'No.4-34（方向別）'!M53+'No.4-56（方向別）'!D53+'No.4-56（方向別）'!M53</f>
        <v>47</v>
      </c>
      <c r="E53" s="134">
        <f>'No.4-34（方向別）'!N53+'No.4-56（方向別）'!E53+'No.4-56（方向別）'!N53</f>
        <v>0</v>
      </c>
      <c r="F53" s="135">
        <f>'No.4-34（方向別）'!O53+'No.4-56（方向別）'!F53+'No.4-56（方向別）'!O53</f>
        <v>0</v>
      </c>
      <c r="G53" s="135">
        <f>'No.4-34（方向別）'!P53+'No.4-56（方向別）'!G53+'No.4-56（方向別）'!P53</f>
        <v>0</v>
      </c>
      <c r="H53" s="134">
        <f t="shared" si="4"/>
        <v>47</v>
      </c>
      <c r="I53" s="136">
        <f t="shared" si="0"/>
        <v>0</v>
      </c>
      <c r="J53" s="137">
        <f t="shared" si="1"/>
        <v>2.1461187214611872</v>
      </c>
      <c r="K53" s="138">
        <f>'No.4-34（方向別）'!B53+'No.4-78（方向別）'!B53+'No.4-1112（方向別）'!B53</f>
        <v>25</v>
      </c>
      <c r="L53" s="135">
        <f>'No.4-34（方向別）'!C53+'No.4-78（方向別）'!C53+'No.4-1112（方向別）'!C53</f>
        <v>1</v>
      </c>
      <c r="M53" s="135">
        <f>'No.4-34（方向別）'!D53+'No.4-78（方向別）'!D53+'No.4-1112（方向別）'!D53</f>
        <v>26</v>
      </c>
      <c r="N53" s="134">
        <f>'No.4-34（方向別）'!E53+'No.4-78（方向別）'!E53+'No.4-1112（方向別）'!E53</f>
        <v>1</v>
      </c>
      <c r="O53" s="135">
        <f>'No.4-34（方向別）'!F53+'No.4-78（方向別）'!F53+'No.4-1112（方向別）'!F53</f>
        <v>0</v>
      </c>
      <c r="P53" s="135">
        <f>'No.4-34（方向別）'!G53+'No.4-78（方向別）'!G53+'No.4-1112（方向別）'!G53</f>
        <v>1</v>
      </c>
      <c r="Q53" s="134">
        <f t="shared" si="5"/>
        <v>27</v>
      </c>
      <c r="R53" s="136">
        <f t="shared" si="2"/>
        <v>3.7037037037037033</v>
      </c>
      <c r="S53" s="137">
        <f t="shared" si="3"/>
        <v>1.4983351831298557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f>'No.4-34（方向別）'!K54+'No.4-56（方向別）'!B54+'No.4-56（方向別）'!K54</f>
        <v>20</v>
      </c>
      <c r="C54" s="75">
        <f>'No.4-34（方向別）'!L54+'No.4-56（方向別）'!C54+'No.4-56（方向別）'!L54</f>
        <v>2</v>
      </c>
      <c r="D54" s="75">
        <f>'No.4-34（方向別）'!M54+'No.4-56（方向別）'!D54+'No.4-56（方向別）'!M54</f>
        <v>22</v>
      </c>
      <c r="E54" s="74">
        <f>'No.4-34（方向別）'!N54+'No.4-56（方向別）'!E54+'No.4-56（方向別）'!N54</f>
        <v>0</v>
      </c>
      <c r="F54" s="75">
        <f>'No.4-34（方向別）'!O54+'No.4-56（方向別）'!F54+'No.4-56（方向別）'!O54</f>
        <v>1</v>
      </c>
      <c r="G54" s="75">
        <f>'No.4-34（方向別）'!P54+'No.4-56（方向別）'!G54+'No.4-56（方向別）'!P54</f>
        <v>1</v>
      </c>
      <c r="H54" s="74">
        <f t="shared" si="4"/>
        <v>23</v>
      </c>
      <c r="I54" s="76">
        <f t="shared" si="0"/>
        <v>4.3478260869565215</v>
      </c>
      <c r="J54" s="77">
        <f t="shared" si="1"/>
        <v>1.0502283105022832</v>
      </c>
      <c r="K54" s="78">
        <f>'No.4-34（方向別）'!B54+'No.4-78（方向別）'!B54+'No.4-1112（方向別）'!B54</f>
        <v>21</v>
      </c>
      <c r="L54" s="75">
        <f>'No.4-34（方向別）'!C54+'No.4-78（方向別）'!C54+'No.4-1112（方向別）'!C54</f>
        <v>2</v>
      </c>
      <c r="M54" s="75">
        <f>'No.4-34（方向別）'!D54+'No.4-78（方向別）'!D54+'No.4-1112（方向別）'!D54</f>
        <v>23</v>
      </c>
      <c r="N54" s="74">
        <f>'No.4-34（方向別）'!E54+'No.4-78（方向別）'!E54+'No.4-1112（方向別）'!E54</f>
        <v>0</v>
      </c>
      <c r="O54" s="75">
        <f>'No.4-34（方向別）'!F54+'No.4-78（方向別）'!F54+'No.4-1112（方向別）'!F54</f>
        <v>1</v>
      </c>
      <c r="P54" s="75">
        <f>'No.4-34（方向別）'!G54+'No.4-78（方向別）'!G54+'No.4-1112（方向別）'!G54</f>
        <v>1</v>
      </c>
      <c r="Q54" s="74">
        <f t="shared" si="5"/>
        <v>24</v>
      </c>
      <c r="R54" s="76">
        <f t="shared" si="2"/>
        <v>4.166666666666667</v>
      </c>
      <c r="S54" s="77">
        <f t="shared" si="3"/>
        <v>1.3318534961154274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f>'No.4-34（方向別）'!K55+'No.4-56（方向別）'!B55+'No.4-56（方向別）'!K55</f>
        <v>34</v>
      </c>
      <c r="C55" s="75">
        <f>'No.4-34（方向別）'!L55+'No.4-56（方向別）'!C55+'No.4-56（方向別）'!L55</f>
        <v>4</v>
      </c>
      <c r="D55" s="75">
        <f>'No.4-34（方向別）'!M55+'No.4-56（方向別）'!D55+'No.4-56（方向別）'!M55</f>
        <v>38</v>
      </c>
      <c r="E55" s="74">
        <f>'No.4-34（方向別）'!N55+'No.4-56（方向別）'!E55+'No.4-56（方向別）'!N55</f>
        <v>0</v>
      </c>
      <c r="F55" s="75">
        <f>'No.4-34（方向別）'!O55+'No.4-56（方向別）'!F55+'No.4-56（方向別）'!O55</f>
        <v>0</v>
      </c>
      <c r="G55" s="75">
        <f>'No.4-34（方向別）'!P55+'No.4-56（方向別）'!G55+'No.4-56（方向別）'!P55</f>
        <v>0</v>
      </c>
      <c r="H55" s="74">
        <f t="shared" si="4"/>
        <v>38</v>
      </c>
      <c r="I55" s="76">
        <f t="shared" si="0"/>
        <v>0</v>
      </c>
      <c r="J55" s="77">
        <f t="shared" si="1"/>
        <v>1.7351598173515983</v>
      </c>
      <c r="K55" s="78">
        <f>'No.4-34（方向別）'!B55+'No.4-78（方向別）'!B55+'No.4-1112（方向別）'!B55</f>
        <v>24</v>
      </c>
      <c r="L55" s="75">
        <f>'No.4-34（方向別）'!C55+'No.4-78（方向別）'!C55+'No.4-1112（方向別）'!C55</f>
        <v>2</v>
      </c>
      <c r="M55" s="75">
        <f>'No.4-34（方向別）'!D55+'No.4-78（方向別）'!D55+'No.4-1112（方向別）'!D55</f>
        <v>26</v>
      </c>
      <c r="N55" s="74">
        <f>'No.4-34（方向別）'!E55+'No.4-78（方向別）'!E55+'No.4-1112（方向別）'!E55</f>
        <v>1</v>
      </c>
      <c r="O55" s="75">
        <f>'No.4-34（方向別）'!F55+'No.4-78（方向別）'!F55+'No.4-1112（方向別）'!F55</f>
        <v>0</v>
      </c>
      <c r="P55" s="75">
        <f>'No.4-34（方向別）'!G55+'No.4-78（方向別）'!G55+'No.4-1112（方向別）'!G55</f>
        <v>1</v>
      </c>
      <c r="Q55" s="74">
        <f t="shared" si="5"/>
        <v>27</v>
      </c>
      <c r="R55" s="76">
        <f t="shared" si="2"/>
        <v>3.7037037037037033</v>
      </c>
      <c r="S55" s="77">
        <f t="shared" si="3"/>
        <v>1.4983351831298557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f>'No.4-34（方向別）'!K56+'No.4-56（方向別）'!B56+'No.4-56（方向別）'!K56</f>
        <v>29</v>
      </c>
      <c r="C56" s="75">
        <f>'No.4-34（方向別）'!L56+'No.4-56（方向別）'!C56+'No.4-56（方向別）'!L56</f>
        <v>1</v>
      </c>
      <c r="D56" s="75">
        <f>'No.4-34（方向別）'!M56+'No.4-56（方向別）'!D56+'No.4-56（方向別）'!M56</f>
        <v>30</v>
      </c>
      <c r="E56" s="74">
        <f>'No.4-34（方向別）'!N56+'No.4-56（方向別）'!E56+'No.4-56（方向別）'!N56</f>
        <v>0</v>
      </c>
      <c r="F56" s="75">
        <f>'No.4-34（方向別）'!O56+'No.4-56（方向別）'!F56+'No.4-56（方向別）'!O56</f>
        <v>0</v>
      </c>
      <c r="G56" s="75">
        <f>'No.4-34（方向別）'!P56+'No.4-56（方向別）'!G56+'No.4-56（方向別）'!P56</f>
        <v>0</v>
      </c>
      <c r="H56" s="74">
        <f t="shared" si="4"/>
        <v>30</v>
      </c>
      <c r="I56" s="128">
        <f t="shared" si="0"/>
        <v>0</v>
      </c>
      <c r="J56" s="129">
        <f t="shared" si="1"/>
        <v>1.3698630136986303</v>
      </c>
      <c r="K56" s="78">
        <f>'No.4-34（方向別）'!B56+'No.4-78（方向別）'!B56+'No.4-1112（方向別）'!B56</f>
        <v>29</v>
      </c>
      <c r="L56" s="75">
        <f>'No.4-34（方向別）'!C56+'No.4-78（方向別）'!C56+'No.4-1112（方向別）'!C56</f>
        <v>0</v>
      </c>
      <c r="M56" s="75">
        <f>'No.4-34（方向別）'!D56+'No.4-78（方向別）'!D56+'No.4-1112（方向別）'!D56</f>
        <v>29</v>
      </c>
      <c r="N56" s="74">
        <f>'No.4-34（方向別）'!E56+'No.4-78（方向別）'!E56+'No.4-1112（方向別）'!E56</f>
        <v>0</v>
      </c>
      <c r="O56" s="75">
        <f>'No.4-34（方向別）'!F56+'No.4-78（方向別）'!F56+'No.4-1112（方向別）'!F56</f>
        <v>1</v>
      </c>
      <c r="P56" s="75">
        <f>'No.4-34（方向別）'!G56+'No.4-78（方向別）'!G56+'No.4-1112（方向別）'!G56</f>
        <v>1</v>
      </c>
      <c r="Q56" s="74">
        <f t="shared" si="5"/>
        <v>30</v>
      </c>
      <c r="R56" s="128">
        <f t="shared" si="2"/>
        <v>3.3333333333333335</v>
      </c>
      <c r="S56" s="129">
        <f t="shared" si="3"/>
        <v>1.6648168701442843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f>'No.4-34（方向別）'!K57+'No.4-56（方向別）'!B57+'No.4-56（方向別）'!K57</f>
        <v>28</v>
      </c>
      <c r="C57" s="75">
        <f>'No.4-34（方向別）'!L57+'No.4-56（方向別）'!C57+'No.4-56（方向別）'!L57</f>
        <v>1</v>
      </c>
      <c r="D57" s="75">
        <f>'No.4-34（方向別）'!M57+'No.4-56（方向別）'!D57+'No.4-56（方向別）'!M57</f>
        <v>29</v>
      </c>
      <c r="E57" s="74">
        <f>'No.4-34（方向別）'!N57+'No.4-56（方向別）'!E57+'No.4-56（方向別）'!N57</f>
        <v>0</v>
      </c>
      <c r="F57" s="75">
        <f>'No.4-34（方向別）'!O57+'No.4-56（方向別）'!F57+'No.4-56（方向別）'!O57</f>
        <v>0</v>
      </c>
      <c r="G57" s="75">
        <f>'No.4-34（方向別）'!P57+'No.4-56（方向別）'!G57+'No.4-56（方向別）'!P57</f>
        <v>0</v>
      </c>
      <c r="H57" s="74">
        <f t="shared" si="4"/>
        <v>29</v>
      </c>
      <c r="I57" s="76">
        <f t="shared" si="0"/>
        <v>0</v>
      </c>
      <c r="J57" s="77">
        <f t="shared" si="1"/>
        <v>1.3242009132420092</v>
      </c>
      <c r="K57" s="78">
        <f>'No.4-34（方向別）'!B57+'No.4-78（方向別）'!B57+'No.4-1112（方向別）'!B57</f>
        <v>32</v>
      </c>
      <c r="L57" s="75">
        <f>'No.4-34（方向別）'!C57+'No.4-78（方向別）'!C57+'No.4-1112（方向別）'!C57</f>
        <v>2</v>
      </c>
      <c r="M57" s="75">
        <f>'No.4-34（方向別）'!D57+'No.4-78（方向別）'!D57+'No.4-1112（方向別）'!D57</f>
        <v>34</v>
      </c>
      <c r="N57" s="74">
        <f>'No.4-34（方向別）'!E57+'No.4-78（方向別）'!E57+'No.4-1112（方向別）'!E57</f>
        <v>0</v>
      </c>
      <c r="O57" s="75">
        <f>'No.4-34（方向別）'!F57+'No.4-78（方向別）'!F57+'No.4-1112（方向別）'!F57</f>
        <v>1</v>
      </c>
      <c r="P57" s="75">
        <f>'No.4-34（方向別）'!G57+'No.4-78（方向別）'!G57+'No.4-1112（方向別）'!G57</f>
        <v>1</v>
      </c>
      <c r="Q57" s="74">
        <f t="shared" si="5"/>
        <v>35</v>
      </c>
      <c r="R57" s="76">
        <f t="shared" si="2"/>
        <v>2.8571428571428572</v>
      </c>
      <c r="S57" s="77">
        <f t="shared" si="3"/>
        <v>1.9422863485016648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39" t="s">
        <v>51</v>
      </c>
      <c r="B58" s="86">
        <f>'No.4-34（方向別）'!K58+'No.4-56（方向別）'!B58+'No.4-56（方向別）'!K58</f>
        <v>39</v>
      </c>
      <c r="C58" s="87">
        <f>'No.4-34（方向別）'!L58+'No.4-56（方向別）'!C58+'No.4-56（方向別）'!L58</f>
        <v>1</v>
      </c>
      <c r="D58" s="87">
        <f>'No.4-34（方向別）'!M58+'No.4-56（方向別）'!D58+'No.4-56（方向別）'!M58</f>
        <v>40</v>
      </c>
      <c r="E58" s="86">
        <f>'No.4-34（方向別）'!N58+'No.4-56（方向別）'!E58+'No.4-56（方向別）'!N58</f>
        <v>1</v>
      </c>
      <c r="F58" s="87">
        <f>'No.4-34（方向別）'!O58+'No.4-56（方向別）'!F58+'No.4-56（方向別）'!O58</f>
        <v>0</v>
      </c>
      <c r="G58" s="87">
        <f>'No.4-34（方向別）'!P58+'No.4-56（方向別）'!G58+'No.4-56（方向別）'!P58</f>
        <v>1</v>
      </c>
      <c r="H58" s="86">
        <f t="shared" si="4"/>
        <v>41</v>
      </c>
      <c r="I58" s="132">
        <f t="shared" si="0"/>
        <v>2.4390243902439024</v>
      </c>
      <c r="J58" s="133">
        <f t="shared" si="1"/>
        <v>1.8721461187214614</v>
      </c>
      <c r="K58" s="90">
        <f>'No.4-34（方向別）'!B58+'No.4-78（方向別）'!B58+'No.4-1112（方向別）'!B58</f>
        <v>22</v>
      </c>
      <c r="L58" s="87">
        <f>'No.4-34（方向別）'!C58+'No.4-78（方向別）'!C58+'No.4-1112（方向別）'!C58</f>
        <v>2</v>
      </c>
      <c r="M58" s="87">
        <f>'No.4-34（方向別）'!D58+'No.4-78（方向別）'!D58+'No.4-1112（方向別）'!D58</f>
        <v>24</v>
      </c>
      <c r="N58" s="86">
        <f>'No.4-34（方向別）'!E58+'No.4-78（方向別）'!E58+'No.4-1112（方向別）'!E58</f>
        <v>0</v>
      </c>
      <c r="O58" s="87">
        <f>'No.4-34（方向別）'!F58+'No.4-78（方向別）'!F58+'No.4-1112（方向別）'!F58</f>
        <v>1</v>
      </c>
      <c r="P58" s="87">
        <f>'No.4-34（方向別）'!G58+'No.4-78（方向別）'!G58+'No.4-1112（方向別）'!G58</f>
        <v>1</v>
      </c>
      <c r="Q58" s="86">
        <f t="shared" si="5"/>
        <v>25</v>
      </c>
      <c r="R58" s="132">
        <f t="shared" si="2"/>
        <v>4</v>
      </c>
      <c r="S58" s="133">
        <f t="shared" si="3"/>
        <v>1.3873473917869035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2" t="s">
        <v>52</v>
      </c>
      <c r="B59" s="93">
        <f>'No.4-34（方向別）'!K59+'No.4-56（方向別）'!B59+'No.4-56（方向別）'!K59</f>
        <v>194</v>
      </c>
      <c r="C59" s="94">
        <f>'No.4-34（方向別）'!L59+'No.4-56（方向別）'!C59+'No.4-56（方向別）'!L59</f>
        <v>12</v>
      </c>
      <c r="D59" s="94">
        <f>'No.4-34（方向別）'!M59+'No.4-56（方向別）'!D59+'No.4-56（方向別）'!M59</f>
        <v>206</v>
      </c>
      <c r="E59" s="93">
        <f>'No.4-34（方向別）'!N59+'No.4-56（方向別）'!E59+'No.4-56（方向別）'!N59</f>
        <v>1</v>
      </c>
      <c r="F59" s="94">
        <f>'No.4-34（方向別）'!O59+'No.4-56（方向別）'!F59+'No.4-56（方向別）'!O59</f>
        <v>1</v>
      </c>
      <c r="G59" s="94">
        <f>'No.4-34（方向別）'!P59+'No.4-56（方向別）'!G59+'No.4-56（方向別）'!P59</f>
        <v>2</v>
      </c>
      <c r="H59" s="93">
        <f t="shared" si="4"/>
        <v>208</v>
      </c>
      <c r="I59" s="95">
        <f t="shared" si="0"/>
        <v>0.96153846153846145</v>
      </c>
      <c r="J59" s="96">
        <f t="shared" si="1"/>
        <v>9.4977168949771702</v>
      </c>
      <c r="K59" s="97">
        <f>'No.4-34（方向別）'!B59+'No.4-78（方向別）'!B59+'No.4-1112（方向別）'!B59</f>
        <v>153</v>
      </c>
      <c r="L59" s="94">
        <f>'No.4-34（方向別）'!C59+'No.4-78（方向別）'!C59+'No.4-1112（方向別）'!C59</f>
        <v>9</v>
      </c>
      <c r="M59" s="94">
        <f>'No.4-34（方向別）'!D59+'No.4-78（方向別）'!D59+'No.4-1112（方向別）'!D59</f>
        <v>162</v>
      </c>
      <c r="N59" s="93">
        <f>'No.4-34（方向別）'!E59+'No.4-78（方向別）'!E59+'No.4-1112（方向別）'!E59</f>
        <v>2</v>
      </c>
      <c r="O59" s="94">
        <f>'No.4-34（方向別）'!F59+'No.4-78（方向別）'!F59+'No.4-1112（方向別）'!F59</f>
        <v>4</v>
      </c>
      <c r="P59" s="94">
        <f>'No.4-34（方向別）'!G59+'No.4-78（方向別）'!G59+'No.4-1112（方向別）'!G59</f>
        <v>6</v>
      </c>
      <c r="Q59" s="93">
        <f t="shared" si="5"/>
        <v>168</v>
      </c>
      <c r="R59" s="95">
        <f t="shared" si="2"/>
        <v>3.5714285714285716</v>
      </c>
      <c r="S59" s="96">
        <f t="shared" si="3"/>
        <v>9.3229744728079922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0" t="s">
        <v>53</v>
      </c>
      <c r="B60" s="141">
        <f>B30+B37+B38+B39+B40+B41+B42+B43+B44+B45+B52+B59</f>
        <v>1898</v>
      </c>
      <c r="C60" s="142">
        <f t="shared" ref="C60:J60" si="6">C30+C37+C38+C39+C40+C41+C42+C43+C44+C45+C52+C59</f>
        <v>177</v>
      </c>
      <c r="D60" s="143">
        <f t="shared" si="6"/>
        <v>2075</v>
      </c>
      <c r="E60" s="141">
        <f t="shared" si="6"/>
        <v>25</v>
      </c>
      <c r="F60" s="144">
        <f t="shared" si="6"/>
        <v>90</v>
      </c>
      <c r="G60" s="143">
        <f t="shared" si="6"/>
        <v>115</v>
      </c>
      <c r="H60" s="302">
        <f t="shared" si="6"/>
        <v>2190</v>
      </c>
      <c r="I60" s="730">
        <f t="shared" ref="I60" si="7">IF(H60=0,"-",G60/H60%)</f>
        <v>5.2511415525114158</v>
      </c>
      <c r="J60" s="304">
        <f t="shared" si="6"/>
        <v>100.00000000000001</v>
      </c>
      <c r="K60" s="145">
        <f>K30+K37+K38+K39+K40+K41+K42+K43+K44+K45+K52+K59</f>
        <v>1545</v>
      </c>
      <c r="L60" s="142">
        <f t="shared" ref="L60:Q60" si="8">L30+L37+L38+L39+L40+L41+L42+L43+L44+L45+L52+L59</f>
        <v>193</v>
      </c>
      <c r="M60" s="143">
        <f t="shared" si="8"/>
        <v>1738</v>
      </c>
      <c r="N60" s="141">
        <f t="shared" si="8"/>
        <v>16</v>
      </c>
      <c r="O60" s="144">
        <f t="shared" si="8"/>
        <v>48</v>
      </c>
      <c r="P60" s="143">
        <f t="shared" si="8"/>
        <v>64</v>
      </c>
      <c r="Q60" s="302">
        <f t="shared" si="8"/>
        <v>1802</v>
      </c>
      <c r="R60" s="730">
        <f t="shared" ref="R60" si="9">IF(Q60=0,"-",P60/Q60%)</f>
        <v>3.551609322974473</v>
      </c>
      <c r="S60" s="304">
        <f t="shared" si="3"/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376</v>
      </c>
      <c r="C61" s="38"/>
      <c r="D61" s="38"/>
      <c r="E61" s="38"/>
      <c r="F61" s="38"/>
      <c r="G61" s="38"/>
      <c r="H61" s="38"/>
      <c r="I61" s="38"/>
      <c r="J61" s="39"/>
      <c r="K61" s="146"/>
      <c r="L61" s="147"/>
      <c r="M61" s="147"/>
      <c r="N61" s="147"/>
      <c r="O61" s="147"/>
      <c r="P61" s="147"/>
      <c r="Q61" s="147"/>
      <c r="R61" s="147"/>
      <c r="S61" s="148"/>
      <c r="T61" s="23"/>
      <c r="U61" s="23"/>
    </row>
    <row r="62" spans="1:59" ht="17.100000000000001" customHeight="1" thickBot="1">
      <c r="A62" s="41"/>
      <c r="B62" s="42" t="s">
        <v>4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49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15</v>
      </c>
      <c r="J63" s="56" t="s">
        <v>16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15</v>
      </c>
      <c r="S63" s="56" t="s">
        <v>16</v>
      </c>
      <c r="T63" s="61"/>
      <c r="U63" s="61"/>
      <c r="X63" s="62">
        <v>1586</v>
      </c>
      <c r="Y63" s="62"/>
    </row>
    <row r="64" spans="1:59" s="24" customFormat="1" ht="17.100000000000001" customHeight="1">
      <c r="A64" s="64" t="s">
        <v>17</v>
      </c>
      <c r="B64" s="65">
        <f>B24+K24</f>
        <v>53</v>
      </c>
      <c r="C64" s="66">
        <f t="shared" ref="C64:G79" si="10">C24+L24</f>
        <v>12</v>
      </c>
      <c r="D64" s="66">
        <f t="shared" si="10"/>
        <v>65</v>
      </c>
      <c r="E64" s="65">
        <f t="shared" si="10"/>
        <v>0</v>
      </c>
      <c r="F64" s="66">
        <f t="shared" si="10"/>
        <v>3</v>
      </c>
      <c r="G64" s="66">
        <f t="shared" si="10"/>
        <v>3</v>
      </c>
      <c r="H64" s="65">
        <f>D64+G64</f>
        <v>68</v>
      </c>
      <c r="I64" s="67">
        <f>G64/H64%</f>
        <v>4.4117647058823524</v>
      </c>
      <c r="J64" s="68">
        <f>H64/$H$100%</f>
        <v>1.7034068136272544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f t="shared" ref="B65:G80" si="11">B25+K25</f>
        <v>38</v>
      </c>
      <c r="C65" s="75">
        <f t="shared" si="10"/>
        <v>14</v>
      </c>
      <c r="D65" s="75">
        <f t="shared" si="10"/>
        <v>52</v>
      </c>
      <c r="E65" s="74">
        <f t="shared" si="10"/>
        <v>2</v>
      </c>
      <c r="F65" s="75">
        <f t="shared" si="10"/>
        <v>2</v>
      </c>
      <c r="G65" s="75">
        <f t="shared" si="10"/>
        <v>4</v>
      </c>
      <c r="H65" s="74">
        <f>D65+G65</f>
        <v>56</v>
      </c>
      <c r="I65" s="76">
        <f t="shared" ref="I65:I99" si="12">G65/H65%</f>
        <v>7.1428571428571423</v>
      </c>
      <c r="J65" s="77">
        <f t="shared" ref="J65:J99" si="13">H65/$H$100%</f>
        <v>1.4028056112224447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f t="shared" si="11"/>
        <v>79</v>
      </c>
      <c r="C66" s="75">
        <f t="shared" si="10"/>
        <v>5</v>
      </c>
      <c r="D66" s="75">
        <f t="shared" si="10"/>
        <v>84</v>
      </c>
      <c r="E66" s="74">
        <f t="shared" si="10"/>
        <v>1</v>
      </c>
      <c r="F66" s="75">
        <f t="shared" si="10"/>
        <v>2</v>
      </c>
      <c r="G66" s="75">
        <f t="shared" si="10"/>
        <v>3</v>
      </c>
      <c r="H66" s="74">
        <f t="shared" ref="H66:H99" si="14">D66+G66</f>
        <v>87</v>
      </c>
      <c r="I66" s="76">
        <f t="shared" si="12"/>
        <v>3.4482758620689657</v>
      </c>
      <c r="J66" s="77">
        <f t="shared" si="13"/>
        <v>2.1793587174348699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f t="shared" si="11"/>
        <v>66</v>
      </c>
      <c r="C67" s="81">
        <f t="shared" si="10"/>
        <v>4</v>
      </c>
      <c r="D67" s="81">
        <f t="shared" si="10"/>
        <v>70</v>
      </c>
      <c r="E67" s="80">
        <f t="shared" si="10"/>
        <v>0</v>
      </c>
      <c r="F67" s="81">
        <f t="shared" si="10"/>
        <v>3</v>
      </c>
      <c r="G67" s="81">
        <f t="shared" si="10"/>
        <v>3</v>
      </c>
      <c r="H67" s="80">
        <f t="shared" si="14"/>
        <v>73</v>
      </c>
      <c r="I67" s="82">
        <f t="shared" si="12"/>
        <v>4.1095890410958908</v>
      </c>
      <c r="J67" s="83">
        <f t="shared" si="13"/>
        <v>1.8286573146292584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f t="shared" si="11"/>
        <v>66</v>
      </c>
      <c r="C68" s="75">
        <f t="shared" si="10"/>
        <v>1</v>
      </c>
      <c r="D68" s="75">
        <f t="shared" si="10"/>
        <v>67</v>
      </c>
      <c r="E68" s="74">
        <f t="shared" si="10"/>
        <v>1</v>
      </c>
      <c r="F68" s="75">
        <f t="shared" si="10"/>
        <v>0</v>
      </c>
      <c r="G68" s="75">
        <f t="shared" si="10"/>
        <v>1</v>
      </c>
      <c r="H68" s="74">
        <f t="shared" si="14"/>
        <v>68</v>
      </c>
      <c r="I68" s="76">
        <f t="shared" si="12"/>
        <v>1.4705882352941175</v>
      </c>
      <c r="J68" s="77">
        <f t="shared" si="13"/>
        <v>1.7034068136272544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f t="shared" si="11"/>
        <v>52</v>
      </c>
      <c r="C69" s="87">
        <f t="shared" si="10"/>
        <v>4</v>
      </c>
      <c r="D69" s="87">
        <f t="shared" si="10"/>
        <v>56</v>
      </c>
      <c r="E69" s="86">
        <f t="shared" si="10"/>
        <v>0</v>
      </c>
      <c r="F69" s="87">
        <f t="shared" si="10"/>
        <v>3</v>
      </c>
      <c r="G69" s="87">
        <f t="shared" si="10"/>
        <v>3</v>
      </c>
      <c r="H69" s="86">
        <f t="shared" si="14"/>
        <v>59</v>
      </c>
      <c r="I69" s="88">
        <f t="shared" si="12"/>
        <v>5.0847457627118651</v>
      </c>
      <c r="J69" s="89">
        <f t="shared" si="13"/>
        <v>1.4779559118236472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f t="shared" si="11"/>
        <v>354</v>
      </c>
      <c r="C70" s="94">
        <f t="shared" si="10"/>
        <v>40</v>
      </c>
      <c r="D70" s="94">
        <f t="shared" si="10"/>
        <v>394</v>
      </c>
      <c r="E70" s="93">
        <f t="shared" si="10"/>
        <v>4</v>
      </c>
      <c r="F70" s="94">
        <f t="shared" si="10"/>
        <v>13</v>
      </c>
      <c r="G70" s="94">
        <f t="shared" si="10"/>
        <v>17</v>
      </c>
      <c r="H70" s="93">
        <f t="shared" si="14"/>
        <v>411</v>
      </c>
      <c r="I70" s="95">
        <f t="shared" si="12"/>
        <v>4.1362530413625302</v>
      </c>
      <c r="J70" s="96">
        <f t="shared" si="13"/>
        <v>10.295591182364729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f t="shared" si="11"/>
        <v>52</v>
      </c>
      <c r="C71" s="100">
        <f t="shared" si="10"/>
        <v>3</v>
      </c>
      <c r="D71" s="100">
        <f t="shared" si="10"/>
        <v>55</v>
      </c>
      <c r="E71" s="99">
        <f t="shared" si="10"/>
        <v>0</v>
      </c>
      <c r="F71" s="100">
        <f t="shared" si="10"/>
        <v>5</v>
      </c>
      <c r="G71" s="100">
        <f t="shared" si="10"/>
        <v>5</v>
      </c>
      <c r="H71" s="99">
        <f t="shared" si="14"/>
        <v>60</v>
      </c>
      <c r="I71" s="101">
        <f t="shared" si="12"/>
        <v>8.3333333333333339</v>
      </c>
      <c r="J71" s="102">
        <f t="shared" si="13"/>
        <v>1.503006012024048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f t="shared" si="11"/>
        <v>48</v>
      </c>
      <c r="C72" s="75">
        <f t="shared" si="10"/>
        <v>4</v>
      </c>
      <c r="D72" s="75">
        <f t="shared" si="10"/>
        <v>52</v>
      </c>
      <c r="E72" s="74">
        <f t="shared" si="10"/>
        <v>2</v>
      </c>
      <c r="F72" s="75">
        <f t="shared" si="10"/>
        <v>2</v>
      </c>
      <c r="G72" s="75">
        <f t="shared" si="10"/>
        <v>4</v>
      </c>
      <c r="H72" s="74">
        <f t="shared" si="14"/>
        <v>56</v>
      </c>
      <c r="I72" s="76">
        <f t="shared" si="12"/>
        <v>7.1428571428571423</v>
      </c>
      <c r="J72" s="77">
        <f t="shared" si="13"/>
        <v>1.4028056112224447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f t="shared" si="11"/>
        <v>42</v>
      </c>
      <c r="C73" s="75">
        <f t="shared" si="10"/>
        <v>6</v>
      </c>
      <c r="D73" s="75">
        <f t="shared" si="10"/>
        <v>48</v>
      </c>
      <c r="E73" s="74">
        <f t="shared" si="10"/>
        <v>4</v>
      </c>
      <c r="F73" s="75">
        <f t="shared" si="10"/>
        <v>4</v>
      </c>
      <c r="G73" s="75">
        <f t="shared" si="10"/>
        <v>8</v>
      </c>
      <c r="H73" s="74">
        <f t="shared" si="14"/>
        <v>56</v>
      </c>
      <c r="I73" s="76">
        <f t="shared" si="12"/>
        <v>14.285714285714285</v>
      </c>
      <c r="J73" s="77">
        <f t="shared" si="13"/>
        <v>1.4028056112224447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f t="shared" si="11"/>
        <v>35</v>
      </c>
      <c r="C74" s="75">
        <f t="shared" si="10"/>
        <v>4</v>
      </c>
      <c r="D74" s="75">
        <f t="shared" si="10"/>
        <v>39</v>
      </c>
      <c r="E74" s="74">
        <f t="shared" si="10"/>
        <v>1</v>
      </c>
      <c r="F74" s="75">
        <f t="shared" si="10"/>
        <v>0</v>
      </c>
      <c r="G74" s="75">
        <f t="shared" si="10"/>
        <v>1</v>
      </c>
      <c r="H74" s="74">
        <f t="shared" si="14"/>
        <v>40</v>
      </c>
      <c r="I74" s="76">
        <f t="shared" si="12"/>
        <v>2.5</v>
      </c>
      <c r="J74" s="77">
        <f t="shared" si="13"/>
        <v>1.002004008016032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f t="shared" si="11"/>
        <v>46</v>
      </c>
      <c r="C75" s="75">
        <f t="shared" si="10"/>
        <v>4</v>
      </c>
      <c r="D75" s="75">
        <f t="shared" si="10"/>
        <v>50</v>
      </c>
      <c r="E75" s="74">
        <f t="shared" si="10"/>
        <v>0</v>
      </c>
      <c r="F75" s="75">
        <f t="shared" si="10"/>
        <v>3</v>
      </c>
      <c r="G75" s="75">
        <f t="shared" si="10"/>
        <v>3</v>
      </c>
      <c r="H75" s="74">
        <f t="shared" si="14"/>
        <v>53</v>
      </c>
      <c r="I75" s="76">
        <f t="shared" si="12"/>
        <v>5.6603773584905657</v>
      </c>
      <c r="J75" s="77">
        <f t="shared" si="13"/>
        <v>1.3276553106212425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f t="shared" si="11"/>
        <v>48</v>
      </c>
      <c r="C76" s="87">
        <f t="shared" si="10"/>
        <v>4</v>
      </c>
      <c r="D76" s="87">
        <f t="shared" si="10"/>
        <v>52</v>
      </c>
      <c r="E76" s="86">
        <f t="shared" si="10"/>
        <v>1</v>
      </c>
      <c r="F76" s="87">
        <f t="shared" si="10"/>
        <v>2</v>
      </c>
      <c r="G76" s="87">
        <f t="shared" si="10"/>
        <v>3</v>
      </c>
      <c r="H76" s="86">
        <f t="shared" si="14"/>
        <v>55</v>
      </c>
      <c r="I76" s="88">
        <f t="shared" si="12"/>
        <v>5.4545454545454541</v>
      </c>
      <c r="J76" s="89">
        <f t="shared" si="13"/>
        <v>1.3777555110220441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f t="shared" si="11"/>
        <v>271</v>
      </c>
      <c r="C77" s="94">
        <f t="shared" si="10"/>
        <v>25</v>
      </c>
      <c r="D77" s="94">
        <f t="shared" si="10"/>
        <v>296</v>
      </c>
      <c r="E77" s="93">
        <f t="shared" si="10"/>
        <v>8</v>
      </c>
      <c r="F77" s="94">
        <f t="shared" si="10"/>
        <v>16</v>
      </c>
      <c r="G77" s="94">
        <f t="shared" si="10"/>
        <v>24</v>
      </c>
      <c r="H77" s="93">
        <f t="shared" si="14"/>
        <v>320</v>
      </c>
      <c r="I77" s="95">
        <f t="shared" si="12"/>
        <v>7.5</v>
      </c>
      <c r="J77" s="96">
        <f t="shared" si="13"/>
        <v>8.0160320641282556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f t="shared" si="11"/>
        <v>246</v>
      </c>
      <c r="C78" s="105">
        <f t="shared" si="10"/>
        <v>43</v>
      </c>
      <c r="D78" s="94">
        <f t="shared" si="10"/>
        <v>289</v>
      </c>
      <c r="E78" s="104">
        <f t="shared" si="10"/>
        <v>4</v>
      </c>
      <c r="F78" s="105">
        <f t="shared" si="10"/>
        <v>18</v>
      </c>
      <c r="G78" s="94">
        <f t="shared" si="10"/>
        <v>22</v>
      </c>
      <c r="H78" s="93">
        <f t="shared" si="14"/>
        <v>311</v>
      </c>
      <c r="I78" s="95">
        <f t="shared" si="12"/>
        <v>7.07395498392283</v>
      </c>
      <c r="J78" s="96">
        <f t="shared" si="13"/>
        <v>7.7905811623246493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305" t="s">
        <v>32</v>
      </c>
      <c r="B79" s="104">
        <f t="shared" si="11"/>
        <v>256</v>
      </c>
      <c r="C79" s="105">
        <f t="shared" si="10"/>
        <v>28</v>
      </c>
      <c r="D79" s="94">
        <f t="shared" si="10"/>
        <v>284</v>
      </c>
      <c r="E79" s="104">
        <f t="shared" si="10"/>
        <v>2</v>
      </c>
      <c r="F79" s="105">
        <f t="shared" si="10"/>
        <v>18</v>
      </c>
      <c r="G79" s="94">
        <f t="shared" si="10"/>
        <v>20</v>
      </c>
      <c r="H79" s="93">
        <f t="shared" si="14"/>
        <v>304</v>
      </c>
      <c r="I79" s="95">
        <f t="shared" si="12"/>
        <v>6.5789473684210522</v>
      </c>
      <c r="J79" s="96">
        <f t="shared" si="13"/>
        <v>7.6152304609218433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305" t="s">
        <v>33</v>
      </c>
      <c r="B80" s="104">
        <f t="shared" si="11"/>
        <v>241</v>
      </c>
      <c r="C80" s="105">
        <f t="shared" si="11"/>
        <v>36</v>
      </c>
      <c r="D80" s="94">
        <f t="shared" si="11"/>
        <v>277</v>
      </c>
      <c r="E80" s="104">
        <f t="shared" si="11"/>
        <v>1</v>
      </c>
      <c r="F80" s="105">
        <f t="shared" si="11"/>
        <v>13</v>
      </c>
      <c r="G80" s="94">
        <f t="shared" si="11"/>
        <v>14</v>
      </c>
      <c r="H80" s="93">
        <f t="shared" si="14"/>
        <v>291</v>
      </c>
      <c r="I80" s="95">
        <f t="shared" si="12"/>
        <v>4.8109965635738829</v>
      </c>
      <c r="J80" s="96">
        <f t="shared" si="13"/>
        <v>7.2895791583166334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305" t="s">
        <v>34</v>
      </c>
      <c r="B81" s="104">
        <f t="shared" ref="B81:G96" si="15">B41+K41</f>
        <v>242</v>
      </c>
      <c r="C81" s="105">
        <f t="shared" si="15"/>
        <v>25</v>
      </c>
      <c r="D81" s="94">
        <f t="shared" si="15"/>
        <v>267</v>
      </c>
      <c r="E81" s="104">
        <f t="shared" si="15"/>
        <v>2</v>
      </c>
      <c r="F81" s="105">
        <f t="shared" si="15"/>
        <v>7</v>
      </c>
      <c r="G81" s="94">
        <f t="shared" si="15"/>
        <v>9</v>
      </c>
      <c r="H81" s="93">
        <f t="shared" si="14"/>
        <v>276</v>
      </c>
      <c r="I81" s="95">
        <f t="shared" si="12"/>
        <v>3.2608695652173916</v>
      </c>
      <c r="J81" s="96">
        <f t="shared" si="13"/>
        <v>6.9138276553106213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305" t="s">
        <v>35</v>
      </c>
      <c r="B82" s="104">
        <f t="shared" si="15"/>
        <v>280</v>
      </c>
      <c r="C82" s="105">
        <f t="shared" si="15"/>
        <v>27</v>
      </c>
      <c r="D82" s="94">
        <f t="shared" si="15"/>
        <v>307</v>
      </c>
      <c r="E82" s="104">
        <f t="shared" si="15"/>
        <v>0</v>
      </c>
      <c r="F82" s="105">
        <f t="shared" si="15"/>
        <v>7</v>
      </c>
      <c r="G82" s="94">
        <f t="shared" si="15"/>
        <v>7</v>
      </c>
      <c r="H82" s="93">
        <f t="shared" si="14"/>
        <v>314</v>
      </c>
      <c r="I82" s="95">
        <f t="shared" si="12"/>
        <v>2.2292993630573248</v>
      </c>
      <c r="J82" s="96">
        <f t="shared" si="13"/>
        <v>7.8657314629258517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305" t="s">
        <v>36</v>
      </c>
      <c r="B83" s="104">
        <f t="shared" si="15"/>
        <v>250</v>
      </c>
      <c r="C83" s="105">
        <f t="shared" si="15"/>
        <v>18</v>
      </c>
      <c r="D83" s="94">
        <f t="shared" si="15"/>
        <v>268</v>
      </c>
      <c r="E83" s="104">
        <f t="shared" si="15"/>
        <v>2</v>
      </c>
      <c r="F83" s="105">
        <f t="shared" si="15"/>
        <v>11</v>
      </c>
      <c r="G83" s="94">
        <f t="shared" si="15"/>
        <v>13</v>
      </c>
      <c r="H83" s="93">
        <f t="shared" si="14"/>
        <v>281</v>
      </c>
      <c r="I83" s="95">
        <f t="shared" si="12"/>
        <v>4.6263345195729535</v>
      </c>
      <c r="J83" s="96">
        <f t="shared" si="13"/>
        <v>7.039078156312625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305" t="s">
        <v>37</v>
      </c>
      <c r="B84" s="107">
        <f t="shared" si="15"/>
        <v>296</v>
      </c>
      <c r="C84" s="108">
        <f t="shared" si="15"/>
        <v>27</v>
      </c>
      <c r="D84" s="109">
        <f t="shared" si="15"/>
        <v>323</v>
      </c>
      <c r="E84" s="107">
        <f t="shared" si="15"/>
        <v>6</v>
      </c>
      <c r="F84" s="110">
        <f t="shared" si="15"/>
        <v>10</v>
      </c>
      <c r="G84" s="109">
        <f t="shared" si="15"/>
        <v>16</v>
      </c>
      <c r="H84" s="104">
        <f t="shared" si="14"/>
        <v>339</v>
      </c>
      <c r="I84" s="95">
        <f t="shared" si="12"/>
        <v>4.71976401179941</v>
      </c>
      <c r="J84" s="96">
        <f t="shared" si="13"/>
        <v>8.4919839679358713</v>
      </c>
      <c r="K84" s="111"/>
      <c r="L84" s="108"/>
      <c r="M84" s="109"/>
      <c r="N84" s="107"/>
      <c r="O84" s="110"/>
      <c r="P84" s="109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2" t="s">
        <v>38</v>
      </c>
      <c r="B85" s="107">
        <f t="shared" si="15"/>
        <v>322</v>
      </c>
      <c r="C85" s="108">
        <f t="shared" si="15"/>
        <v>40</v>
      </c>
      <c r="D85" s="109">
        <f t="shared" si="15"/>
        <v>362</v>
      </c>
      <c r="E85" s="107">
        <f t="shared" si="15"/>
        <v>6</v>
      </c>
      <c r="F85" s="110">
        <f t="shared" si="15"/>
        <v>14</v>
      </c>
      <c r="G85" s="109">
        <f t="shared" si="15"/>
        <v>20</v>
      </c>
      <c r="H85" s="104">
        <f t="shared" si="14"/>
        <v>382</v>
      </c>
      <c r="I85" s="95">
        <f t="shared" si="12"/>
        <v>5.2356020942408383</v>
      </c>
      <c r="J85" s="96">
        <f t="shared" si="13"/>
        <v>9.5691382765531063</v>
      </c>
      <c r="K85" s="111"/>
      <c r="L85" s="108"/>
      <c r="M85" s="109"/>
      <c r="N85" s="107"/>
      <c r="O85" s="110"/>
      <c r="P85" s="109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3" t="s">
        <v>39</v>
      </c>
      <c r="B86" s="114">
        <f t="shared" si="15"/>
        <v>42</v>
      </c>
      <c r="C86" s="115">
        <f t="shared" si="15"/>
        <v>8</v>
      </c>
      <c r="D86" s="116">
        <f t="shared" si="15"/>
        <v>50</v>
      </c>
      <c r="E86" s="114">
        <f t="shared" si="15"/>
        <v>0</v>
      </c>
      <c r="F86" s="117">
        <f t="shared" si="15"/>
        <v>2</v>
      </c>
      <c r="G86" s="116">
        <f t="shared" si="15"/>
        <v>2</v>
      </c>
      <c r="H86" s="118">
        <f t="shared" si="14"/>
        <v>52</v>
      </c>
      <c r="I86" s="119">
        <f t="shared" si="12"/>
        <v>3.8461538461538458</v>
      </c>
      <c r="J86" s="120">
        <f t="shared" si="13"/>
        <v>1.3026052104208417</v>
      </c>
      <c r="K86" s="121"/>
      <c r="L86" s="115"/>
      <c r="M86" s="116"/>
      <c r="N86" s="114"/>
      <c r="O86" s="117"/>
      <c r="P86" s="116"/>
      <c r="Q86" s="118"/>
      <c r="R86" s="119"/>
      <c r="S86" s="120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2" t="s">
        <v>40</v>
      </c>
      <c r="B87" s="123">
        <f t="shared" si="15"/>
        <v>56</v>
      </c>
      <c r="C87" s="124">
        <f t="shared" si="15"/>
        <v>2</v>
      </c>
      <c r="D87" s="125">
        <f t="shared" si="15"/>
        <v>58</v>
      </c>
      <c r="E87" s="123">
        <f t="shared" si="15"/>
        <v>2</v>
      </c>
      <c r="F87" s="126">
        <f t="shared" si="15"/>
        <v>1</v>
      </c>
      <c r="G87" s="125">
        <f t="shared" si="15"/>
        <v>3</v>
      </c>
      <c r="H87" s="127">
        <f t="shared" si="14"/>
        <v>61</v>
      </c>
      <c r="I87" s="128">
        <f t="shared" si="12"/>
        <v>4.918032786885246</v>
      </c>
      <c r="J87" s="129">
        <f t="shared" si="13"/>
        <v>1.5280561122244489</v>
      </c>
      <c r="K87" s="130"/>
      <c r="L87" s="124"/>
      <c r="M87" s="125"/>
      <c r="N87" s="123"/>
      <c r="O87" s="126"/>
      <c r="P87" s="125"/>
      <c r="Q87" s="127"/>
      <c r="R87" s="128"/>
      <c r="S87" s="129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2" t="s">
        <v>41</v>
      </c>
      <c r="B88" s="123">
        <f t="shared" si="15"/>
        <v>52</v>
      </c>
      <c r="C88" s="124">
        <f t="shared" si="15"/>
        <v>8</v>
      </c>
      <c r="D88" s="125">
        <f t="shared" si="15"/>
        <v>60</v>
      </c>
      <c r="E88" s="123">
        <f t="shared" si="15"/>
        <v>1</v>
      </c>
      <c r="F88" s="126">
        <f t="shared" si="15"/>
        <v>1</v>
      </c>
      <c r="G88" s="125">
        <f t="shared" si="15"/>
        <v>2</v>
      </c>
      <c r="H88" s="127">
        <f t="shared" si="14"/>
        <v>62</v>
      </c>
      <c r="I88" s="128">
        <f t="shared" si="12"/>
        <v>3.2258064516129035</v>
      </c>
      <c r="J88" s="129">
        <f t="shared" si="13"/>
        <v>1.5531062124248496</v>
      </c>
      <c r="K88" s="130"/>
      <c r="L88" s="124"/>
      <c r="M88" s="125"/>
      <c r="N88" s="123"/>
      <c r="O88" s="126"/>
      <c r="P88" s="125"/>
      <c r="Q88" s="127"/>
      <c r="R88" s="128"/>
      <c r="S88" s="129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2" t="s">
        <v>42</v>
      </c>
      <c r="B89" s="123">
        <f t="shared" si="15"/>
        <v>80</v>
      </c>
      <c r="C89" s="124">
        <f t="shared" si="15"/>
        <v>8</v>
      </c>
      <c r="D89" s="125">
        <f t="shared" si="15"/>
        <v>88</v>
      </c>
      <c r="E89" s="123">
        <f t="shared" si="15"/>
        <v>0</v>
      </c>
      <c r="F89" s="126">
        <f t="shared" si="15"/>
        <v>2</v>
      </c>
      <c r="G89" s="125">
        <f t="shared" si="15"/>
        <v>2</v>
      </c>
      <c r="H89" s="127">
        <f t="shared" si="14"/>
        <v>90</v>
      </c>
      <c r="I89" s="128">
        <f t="shared" si="12"/>
        <v>2.2222222222222223</v>
      </c>
      <c r="J89" s="129">
        <f t="shared" si="13"/>
        <v>2.2545090180360718</v>
      </c>
      <c r="K89" s="130"/>
      <c r="L89" s="124"/>
      <c r="M89" s="125"/>
      <c r="N89" s="123"/>
      <c r="O89" s="126"/>
      <c r="P89" s="125"/>
      <c r="Q89" s="127"/>
      <c r="R89" s="128"/>
      <c r="S89" s="129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2" t="s">
        <v>43</v>
      </c>
      <c r="B90" s="74">
        <f t="shared" si="15"/>
        <v>62</v>
      </c>
      <c r="C90" s="75">
        <f t="shared" si="15"/>
        <v>3</v>
      </c>
      <c r="D90" s="75">
        <f t="shared" si="15"/>
        <v>65</v>
      </c>
      <c r="E90" s="74">
        <f t="shared" si="15"/>
        <v>0</v>
      </c>
      <c r="F90" s="75">
        <f t="shared" si="15"/>
        <v>0</v>
      </c>
      <c r="G90" s="75">
        <f t="shared" si="15"/>
        <v>0</v>
      </c>
      <c r="H90" s="74">
        <f t="shared" si="14"/>
        <v>65</v>
      </c>
      <c r="I90" s="76">
        <f t="shared" si="12"/>
        <v>0</v>
      </c>
      <c r="J90" s="77">
        <f t="shared" si="13"/>
        <v>1.628256513026052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1" t="s">
        <v>44</v>
      </c>
      <c r="B91" s="86">
        <f t="shared" si="15"/>
        <v>46</v>
      </c>
      <c r="C91" s="87">
        <f t="shared" si="15"/>
        <v>11</v>
      </c>
      <c r="D91" s="87">
        <f t="shared" si="15"/>
        <v>57</v>
      </c>
      <c r="E91" s="86">
        <f t="shared" si="15"/>
        <v>0</v>
      </c>
      <c r="F91" s="87">
        <f t="shared" si="15"/>
        <v>0</v>
      </c>
      <c r="G91" s="87">
        <f t="shared" si="15"/>
        <v>0</v>
      </c>
      <c r="H91" s="86">
        <f t="shared" si="14"/>
        <v>57</v>
      </c>
      <c r="I91" s="132">
        <f t="shared" si="12"/>
        <v>0</v>
      </c>
      <c r="J91" s="133">
        <f t="shared" si="13"/>
        <v>1.4278557114228456</v>
      </c>
      <c r="K91" s="90"/>
      <c r="L91" s="87"/>
      <c r="M91" s="87"/>
      <c r="N91" s="86"/>
      <c r="O91" s="87"/>
      <c r="P91" s="87"/>
      <c r="Q91" s="86"/>
      <c r="R91" s="132"/>
      <c r="S91" s="133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2" t="s">
        <v>45</v>
      </c>
      <c r="B92" s="93">
        <f t="shared" si="15"/>
        <v>338</v>
      </c>
      <c r="C92" s="94">
        <f t="shared" si="15"/>
        <v>40</v>
      </c>
      <c r="D92" s="94">
        <f t="shared" si="15"/>
        <v>378</v>
      </c>
      <c r="E92" s="93">
        <f t="shared" si="15"/>
        <v>3</v>
      </c>
      <c r="F92" s="94">
        <f t="shared" si="15"/>
        <v>6</v>
      </c>
      <c r="G92" s="94">
        <f t="shared" si="15"/>
        <v>9</v>
      </c>
      <c r="H92" s="93">
        <f t="shared" si="14"/>
        <v>387</v>
      </c>
      <c r="I92" s="95">
        <f t="shared" si="12"/>
        <v>2.3255813953488373</v>
      </c>
      <c r="J92" s="96">
        <f t="shared" si="13"/>
        <v>9.6943887775551101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4">
        <f t="shared" si="15"/>
        <v>69</v>
      </c>
      <c r="C93" s="135">
        <f t="shared" si="15"/>
        <v>4</v>
      </c>
      <c r="D93" s="135">
        <f t="shared" si="15"/>
        <v>73</v>
      </c>
      <c r="E93" s="134">
        <f t="shared" si="15"/>
        <v>1</v>
      </c>
      <c r="F93" s="135">
        <f t="shared" si="15"/>
        <v>0</v>
      </c>
      <c r="G93" s="135">
        <f t="shared" si="15"/>
        <v>1</v>
      </c>
      <c r="H93" s="134">
        <f t="shared" si="14"/>
        <v>74</v>
      </c>
      <c r="I93" s="136">
        <f t="shared" si="12"/>
        <v>1.3513513513513513</v>
      </c>
      <c r="J93" s="137">
        <f t="shared" si="13"/>
        <v>1.8537074148296593</v>
      </c>
      <c r="K93" s="138"/>
      <c r="L93" s="135"/>
      <c r="M93" s="135"/>
      <c r="N93" s="134"/>
      <c r="O93" s="135"/>
      <c r="P93" s="135"/>
      <c r="Q93" s="134"/>
      <c r="R93" s="136"/>
      <c r="S93" s="137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f t="shared" si="15"/>
        <v>41</v>
      </c>
      <c r="C94" s="75">
        <f t="shared" si="15"/>
        <v>4</v>
      </c>
      <c r="D94" s="75">
        <f t="shared" si="15"/>
        <v>45</v>
      </c>
      <c r="E94" s="74">
        <f t="shared" si="15"/>
        <v>0</v>
      </c>
      <c r="F94" s="75">
        <f t="shared" si="15"/>
        <v>2</v>
      </c>
      <c r="G94" s="75">
        <f t="shared" si="15"/>
        <v>2</v>
      </c>
      <c r="H94" s="74">
        <f t="shared" si="14"/>
        <v>47</v>
      </c>
      <c r="I94" s="76">
        <f t="shared" si="12"/>
        <v>4.2553191489361701</v>
      </c>
      <c r="J94" s="77">
        <f t="shared" si="13"/>
        <v>1.1773547094188377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f t="shared" si="15"/>
        <v>58</v>
      </c>
      <c r="C95" s="75">
        <f t="shared" si="15"/>
        <v>6</v>
      </c>
      <c r="D95" s="75">
        <f t="shared" si="15"/>
        <v>64</v>
      </c>
      <c r="E95" s="74">
        <f t="shared" si="15"/>
        <v>1</v>
      </c>
      <c r="F95" s="75">
        <f t="shared" si="15"/>
        <v>0</v>
      </c>
      <c r="G95" s="75">
        <f t="shared" si="15"/>
        <v>1</v>
      </c>
      <c r="H95" s="74">
        <f t="shared" si="14"/>
        <v>65</v>
      </c>
      <c r="I95" s="76">
        <f t="shared" si="12"/>
        <v>1.5384615384615383</v>
      </c>
      <c r="J95" s="77">
        <f t="shared" si="13"/>
        <v>1.628256513026052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f t="shared" si="15"/>
        <v>58</v>
      </c>
      <c r="C96" s="75">
        <f t="shared" si="15"/>
        <v>1</v>
      </c>
      <c r="D96" s="75">
        <f t="shared" si="15"/>
        <v>59</v>
      </c>
      <c r="E96" s="74">
        <f t="shared" si="15"/>
        <v>0</v>
      </c>
      <c r="F96" s="75">
        <f t="shared" si="15"/>
        <v>1</v>
      </c>
      <c r="G96" s="75">
        <f t="shared" si="15"/>
        <v>1</v>
      </c>
      <c r="H96" s="74">
        <f t="shared" si="14"/>
        <v>60</v>
      </c>
      <c r="I96" s="128">
        <f t="shared" si="12"/>
        <v>1.6666666666666667</v>
      </c>
      <c r="J96" s="129">
        <f t="shared" si="13"/>
        <v>1.503006012024048</v>
      </c>
      <c r="K96" s="78"/>
      <c r="L96" s="75"/>
      <c r="M96" s="75"/>
      <c r="N96" s="74"/>
      <c r="O96" s="75"/>
      <c r="P96" s="75"/>
      <c r="Q96" s="74"/>
      <c r="R96" s="128"/>
      <c r="S96" s="129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f t="shared" ref="B97:G99" si="16">B57+K57</f>
        <v>60</v>
      </c>
      <c r="C97" s="75">
        <f t="shared" si="16"/>
        <v>3</v>
      </c>
      <c r="D97" s="75">
        <f t="shared" si="16"/>
        <v>63</v>
      </c>
      <c r="E97" s="74">
        <f t="shared" si="16"/>
        <v>0</v>
      </c>
      <c r="F97" s="75">
        <f t="shared" si="16"/>
        <v>1</v>
      </c>
      <c r="G97" s="75">
        <f t="shared" si="16"/>
        <v>1</v>
      </c>
      <c r="H97" s="74">
        <f t="shared" si="14"/>
        <v>64</v>
      </c>
      <c r="I97" s="76">
        <f t="shared" si="12"/>
        <v>1.5625</v>
      </c>
      <c r="J97" s="77">
        <f t="shared" si="13"/>
        <v>1.6032064128256511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39" t="s">
        <v>51</v>
      </c>
      <c r="B98" s="86">
        <f t="shared" si="16"/>
        <v>61</v>
      </c>
      <c r="C98" s="87">
        <f t="shared" si="16"/>
        <v>3</v>
      </c>
      <c r="D98" s="87">
        <f t="shared" si="16"/>
        <v>64</v>
      </c>
      <c r="E98" s="86">
        <f t="shared" si="16"/>
        <v>1</v>
      </c>
      <c r="F98" s="87">
        <f t="shared" si="16"/>
        <v>1</v>
      </c>
      <c r="G98" s="87">
        <f t="shared" si="16"/>
        <v>2</v>
      </c>
      <c r="H98" s="86">
        <f t="shared" si="14"/>
        <v>66</v>
      </c>
      <c r="I98" s="132">
        <f t="shared" si="12"/>
        <v>3.0303030303030303</v>
      </c>
      <c r="J98" s="133">
        <f t="shared" si="13"/>
        <v>1.6533066132264529</v>
      </c>
      <c r="K98" s="90"/>
      <c r="L98" s="87"/>
      <c r="M98" s="87"/>
      <c r="N98" s="86"/>
      <c r="O98" s="87"/>
      <c r="P98" s="87"/>
      <c r="Q98" s="86"/>
      <c r="R98" s="132"/>
      <c r="S98" s="133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2" t="s">
        <v>52</v>
      </c>
      <c r="B99" s="93">
        <f t="shared" si="16"/>
        <v>347</v>
      </c>
      <c r="C99" s="94">
        <f t="shared" si="16"/>
        <v>21</v>
      </c>
      <c r="D99" s="94">
        <f t="shared" si="16"/>
        <v>368</v>
      </c>
      <c r="E99" s="93">
        <f t="shared" si="16"/>
        <v>3</v>
      </c>
      <c r="F99" s="94">
        <f t="shared" si="16"/>
        <v>5</v>
      </c>
      <c r="G99" s="94">
        <f t="shared" si="16"/>
        <v>8</v>
      </c>
      <c r="H99" s="93">
        <f t="shared" si="14"/>
        <v>376</v>
      </c>
      <c r="I99" s="95">
        <f t="shared" si="12"/>
        <v>2.1276595744680851</v>
      </c>
      <c r="J99" s="96">
        <f t="shared" si="13"/>
        <v>9.4188376753507015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0" t="s">
        <v>53</v>
      </c>
      <c r="B100" s="141">
        <f>B70+B77+B78+B79+B80+B81+B82+B83+B84+B85+B92+B99</f>
        <v>3443</v>
      </c>
      <c r="C100" s="142">
        <f t="shared" ref="C100:H100" si="17">C70+C77+C78+C79+C80+C81+C82+C83+C84+C85+C92+C99</f>
        <v>370</v>
      </c>
      <c r="D100" s="143">
        <f t="shared" si="17"/>
        <v>3813</v>
      </c>
      <c r="E100" s="141">
        <f t="shared" si="17"/>
        <v>41</v>
      </c>
      <c r="F100" s="144">
        <f t="shared" si="17"/>
        <v>138</v>
      </c>
      <c r="G100" s="143">
        <f t="shared" si="17"/>
        <v>179</v>
      </c>
      <c r="H100" s="302">
        <f t="shared" si="17"/>
        <v>3992</v>
      </c>
      <c r="I100" s="730">
        <f t="shared" ref="I100" si="18">IF(H100=0,"-",G100/H100%)</f>
        <v>4.4839679358717435</v>
      </c>
      <c r="J100" s="304">
        <f t="shared" ref="J100" si="19">J70+J77+J78+J79+J80+J81+J82+J83+J84+J85+J92+J99</f>
        <v>99.999999999999986</v>
      </c>
      <c r="K100" s="145"/>
      <c r="L100" s="142"/>
      <c r="M100" s="143"/>
      <c r="N100" s="141"/>
      <c r="O100" s="144"/>
      <c r="P100" s="143"/>
      <c r="Q100" s="302"/>
      <c r="R100" s="303"/>
      <c r="S100" s="304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4"/>
  <conditionalFormatting sqref="T30:U30 T37:U37 T44:U49 T52:U52 T59:U59 T70:U70 T77:U77 T84:U89 T92:U92 T99:U99">
    <cfRule type="expression" dxfId="35" priority="17" stopIfTrue="1">
      <formula>$Y30=1</formula>
    </cfRule>
  </conditionalFormatting>
  <conditionalFormatting sqref="B30:J30 B37:J37 B44:J49 B52:J52 B59:J59">
    <cfRule type="expression" dxfId="34" priority="8" stopIfTrue="1">
      <formula>$Y30=1</formula>
    </cfRule>
  </conditionalFormatting>
  <conditionalFormatting sqref="K30:R30 K37:R37 K44:R49 K52:R52 K59:R59">
    <cfRule type="expression" dxfId="33" priority="7" stopIfTrue="1">
      <formula>$Y30=1</formula>
    </cfRule>
  </conditionalFormatting>
  <conditionalFormatting sqref="B70:J70 B77:J77 B84:J89 B92:J92 B99:J99">
    <cfRule type="expression" dxfId="32" priority="6" stopIfTrue="1">
      <formula>$Y70=1</formula>
    </cfRule>
  </conditionalFormatting>
  <conditionalFormatting sqref="K70:S70 K77:S77 K84:S89 K92:S92 K99:S99">
    <cfRule type="expression" dxfId="31" priority="5" stopIfTrue="1">
      <formula>$Y70=1</formula>
    </cfRule>
  </conditionalFormatting>
  <conditionalFormatting sqref="S30 S37 S44:S49 S52 S59">
    <cfRule type="expression" dxfId="30" priority="4" stopIfTrue="1">
      <formula>$Y30=1</formula>
    </cfRule>
  </conditionalFormatting>
  <conditionalFormatting sqref="I60">
    <cfRule type="expression" dxfId="29" priority="3" stopIfTrue="1">
      <formula>$Y60=1</formula>
    </cfRule>
  </conditionalFormatting>
  <conditionalFormatting sqref="R60">
    <cfRule type="expression" dxfId="28" priority="2" stopIfTrue="1">
      <formula>$Y60=1</formula>
    </cfRule>
  </conditionalFormatting>
  <conditionalFormatting sqref="I100">
    <cfRule type="expression" dxfId="27" priority="1" stopIfTrue="1">
      <formula>$Y100=1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BG100"/>
  <sheetViews>
    <sheetView view="pageBreakPreview" topLeftCell="A92" zoomScaleNormal="100" zoomScaleSheetLayoutView="100" workbookViewId="0">
      <selection activeCell="T105" sqref="T105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100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117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83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118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tr">
        <f>'No.4-12（方向別）'!A13</f>
        <v>調査地点　：Ｎｏ．４　有吉中学校前交差点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84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340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85</v>
      </c>
      <c r="C21" s="38"/>
      <c r="D21" s="38"/>
      <c r="E21" s="38"/>
      <c r="F21" s="38"/>
      <c r="G21" s="38"/>
      <c r="H21" s="38"/>
      <c r="I21" s="38"/>
      <c r="J21" s="39"/>
      <c r="K21" s="40" t="s">
        <v>86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119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120</v>
      </c>
      <c r="J23" s="56" t="s">
        <v>121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122</v>
      </c>
      <c r="S23" s="56" t="s">
        <v>123</v>
      </c>
      <c r="T23" s="61"/>
      <c r="U23" s="61"/>
      <c r="V23" s="62"/>
      <c r="W23" s="62"/>
      <c r="X23" s="62">
        <v>444</v>
      </c>
      <c r="Y23" s="62">
        <v>464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f>'No.4-78（方向別）'!B24+'No.4-78（方向別）'!K24+'No.4-910（方向別）'!B24</f>
        <v>99</v>
      </c>
      <c r="C24" s="66">
        <f>'No.4-78（方向別）'!C24+'No.4-78（方向別）'!L24+'No.4-910（方向別）'!C24</f>
        <v>19</v>
      </c>
      <c r="D24" s="66">
        <f>'No.4-78（方向別）'!D24+'No.4-78（方向別）'!M24+'No.4-910（方向別）'!D24</f>
        <v>118</v>
      </c>
      <c r="E24" s="65">
        <f>'No.4-78（方向別）'!E24+'No.4-78（方向別）'!N24+'No.4-910（方向別）'!E24</f>
        <v>2</v>
      </c>
      <c r="F24" s="66">
        <f>'No.4-78（方向別）'!F24+'No.4-78（方向別）'!O24+'No.4-910（方向別）'!F24</f>
        <v>2</v>
      </c>
      <c r="G24" s="66">
        <f>'No.4-78（方向別）'!G24+'No.4-78（方向別）'!P24+'No.4-910（方向別）'!G24</f>
        <v>4</v>
      </c>
      <c r="H24" s="65">
        <f>D24+G24</f>
        <v>122</v>
      </c>
      <c r="I24" s="67">
        <f>G24/H24%</f>
        <v>3.278688524590164</v>
      </c>
      <c r="J24" s="68">
        <f>H24/$H$60%</f>
        <v>1.6031537450722735</v>
      </c>
      <c r="K24" s="69">
        <f>'No.4-12（方向別）'!K24+'No.4-56（方向別）'!K24+'No.4-910（方向別）'!K24</f>
        <v>90</v>
      </c>
      <c r="L24" s="66">
        <f>'No.4-12（方向別）'!L24+'No.4-56（方向別）'!L24+'No.4-910（方向別）'!L24</f>
        <v>11</v>
      </c>
      <c r="M24" s="66">
        <f>'No.4-12（方向別）'!M24+'No.4-56（方向別）'!M24+'No.4-910（方向別）'!M24</f>
        <v>101</v>
      </c>
      <c r="N24" s="65">
        <f>'No.4-12（方向別）'!N24+'No.4-56（方向別）'!N24+'No.4-910（方向別）'!N24</f>
        <v>2</v>
      </c>
      <c r="O24" s="66">
        <f>'No.4-12（方向別）'!O24+'No.4-56（方向別）'!O24+'No.4-910（方向別）'!O24</f>
        <v>8</v>
      </c>
      <c r="P24" s="66">
        <f>'No.4-12（方向別）'!P24+'No.4-56（方向別）'!P24+'No.4-910（方向別）'!P24</f>
        <v>10</v>
      </c>
      <c r="Q24" s="65">
        <f>M24+P24</f>
        <v>111</v>
      </c>
      <c r="R24" s="67">
        <f>P24/Q24%</f>
        <v>9.0090090090090076</v>
      </c>
      <c r="S24" s="68">
        <f>Q24/$Q$60%</f>
        <v>1.3577981651376148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f>'No.4-78（方向別）'!B25+'No.4-78（方向別）'!K25+'No.4-910（方向別）'!B25</f>
        <v>132</v>
      </c>
      <c r="C25" s="75">
        <f>'No.4-78（方向別）'!C25+'No.4-78（方向別）'!L25+'No.4-910（方向別）'!C25</f>
        <v>25</v>
      </c>
      <c r="D25" s="75">
        <f>'No.4-78（方向別）'!D25+'No.4-78（方向別）'!M25+'No.4-910（方向別）'!D25</f>
        <v>157</v>
      </c>
      <c r="E25" s="74">
        <f>'No.4-78（方向別）'!E25+'No.4-78（方向別）'!N25+'No.4-910（方向別）'!E25</f>
        <v>2</v>
      </c>
      <c r="F25" s="75">
        <f>'No.4-78（方向別）'!F25+'No.4-78（方向別）'!O25+'No.4-910（方向別）'!F25</f>
        <v>4</v>
      </c>
      <c r="G25" s="75">
        <f>'No.4-78（方向別）'!G25+'No.4-78（方向別）'!P25+'No.4-910（方向別）'!G25</f>
        <v>6</v>
      </c>
      <c r="H25" s="74">
        <f>D25+G25</f>
        <v>163</v>
      </c>
      <c r="I25" s="76">
        <f t="shared" ref="I25:I59" si="0">G25/H25%</f>
        <v>3.6809815950920246</v>
      </c>
      <c r="J25" s="77">
        <f t="shared" ref="J25:J59" si="1">H25/$H$60%</f>
        <v>2.1419185282522997</v>
      </c>
      <c r="K25" s="78">
        <f>'No.4-12（方向別）'!K25+'No.4-56（方向別）'!K25+'No.4-910（方向別）'!K25</f>
        <v>116</v>
      </c>
      <c r="L25" s="75">
        <f>'No.4-12（方向別）'!L25+'No.4-56（方向別）'!L25+'No.4-910（方向別）'!L25</f>
        <v>17</v>
      </c>
      <c r="M25" s="75">
        <f>'No.4-12（方向別）'!M25+'No.4-56（方向別）'!M25+'No.4-910（方向別）'!M25</f>
        <v>133</v>
      </c>
      <c r="N25" s="74">
        <f>'No.4-12（方向別）'!N25+'No.4-56（方向別）'!N25+'No.4-910（方向別）'!N25</f>
        <v>2</v>
      </c>
      <c r="O25" s="75">
        <f>'No.4-12（方向別）'!O25+'No.4-56（方向別）'!O25+'No.4-910（方向別）'!O25</f>
        <v>8</v>
      </c>
      <c r="P25" s="75">
        <f>'No.4-12（方向別）'!P25+'No.4-56（方向別）'!P25+'No.4-910（方向別）'!P25</f>
        <v>10</v>
      </c>
      <c r="Q25" s="74">
        <f>M25+P25</f>
        <v>143</v>
      </c>
      <c r="R25" s="76">
        <f t="shared" ref="R25:R59" si="2">P25/Q25%</f>
        <v>6.9930069930069934</v>
      </c>
      <c r="S25" s="77">
        <f t="shared" ref="S25:S60" si="3">Q25/$Q$60%</f>
        <v>1.7492354740061162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f>'No.4-78（方向別）'!B26+'No.4-78（方向別）'!K26+'No.4-910（方向別）'!B26</f>
        <v>167</v>
      </c>
      <c r="C26" s="75">
        <f>'No.4-78（方向別）'!C26+'No.4-78（方向別）'!L26+'No.4-910（方向別）'!C26</f>
        <v>21</v>
      </c>
      <c r="D26" s="75">
        <f>'No.4-78（方向別）'!D26+'No.4-78（方向別）'!M26+'No.4-910（方向別）'!D26</f>
        <v>188</v>
      </c>
      <c r="E26" s="74">
        <f>'No.4-78（方向別）'!E26+'No.4-78（方向別）'!N26+'No.4-910（方向別）'!E26</f>
        <v>2</v>
      </c>
      <c r="F26" s="75">
        <f>'No.4-78（方向別）'!F26+'No.4-78（方向別）'!O26+'No.4-910（方向別）'!F26</f>
        <v>3</v>
      </c>
      <c r="G26" s="75">
        <f>'No.4-78（方向別）'!G26+'No.4-78（方向別）'!P26+'No.4-910（方向別）'!G26</f>
        <v>5</v>
      </c>
      <c r="H26" s="74">
        <f t="shared" ref="H26:H59" si="4">D26+G26</f>
        <v>193</v>
      </c>
      <c r="I26" s="76">
        <f t="shared" si="0"/>
        <v>2.5906735751295336</v>
      </c>
      <c r="J26" s="77">
        <f t="shared" si="1"/>
        <v>2.5361366622864652</v>
      </c>
      <c r="K26" s="78">
        <f>'No.4-12（方向別）'!K26+'No.4-56（方向別）'!K26+'No.4-910（方向別）'!K26</f>
        <v>160</v>
      </c>
      <c r="L26" s="75">
        <f>'No.4-12（方向別）'!L26+'No.4-56（方向別）'!L26+'No.4-910（方向別）'!L26</f>
        <v>16</v>
      </c>
      <c r="M26" s="75">
        <f>'No.4-12（方向別）'!M26+'No.4-56（方向別）'!M26+'No.4-910（方向別）'!M26</f>
        <v>176</v>
      </c>
      <c r="N26" s="74">
        <f>'No.4-12（方向別）'!N26+'No.4-56（方向別）'!N26+'No.4-910（方向別）'!N26</f>
        <v>1</v>
      </c>
      <c r="O26" s="75">
        <f>'No.4-12（方向別）'!O26+'No.4-56（方向別）'!O26+'No.4-910（方向別）'!O26</f>
        <v>5</v>
      </c>
      <c r="P26" s="75">
        <f>'No.4-12（方向別）'!P26+'No.4-56（方向別）'!P26+'No.4-910（方向別）'!P26</f>
        <v>6</v>
      </c>
      <c r="Q26" s="74">
        <f t="shared" ref="Q26:Q59" si="5">M26+P26</f>
        <v>182</v>
      </c>
      <c r="R26" s="76">
        <f t="shared" si="2"/>
        <v>3.2967032967032965</v>
      </c>
      <c r="S26" s="77">
        <f t="shared" si="3"/>
        <v>2.2262996941896023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f>'No.4-78（方向別）'!B27+'No.4-78（方向別）'!K27+'No.4-910（方向別）'!B27</f>
        <v>85</v>
      </c>
      <c r="C27" s="81">
        <f>'No.4-78（方向別）'!C27+'No.4-78（方向別）'!L27+'No.4-910（方向別）'!C27</f>
        <v>14</v>
      </c>
      <c r="D27" s="81">
        <f>'No.4-78（方向別）'!D27+'No.4-78（方向別）'!M27+'No.4-910（方向別）'!D27</f>
        <v>99</v>
      </c>
      <c r="E27" s="80">
        <f>'No.4-78（方向別）'!E27+'No.4-78（方向別）'!N27+'No.4-910（方向別）'!E27</f>
        <v>0</v>
      </c>
      <c r="F27" s="81">
        <f>'No.4-78（方向別）'!F27+'No.4-78（方向別）'!O27+'No.4-910（方向別）'!F27</f>
        <v>3</v>
      </c>
      <c r="G27" s="81">
        <f>'No.4-78（方向別）'!G27+'No.4-78（方向別）'!P27+'No.4-910（方向別）'!G27</f>
        <v>3</v>
      </c>
      <c r="H27" s="80">
        <f t="shared" si="4"/>
        <v>102</v>
      </c>
      <c r="I27" s="82">
        <f t="shared" si="0"/>
        <v>2.9411764705882351</v>
      </c>
      <c r="J27" s="83">
        <f t="shared" si="1"/>
        <v>1.3403416557161631</v>
      </c>
      <c r="K27" s="84">
        <f>'No.4-12（方向別）'!K27+'No.4-56（方向別）'!K27+'No.4-910（方向別）'!K27</f>
        <v>106</v>
      </c>
      <c r="L27" s="81">
        <f>'No.4-12（方向別）'!L27+'No.4-56（方向別）'!L27+'No.4-910（方向別）'!L27</f>
        <v>18</v>
      </c>
      <c r="M27" s="81">
        <f>'No.4-12（方向別）'!M27+'No.4-56（方向別）'!M27+'No.4-910（方向別）'!M27</f>
        <v>124</v>
      </c>
      <c r="N27" s="80">
        <f>'No.4-12（方向別）'!N27+'No.4-56（方向別）'!N27+'No.4-910（方向別）'!N27</f>
        <v>1</v>
      </c>
      <c r="O27" s="81">
        <f>'No.4-12（方向別）'!O27+'No.4-56（方向別）'!O27+'No.4-910（方向別）'!O27</f>
        <v>11</v>
      </c>
      <c r="P27" s="81">
        <f>'No.4-12（方向別）'!P27+'No.4-56（方向別）'!P27+'No.4-910（方向別）'!P27</f>
        <v>12</v>
      </c>
      <c r="Q27" s="80">
        <f t="shared" si="5"/>
        <v>136</v>
      </c>
      <c r="R27" s="82">
        <f t="shared" si="2"/>
        <v>8.8235294117647047</v>
      </c>
      <c r="S27" s="83">
        <f t="shared" si="3"/>
        <v>1.6636085626911314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f>'No.4-78（方向別）'!B28+'No.4-78（方向別）'!K28+'No.4-910（方向別）'!B28</f>
        <v>131</v>
      </c>
      <c r="C28" s="75">
        <f>'No.4-78（方向別）'!C28+'No.4-78（方向別）'!L28+'No.4-910（方向別）'!C28</f>
        <v>23</v>
      </c>
      <c r="D28" s="75">
        <f>'No.4-78（方向別）'!D28+'No.4-78（方向別）'!M28+'No.4-910（方向別）'!D28</f>
        <v>154</v>
      </c>
      <c r="E28" s="74">
        <f>'No.4-78（方向別）'!E28+'No.4-78（方向別）'!N28+'No.4-910（方向別）'!E28</f>
        <v>0</v>
      </c>
      <c r="F28" s="75">
        <f>'No.4-78（方向別）'!F28+'No.4-78（方向別）'!O28+'No.4-910（方向別）'!F28</f>
        <v>3</v>
      </c>
      <c r="G28" s="75">
        <f>'No.4-78（方向別）'!G28+'No.4-78（方向別）'!P28+'No.4-910（方向別）'!G28</f>
        <v>3</v>
      </c>
      <c r="H28" s="74">
        <f t="shared" si="4"/>
        <v>157</v>
      </c>
      <c r="I28" s="76">
        <f t="shared" si="0"/>
        <v>1.910828025477707</v>
      </c>
      <c r="J28" s="77">
        <f t="shared" si="1"/>
        <v>2.0630749014454666</v>
      </c>
      <c r="K28" s="78">
        <f>'No.4-12（方向別）'!K28+'No.4-56（方向別）'!K28+'No.4-910（方向別）'!K28</f>
        <v>134</v>
      </c>
      <c r="L28" s="75">
        <f>'No.4-12（方向別）'!L28+'No.4-56（方向別）'!L28+'No.4-910（方向別）'!L28</f>
        <v>20</v>
      </c>
      <c r="M28" s="75">
        <f>'No.4-12（方向別）'!M28+'No.4-56（方向別）'!M28+'No.4-910（方向別）'!M28</f>
        <v>154</v>
      </c>
      <c r="N28" s="74">
        <f>'No.4-12（方向別）'!N28+'No.4-56（方向別）'!N28+'No.4-910（方向別）'!N28</f>
        <v>2</v>
      </c>
      <c r="O28" s="75">
        <f>'No.4-12（方向別）'!O28+'No.4-56（方向別）'!O28+'No.4-910（方向別）'!O28</f>
        <v>5</v>
      </c>
      <c r="P28" s="75">
        <f>'No.4-12（方向別）'!P28+'No.4-56（方向別）'!P28+'No.4-910（方向別）'!P28</f>
        <v>7</v>
      </c>
      <c r="Q28" s="74">
        <f t="shared" si="5"/>
        <v>161</v>
      </c>
      <c r="R28" s="76">
        <f t="shared" si="2"/>
        <v>4.3478260869565215</v>
      </c>
      <c r="S28" s="77">
        <f t="shared" si="3"/>
        <v>1.9694189602446484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f>'No.4-78（方向別）'!B29+'No.4-78（方向別）'!K29+'No.4-910（方向別）'!B29</f>
        <v>78</v>
      </c>
      <c r="C29" s="87">
        <f>'No.4-78（方向別）'!C29+'No.4-78（方向別）'!L29+'No.4-910（方向別）'!C29</f>
        <v>8</v>
      </c>
      <c r="D29" s="87">
        <f>'No.4-78（方向別）'!D29+'No.4-78（方向別）'!M29+'No.4-910（方向別）'!D29</f>
        <v>86</v>
      </c>
      <c r="E29" s="86">
        <f>'No.4-78（方向別）'!E29+'No.4-78（方向別）'!N29+'No.4-910（方向別）'!E29</f>
        <v>1</v>
      </c>
      <c r="F29" s="87">
        <f>'No.4-78（方向別）'!F29+'No.4-78（方向別）'!O29+'No.4-910（方向別）'!F29</f>
        <v>3</v>
      </c>
      <c r="G29" s="87">
        <f>'No.4-78（方向別）'!G29+'No.4-78（方向別）'!P29+'No.4-910（方向別）'!G29</f>
        <v>4</v>
      </c>
      <c r="H29" s="86">
        <f t="shared" si="4"/>
        <v>90</v>
      </c>
      <c r="I29" s="88">
        <f t="shared" si="0"/>
        <v>4.4444444444444446</v>
      </c>
      <c r="J29" s="89">
        <f t="shared" si="1"/>
        <v>1.1826544021024967</v>
      </c>
      <c r="K29" s="90">
        <f>'No.4-12（方向別）'!K29+'No.4-56（方向別）'!K29+'No.4-910（方向別）'!K29</f>
        <v>89</v>
      </c>
      <c r="L29" s="87">
        <f>'No.4-12（方向別）'!L29+'No.4-56（方向別）'!L29+'No.4-910（方向別）'!L29</f>
        <v>10</v>
      </c>
      <c r="M29" s="87">
        <f>'No.4-12（方向別）'!M29+'No.4-56（方向別）'!M29+'No.4-910（方向別）'!M29</f>
        <v>99</v>
      </c>
      <c r="N29" s="86">
        <f>'No.4-12（方向別）'!N29+'No.4-56（方向別）'!N29+'No.4-910（方向別）'!N29</f>
        <v>2</v>
      </c>
      <c r="O29" s="87">
        <f>'No.4-12（方向別）'!O29+'No.4-56（方向別）'!O29+'No.4-910（方向別）'!O29</f>
        <v>12</v>
      </c>
      <c r="P29" s="87">
        <f>'No.4-12（方向別）'!P29+'No.4-56（方向別）'!P29+'No.4-910（方向別）'!P29</f>
        <v>14</v>
      </c>
      <c r="Q29" s="86">
        <f t="shared" si="5"/>
        <v>113</v>
      </c>
      <c r="R29" s="88">
        <f t="shared" si="2"/>
        <v>12.389380530973453</v>
      </c>
      <c r="S29" s="89">
        <f t="shared" si="3"/>
        <v>1.382262996941896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f>'No.4-78（方向別）'!B30+'No.4-78（方向別）'!K30+'No.4-910（方向別）'!B30</f>
        <v>692</v>
      </c>
      <c r="C30" s="94">
        <f>'No.4-78（方向別）'!C30+'No.4-78（方向別）'!L30+'No.4-910（方向別）'!C30</f>
        <v>110</v>
      </c>
      <c r="D30" s="94">
        <f>'No.4-78（方向別）'!D30+'No.4-78（方向別）'!M30+'No.4-910（方向別）'!D30</f>
        <v>802</v>
      </c>
      <c r="E30" s="93">
        <f>'No.4-78（方向別）'!E30+'No.4-78（方向別）'!N30+'No.4-910（方向別）'!E30</f>
        <v>7</v>
      </c>
      <c r="F30" s="94">
        <f>'No.4-78（方向別）'!F30+'No.4-78（方向別）'!O30+'No.4-910（方向別）'!F30</f>
        <v>18</v>
      </c>
      <c r="G30" s="94">
        <f>'No.4-78（方向別）'!G30+'No.4-78（方向別）'!P30+'No.4-910（方向別）'!G30</f>
        <v>25</v>
      </c>
      <c r="H30" s="93">
        <f t="shared" si="4"/>
        <v>827</v>
      </c>
      <c r="I30" s="95">
        <f t="shared" si="0"/>
        <v>3.0229746070133015</v>
      </c>
      <c r="J30" s="96">
        <f t="shared" si="1"/>
        <v>10.867279894875166</v>
      </c>
      <c r="K30" s="97">
        <f>'No.4-12（方向別）'!K30+'No.4-56（方向別）'!K30+'No.4-910（方向別）'!K30</f>
        <v>695</v>
      </c>
      <c r="L30" s="94">
        <f>'No.4-12（方向別）'!L30+'No.4-56（方向別）'!L30+'No.4-910（方向別）'!L30</f>
        <v>92</v>
      </c>
      <c r="M30" s="94">
        <f>'No.4-12（方向別）'!M30+'No.4-56（方向別）'!M30+'No.4-910（方向別）'!M30</f>
        <v>787</v>
      </c>
      <c r="N30" s="93">
        <f>'No.4-12（方向別）'!N30+'No.4-56（方向別）'!N30+'No.4-910（方向別）'!N30</f>
        <v>10</v>
      </c>
      <c r="O30" s="94">
        <f>'No.4-12（方向別）'!O30+'No.4-56（方向別）'!O30+'No.4-910（方向別）'!O30</f>
        <v>49</v>
      </c>
      <c r="P30" s="94">
        <f>'No.4-12（方向別）'!P30+'No.4-56（方向別）'!P30+'No.4-910（方向別）'!P30</f>
        <v>59</v>
      </c>
      <c r="Q30" s="93">
        <f t="shared" si="5"/>
        <v>846</v>
      </c>
      <c r="R30" s="95">
        <f t="shared" si="2"/>
        <v>6.9739952718676115</v>
      </c>
      <c r="S30" s="96">
        <f t="shared" si="3"/>
        <v>10.348623853211009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f>'No.4-78（方向別）'!B31+'No.4-78（方向別）'!K31+'No.4-910（方向別）'!B31</f>
        <v>114</v>
      </c>
      <c r="C31" s="100">
        <f>'No.4-78（方向別）'!C31+'No.4-78（方向別）'!L31+'No.4-910（方向別）'!C31</f>
        <v>25</v>
      </c>
      <c r="D31" s="100">
        <f>'No.4-78（方向別）'!D31+'No.4-78（方向別）'!M31+'No.4-910（方向別）'!D31</f>
        <v>139</v>
      </c>
      <c r="E31" s="99">
        <f>'No.4-78（方向別）'!E31+'No.4-78（方向別）'!N31+'No.4-910（方向別）'!E31</f>
        <v>0</v>
      </c>
      <c r="F31" s="100">
        <f>'No.4-78（方向別）'!F31+'No.4-78（方向別）'!O31+'No.4-910（方向別）'!F31</f>
        <v>4</v>
      </c>
      <c r="G31" s="100">
        <f>'No.4-78（方向別）'!G31+'No.4-78（方向別）'!P31+'No.4-910（方向別）'!G31</f>
        <v>4</v>
      </c>
      <c r="H31" s="99">
        <f t="shared" si="4"/>
        <v>143</v>
      </c>
      <c r="I31" s="101">
        <f t="shared" si="0"/>
        <v>2.7972027972027975</v>
      </c>
      <c r="J31" s="102">
        <f t="shared" si="1"/>
        <v>1.8791064388961893</v>
      </c>
      <c r="K31" s="103">
        <f>'No.4-12（方向別）'!K31+'No.4-56（方向別）'!K31+'No.4-910（方向別）'!K31</f>
        <v>103</v>
      </c>
      <c r="L31" s="100">
        <f>'No.4-12（方向別）'!L31+'No.4-56（方向別）'!L31+'No.4-910（方向別）'!L31</f>
        <v>25</v>
      </c>
      <c r="M31" s="100">
        <f>'No.4-12（方向別）'!M31+'No.4-56（方向別）'!M31+'No.4-910（方向別）'!M31</f>
        <v>128</v>
      </c>
      <c r="N31" s="99">
        <f>'No.4-12（方向別）'!N31+'No.4-56（方向別）'!N31+'No.4-910（方向別）'!N31</f>
        <v>2</v>
      </c>
      <c r="O31" s="100">
        <f>'No.4-12（方向別）'!O31+'No.4-56（方向別）'!O31+'No.4-910（方向別）'!O31</f>
        <v>15</v>
      </c>
      <c r="P31" s="100">
        <f>'No.4-12（方向別）'!P31+'No.4-56（方向別）'!P31+'No.4-910（方向別）'!P31</f>
        <v>17</v>
      </c>
      <c r="Q31" s="99">
        <f t="shared" si="5"/>
        <v>145</v>
      </c>
      <c r="R31" s="101">
        <f t="shared" si="2"/>
        <v>11.724137931034484</v>
      </c>
      <c r="S31" s="102">
        <f t="shared" si="3"/>
        <v>1.7737003058103975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f>'No.4-78（方向別）'!B32+'No.4-78（方向別）'!K32+'No.4-910（方向別）'!B32</f>
        <v>77</v>
      </c>
      <c r="C32" s="75">
        <f>'No.4-78（方向別）'!C32+'No.4-78（方向別）'!L32+'No.4-910（方向別）'!C32</f>
        <v>14</v>
      </c>
      <c r="D32" s="75">
        <f>'No.4-78（方向別）'!D32+'No.4-78（方向別）'!M32+'No.4-910（方向別）'!D32</f>
        <v>91</v>
      </c>
      <c r="E32" s="74">
        <f>'No.4-78（方向別）'!E32+'No.4-78（方向別）'!N32+'No.4-910（方向別）'!E32</f>
        <v>1</v>
      </c>
      <c r="F32" s="75">
        <f>'No.4-78（方向別）'!F32+'No.4-78（方向別）'!O32+'No.4-910（方向別）'!F32</f>
        <v>7</v>
      </c>
      <c r="G32" s="75">
        <f>'No.4-78（方向別）'!G32+'No.4-78（方向別）'!P32+'No.4-910（方向別）'!G32</f>
        <v>8</v>
      </c>
      <c r="H32" s="74">
        <f t="shared" si="4"/>
        <v>99</v>
      </c>
      <c r="I32" s="76">
        <f t="shared" si="0"/>
        <v>8.0808080808080813</v>
      </c>
      <c r="J32" s="77">
        <f t="shared" si="1"/>
        <v>1.3009198423127464</v>
      </c>
      <c r="K32" s="78">
        <f>'No.4-12（方向別）'!K32+'No.4-56（方向別）'!K32+'No.4-910（方向別）'!K32</f>
        <v>88</v>
      </c>
      <c r="L32" s="75">
        <f>'No.4-12（方向別）'!L32+'No.4-56（方向別）'!L32+'No.4-910（方向別）'!L32</f>
        <v>17</v>
      </c>
      <c r="M32" s="75">
        <f>'No.4-12（方向別）'!M32+'No.4-56（方向別）'!M32+'No.4-910（方向別）'!M32</f>
        <v>105</v>
      </c>
      <c r="N32" s="74">
        <f>'No.4-12（方向別）'!N32+'No.4-56（方向別）'!N32+'No.4-910（方向別）'!N32</f>
        <v>2</v>
      </c>
      <c r="O32" s="75">
        <f>'No.4-12（方向別）'!O32+'No.4-56（方向別）'!O32+'No.4-910（方向別）'!O32</f>
        <v>8</v>
      </c>
      <c r="P32" s="75">
        <f>'No.4-12（方向別）'!P32+'No.4-56（方向別）'!P32+'No.4-910（方向別）'!P32</f>
        <v>10</v>
      </c>
      <c r="Q32" s="74">
        <f t="shared" si="5"/>
        <v>115</v>
      </c>
      <c r="R32" s="76">
        <f t="shared" si="2"/>
        <v>8.6956521739130448</v>
      </c>
      <c r="S32" s="77">
        <f t="shared" si="3"/>
        <v>1.4067278287461773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f>'No.4-78（方向別）'!B33+'No.4-78（方向別）'!K33+'No.4-910（方向別）'!B33</f>
        <v>103</v>
      </c>
      <c r="C33" s="75">
        <f>'No.4-78（方向別）'!C33+'No.4-78（方向別）'!L33+'No.4-910（方向別）'!C33</f>
        <v>6</v>
      </c>
      <c r="D33" s="75">
        <f>'No.4-78（方向別）'!D33+'No.4-78（方向別）'!M33+'No.4-910（方向別）'!D33</f>
        <v>109</v>
      </c>
      <c r="E33" s="74">
        <f>'No.4-78（方向別）'!E33+'No.4-78（方向別）'!N33+'No.4-910（方向別）'!E33</f>
        <v>0</v>
      </c>
      <c r="F33" s="75">
        <f>'No.4-78（方向別）'!F33+'No.4-78（方向別）'!O33+'No.4-910（方向別）'!F33</f>
        <v>6</v>
      </c>
      <c r="G33" s="75">
        <f>'No.4-78（方向別）'!G33+'No.4-78（方向別）'!P33+'No.4-910（方向別）'!G33</f>
        <v>6</v>
      </c>
      <c r="H33" s="74">
        <f t="shared" si="4"/>
        <v>115</v>
      </c>
      <c r="I33" s="76">
        <f t="shared" si="0"/>
        <v>5.2173913043478262</v>
      </c>
      <c r="J33" s="77">
        <f t="shared" si="1"/>
        <v>1.5111695137976349</v>
      </c>
      <c r="K33" s="78">
        <f>'No.4-12（方向別）'!K33+'No.4-56（方向別）'!K33+'No.4-910（方向別）'!K33</f>
        <v>85</v>
      </c>
      <c r="L33" s="75">
        <f>'No.4-12（方向別）'!L33+'No.4-56（方向別）'!L33+'No.4-910（方向別）'!L33</f>
        <v>12</v>
      </c>
      <c r="M33" s="75">
        <f>'No.4-12（方向別）'!M33+'No.4-56（方向別）'!M33+'No.4-910（方向別）'!M33</f>
        <v>97</v>
      </c>
      <c r="N33" s="74">
        <f>'No.4-12（方向別）'!N33+'No.4-56（方向別）'!N33+'No.4-910（方向別）'!N33</f>
        <v>6</v>
      </c>
      <c r="O33" s="75">
        <f>'No.4-12（方向別）'!O33+'No.4-56（方向別）'!O33+'No.4-910（方向別）'!O33</f>
        <v>15</v>
      </c>
      <c r="P33" s="75">
        <f>'No.4-12（方向別）'!P33+'No.4-56（方向別）'!P33+'No.4-910（方向別）'!P33</f>
        <v>21</v>
      </c>
      <c r="Q33" s="74">
        <f t="shared" si="5"/>
        <v>118</v>
      </c>
      <c r="R33" s="76">
        <f t="shared" si="2"/>
        <v>17.796610169491526</v>
      </c>
      <c r="S33" s="77">
        <f t="shared" si="3"/>
        <v>1.4434250764525993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f>'No.4-78（方向別）'!B34+'No.4-78（方向別）'!K34+'No.4-910（方向別）'!B34</f>
        <v>120</v>
      </c>
      <c r="C34" s="75">
        <f>'No.4-78（方向別）'!C34+'No.4-78（方向別）'!L34+'No.4-910（方向別）'!C34</f>
        <v>9</v>
      </c>
      <c r="D34" s="75">
        <f>'No.4-78（方向別）'!D34+'No.4-78（方向別）'!M34+'No.4-910（方向別）'!D34</f>
        <v>129</v>
      </c>
      <c r="E34" s="74">
        <f>'No.4-78（方向別）'!E34+'No.4-78（方向別）'!N34+'No.4-910（方向別）'!E34</f>
        <v>3</v>
      </c>
      <c r="F34" s="75">
        <f>'No.4-78（方向別）'!F34+'No.4-78（方向別）'!O34+'No.4-910（方向別）'!F34</f>
        <v>8</v>
      </c>
      <c r="G34" s="75">
        <f>'No.4-78（方向別）'!G34+'No.4-78（方向別）'!P34+'No.4-910（方向別）'!G34</f>
        <v>11</v>
      </c>
      <c r="H34" s="74">
        <f t="shared" si="4"/>
        <v>140</v>
      </c>
      <c r="I34" s="76">
        <f t="shared" si="0"/>
        <v>7.8571428571428577</v>
      </c>
      <c r="J34" s="77">
        <f t="shared" si="1"/>
        <v>1.8396846254927728</v>
      </c>
      <c r="K34" s="78">
        <f>'No.4-12（方向別）'!K34+'No.4-56（方向別）'!K34+'No.4-910（方向別）'!K34</f>
        <v>68</v>
      </c>
      <c r="L34" s="75">
        <f>'No.4-12（方向別）'!L34+'No.4-56（方向別）'!L34+'No.4-910（方向別）'!L34</f>
        <v>14</v>
      </c>
      <c r="M34" s="75">
        <f>'No.4-12（方向別）'!M34+'No.4-56（方向別）'!M34+'No.4-910（方向別）'!M34</f>
        <v>82</v>
      </c>
      <c r="N34" s="74">
        <f>'No.4-12（方向別）'!N34+'No.4-56（方向別）'!N34+'No.4-910（方向別）'!N34</f>
        <v>0</v>
      </c>
      <c r="O34" s="75">
        <f>'No.4-12（方向別）'!O34+'No.4-56（方向別）'!O34+'No.4-910（方向別）'!O34</f>
        <v>4</v>
      </c>
      <c r="P34" s="75">
        <f>'No.4-12（方向別）'!P34+'No.4-56（方向別）'!P34+'No.4-910（方向別）'!P34</f>
        <v>4</v>
      </c>
      <c r="Q34" s="74">
        <f t="shared" si="5"/>
        <v>86</v>
      </c>
      <c r="R34" s="76">
        <f t="shared" si="2"/>
        <v>4.6511627906976747</v>
      </c>
      <c r="S34" s="77">
        <f t="shared" si="3"/>
        <v>1.0519877675840978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f>'No.4-78（方向別）'!B35+'No.4-78（方向別）'!K35+'No.4-910（方向別）'!B35</f>
        <v>86</v>
      </c>
      <c r="C35" s="75">
        <f>'No.4-78（方向別）'!C35+'No.4-78（方向別）'!L35+'No.4-910（方向別）'!C35</f>
        <v>8</v>
      </c>
      <c r="D35" s="75">
        <f>'No.4-78（方向別）'!D35+'No.4-78（方向別）'!M35+'No.4-910（方向別）'!D35</f>
        <v>94</v>
      </c>
      <c r="E35" s="74">
        <f>'No.4-78（方向別）'!E35+'No.4-78（方向別）'!N35+'No.4-910（方向別）'!E35</f>
        <v>0</v>
      </c>
      <c r="F35" s="75">
        <f>'No.4-78（方向別）'!F35+'No.4-78（方向別）'!O35+'No.4-910（方向別）'!F35</f>
        <v>4</v>
      </c>
      <c r="G35" s="75">
        <f>'No.4-78（方向別）'!G35+'No.4-78（方向別）'!P35+'No.4-910（方向別）'!G35</f>
        <v>4</v>
      </c>
      <c r="H35" s="74">
        <f t="shared" si="4"/>
        <v>98</v>
      </c>
      <c r="I35" s="76">
        <f t="shared" si="0"/>
        <v>4.0816326530612246</v>
      </c>
      <c r="J35" s="77">
        <f t="shared" si="1"/>
        <v>1.2877792378449409</v>
      </c>
      <c r="K35" s="78">
        <f>'No.4-12（方向別）'!K35+'No.4-56（方向別）'!K35+'No.4-910（方向別）'!K35</f>
        <v>69</v>
      </c>
      <c r="L35" s="75">
        <f>'No.4-12（方向別）'!L35+'No.4-56（方向別）'!L35+'No.4-910（方向別）'!L35</f>
        <v>7</v>
      </c>
      <c r="M35" s="75">
        <f>'No.4-12（方向別）'!M35+'No.4-56（方向別）'!M35+'No.4-910（方向別）'!M35</f>
        <v>76</v>
      </c>
      <c r="N35" s="74">
        <f>'No.4-12（方向別）'!N35+'No.4-56（方向別）'!N35+'No.4-910（方向別）'!N35</f>
        <v>0</v>
      </c>
      <c r="O35" s="75">
        <f>'No.4-12（方向別）'!O35+'No.4-56（方向別）'!O35+'No.4-910（方向別）'!O35</f>
        <v>9</v>
      </c>
      <c r="P35" s="75">
        <f>'No.4-12（方向別）'!P35+'No.4-56（方向別）'!P35+'No.4-910（方向別）'!P35</f>
        <v>9</v>
      </c>
      <c r="Q35" s="74">
        <f t="shared" si="5"/>
        <v>85</v>
      </c>
      <c r="R35" s="76">
        <f t="shared" si="2"/>
        <v>10.588235294117647</v>
      </c>
      <c r="S35" s="77">
        <f t="shared" si="3"/>
        <v>1.0397553516819571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f>'No.4-78（方向別）'!B36+'No.4-78（方向別）'!K36+'No.4-910（方向別）'!B36</f>
        <v>100</v>
      </c>
      <c r="C36" s="87">
        <f>'No.4-78（方向別）'!C36+'No.4-78（方向別）'!L36+'No.4-910（方向別）'!C36</f>
        <v>7</v>
      </c>
      <c r="D36" s="87">
        <f>'No.4-78（方向別）'!D36+'No.4-78（方向別）'!M36+'No.4-910（方向別）'!D36</f>
        <v>107</v>
      </c>
      <c r="E36" s="86">
        <f>'No.4-78（方向別）'!E36+'No.4-78（方向別）'!N36+'No.4-910（方向別）'!E36</f>
        <v>0</v>
      </c>
      <c r="F36" s="87">
        <f>'No.4-78（方向別）'!F36+'No.4-78（方向別）'!O36+'No.4-910（方向別）'!F36</f>
        <v>8</v>
      </c>
      <c r="G36" s="87">
        <f>'No.4-78（方向別）'!G36+'No.4-78（方向別）'!P36+'No.4-910（方向別）'!G36</f>
        <v>8</v>
      </c>
      <c r="H36" s="86">
        <f t="shared" si="4"/>
        <v>115</v>
      </c>
      <c r="I36" s="88">
        <f t="shared" si="0"/>
        <v>6.9565217391304355</v>
      </c>
      <c r="J36" s="89">
        <f t="shared" si="1"/>
        <v>1.5111695137976349</v>
      </c>
      <c r="K36" s="90">
        <f>'No.4-12（方向別）'!K36+'No.4-56（方向別）'!K36+'No.4-910（方向別）'!K36</f>
        <v>90</v>
      </c>
      <c r="L36" s="87">
        <f>'No.4-12（方向別）'!L36+'No.4-56（方向別）'!L36+'No.4-910（方向別）'!L36</f>
        <v>9</v>
      </c>
      <c r="M36" s="87">
        <f>'No.4-12（方向別）'!M36+'No.4-56（方向別）'!M36+'No.4-910（方向別）'!M36</f>
        <v>99</v>
      </c>
      <c r="N36" s="86">
        <f>'No.4-12（方向別）'!N36+'No.4-56（方向別）'!N36+'No.4-910（方向別）'!N36</f>
        <v>2</v>
      </c>
      <c r="O36" s="87">
        <f>'No.4-12（方向別）'!O36+'No.4-56（方向別）'!O36+'No.4-910（方向別）'!O36</f>
        <v>7</v>
      </c>
      <c r="P36" s="87">
        <f>'No.4-12（方向別）'!P36+'No.4-56（方向別）'!P36+'No.4-910（方向別）'!P36</f>
        <v>9</v>
      </c>
      <c r="Q36" s="86">
        <f t="shared" si="5"/>
        <v>108</v>
      </c>
      <c r="R36" s="88">
        <f t="shared" si="2"/>
        <v>8.3333333333333321</v>
      </c>
      <c r="S36" s="89">
        <f t="shared" si="3"/>
        <v>1.3211009174311927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f>'No.4-78（方向別）'!B37+'No.4-78（方向別）'!K37+'No.4-910（方向別）'!B37</f>
        <v>600</v>
      </c>
      <c r="C37" s="94">
        <f>'No.4-78（方向別）'!C37+'No.4-78（方向別）'!L37+'No.4-910（方向別）'!C37</f>
        <v>69</v>
      </c>
      <c r="D37" s="94">
        <f>'No.4-78（方向別）'!D37+'No.4-78（方向別）'!M37+'No.4-910（方向別）'!D37</f>
        <v>669</v>
      </c>
      <c r="E37" s="93">
        <f>'No.4-78（方向別）'!E37+'No.4-78（方向別）'!N37+'No.4-910（方向別）'!E37</f>
        <v>4</v>
      </c>
      <c r="F37" s="94">
        <f>'No.4-78（方向別）'!F37+'No.4-78（方向別）'!O37+'No.4-910（方向別）'!F37</f>
        <v>37</v>
      </c>
      <c r="G37" s="94">
        <f>'No.4-78（方向別）'!G37+'No.4-78（方向別）'!P37+'No.4-910（方向別）'!G37</f>
        <v>41</v>
      </c>
      <c r="H37" s="93">
        <f t="shared" si="4"/>
        <v>710</v>
      </c>
      <c r="I37" s="95">
        <f t="shared" si="0"/>
        <v>5.774647887323944</v>
      </c>
      <c r="J37" s="96">
        <f t="shared" si="1"/>
        <v>9.3298291721419186</v>
      </c>
      <c r="K37" s="97">
        <f>'No.4-12（方向別）'!K37+'No.4-56（方向別）'!K37+'No.4-910（方向別）'!K37</f>
        <v>503</v>
      </c>
      <c r="L37" s="94">
        <f>'No.4-12（方向別）'!L37+'No.4-56（方向別）'!L37+'No.4-910（方向別）'!L37</f>
        <v>84</v>
      </c>
      <c r="M37" s="94">
        <f>'No.4-12（方向別）'!M37+'No.4-56（方向別）'!M37+'No.4-910（方向別）'!M37</f>
        <v>587</v>
      </c>
      <c r="N37" s="93">
        <f>'No.4-12（方向別）'!N37+'No.4-56（方向別）'!N37+'No.4-910（方向別）'!N37</f>
        <v>12</v>
      </c>
      <c r="O37" s="94">
        <f>'No.4-12（方向別）'!O37+'No.4-56（方向別）'!O37+'No.4-910（方向別）'!O37</f>
        <v>58</v>
      </c>
      <c r="P37" s="94">
        <f>'No.4-12（方向別）'!P37+'No.4-56（方向別）'!P37+'No.4-910（方向別）'!P37</f>
        <v>70</v>
      </c>
      <c r="Q37" s="93">
        <f t="shared" si="5"/>
        <v>657</v>
      </c>
      <c r="R37" s="95">
        <f t="shared" si="2"/>
        <v>10.6544901065449</v>
      </c>
      <c r="S37" s="96">
        <f t="shared" si="3"/>
        <v>8.0366972477064227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f>'No.4-78（方向別）'!B38+'No.4-78（方向別）'!K38+'No.4-910（方向別）'!B38</f>
        <v>452</v>
      </c>
      <c r="C38" s="105">
        <f>'No.4-78（方向別）'!C38+'No.4-78（方向別）'!L38+'No.4-910（方向別）'!C38</f>
        <v>89</v>
      </c>
      <c r="D38" s="94">
        <f>'No.4-78（方向別）'!D38+'No.4-78（方向別）'!M38+'No.4-910（方向別）'!D38</f>
        <v>541</v>
      </c>
      <c r="E38" s="104">
        <f>'No.4-78（方向別）'!E38+'No.4-78（方向別）'!N38+'No.4-910（方向別）'!E38</f>
        <v>0</v>
      </c>
      <c r="F38" s="105">
        <f>'No.4-78（方向別）'!F38+'No.4-78（方向別）'!O38+'No.4-910（方向別）'!F38</f>
        <v>26</v>
      </c>
      <c r="G38" s="94">
        <f>'No.4-78（方向別）'!G38+'No.4-78（方向別）'!P38+'No.4-910（方向別）'!G38</f>
        <v>26</v>
      </c>
      <c r="H38" s="93">
        <f t="shared" si="4"/>
        <v>567</v>
      </c>
      <c r="I38" s="95">
        <f t="shared" si="0"/>
        <v>4.5855379188712524</v>
      </c>
      <c r="J38" s="96">
        <f t="shared" si="1"/>
        <v>7.4507227332457298</v>
      </c>
      <c r="K38" s="106">
        <f>'No.4-12（方向別）'!K38+'No.4-56（方向別）'!K38+'No.4-910（方向別）'!K38</f>
        <v>449</v>
      </c>
      <c r="L38" s="105">
        <f>'No.4-12（方向別）'!L38+'No.4-56（方向別）'!L38+'No.4-910（方向別）'!L38</f>
        <v>83</v>
      </c>
      <c r="M38" s="94">
        <f>'No.4-12（方向別）'!M38+'No.4-56（方向別）'!M38+'No.4-910（方向別）'!M38</f>
        <v>532</v>
      </c>
      <c r="N38" s="104">
        <f>'No.4-12（方向別）'!N38+'No.4-56（方向別）'!N38+'No.4-910（方向別）'!N38</f>
        <v>4</v>
      </c>
      <c r="O38" s="105">
        <f>'No.4-12（方向別）'!O38+'No.4-56（方向別）'!O38+'No.4-910（方向別）'!O38</f>
        <v>54</v>
      </c>
      <c r="P38" s="94">
        <f>'No.4-12（方向別）'!P38+'No.4-56（方向別）'!P38+'No.4-910（方向別）'!P38</f>
        <v>58</v>
      </c>
      <c r="Q38" s="93">
        <f t="shared" si="5"/>
        <v>590</v>
      </c>
      <c r="R38" s="95">
        <f t="shared" si="2"/>
        <v>9.8305084745762699</v>
      </c>
      <c r="S38" s="96">
        <f t="shared" si="3"/>
        <v>7.2171253822629966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305" t="s">
        <v>32</v>
      </c>
      <c r="B39" s="104">
        <f>'No.4-78（方向別）'!B39+'No.4-78（方向別）'!K39+'No.4-910（方向別）'!B39</f>
        <v>362</v>
      </c>
      <c r="C39" s="105">
        <f>'No.4-78（方向別）'!C39+'No.4-78（方向別）'!L39+'No.4-910（方向別）'!C39</f>
        <v>50</v>
      </c>
      <c r="D39" s="94">
        <f>'No.4-78（方向別）'!D39+'No.4-78（方向別）'!M39+'No.4-910（方向別）'!D39</f>
        <v>412</v>
      </c>
      <c r="E39" s="104">
        <f>'No.4-78（方向別）'!E39+'No.4-78（方向別）'!N39+'No.4-910（方向別）'!E39</f>
        <v>0</v>
      </c>
      <c r="F39" s="105">
        <f>'No.4-78（方向別）'!F39+'No.4-78（方向別）'!O39+'No.4-910（方向別）'!F39</f>
        <v>39</v>
      </c>
      <c r="G39" s="94">
        <f>'No.4-78（方向別）'!G39+'No.4-78（方向別）'!P39+'No.4-910（方向別）'!G39</f>
        <v>39</v>
      </c>
      <c r="H39" s="93">
        <f t="shared" si="4"/>
        <v>451</v>
      </c>
      <c r="I39" s="95">
        <f t="shared" si="0"/>
        <v>8.6474501108647459</v>
      </c>
      <c r="J39" s="96">
        <f t="shared" si="1"/>
        <v>5.9264126149802898</v>
      </c>
      <c r="K39" s="106">
        <f>'No.4-12（方向別）'!K39+'No.4-56（方向別）'!K39+'No.4-910（方向別）'!K39</f>
        <v>563</v>
      </c>
      <c r="L39" s="105">
        <f>'No.4-12（方向別）'!L39+'No.4-56（方向別）'!L39+'No.4-910（方向別）'!L39</f>
        <v>38</v>
      </c>
      <c r="M39" s="94">
        <f>'No.4-12（方向別）'!M39+'No.4-56（方向別）'!M39+'No.4-910（方向別）'!M39</f>
        <v>601</v>
      </c>
      <c r="N39" s="104">
        <f>'No.4-12（方向別）'!N39+'No.4-56（方向別）'!N39+'No.4-910（方向別）'!N39</f>
        <v>2</v>
      </c>
      <c r="O39" s="105">
        <f>'No.4-12（方向別）'!O39+'No.4-56（方向別）'!O39+'No.4-910（方向別）'!O39</f>
        <v>36</v>
      </c>
      <c r="P39" s="94">
        <f>'No.4-12（方向別）'!P39+'No.4-56（方向別）'!P39+'No.4-910（方向別）'!P39</f>
        <v>38</v>
      </c>
      <c r="Q39" s="93">
        <f t="shared" si="5"/>
        <v>639</v>
      </c>
      <c r="R39" s="95">
        <f t="shared" si="2"/>
        <v>5.9467918622848206</v>
      </c>
      <c r="S39" s="96">
        <f t="shared" si="3"/>
        <v>7.8165137614678901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305" t="s">
        <v>33</v>
      </c>
      <c r="B40" s="104">
        <f>'No.4-78（方向別）'!B40+'No.4-78（方向別）'!K40+'No.4-910（方向別）'!B40</f>
        <v>417</v>
      </c>
      <c r="C40" s="105">
        <f>'No.4-78（方向別）'!C40+'No.4-78（方向別）'!L40+'No.4-910（方向別）'!C40</f>
        <v>70</v>
      </c>
      <c r="D40" s="94">
        <f>'No.4-78（方向別）'!D40+'No.4-78（方向別）'!M40+'No.4-910（方向別）'!D40</f>
        <v>487</v>
      </c>
      <c r="E40" s="104">
        <f>'No.4-78（方向別）'!E40+'No.4-78（方向別）'!N40+'No.4-910（方向別）'!E40</f>
        <v>1</v>
      </c>
      <c r="F40" s="105">
        <f>'No.4-78（方向別）'!F40+'No.4-78（方向別）'!O40+'No.4-910（方向別）'!F40</f>
        <v>30</v>
      </c>
      <c r="G40" s="94">
        <f>'No.4-78（方向別）'!G40+'No.4-78（方向別）'!P40+'No.4-910（方向別）'!G40</f>
        <v>31</v>
      </c>
      <c r="H40" s="93">
        <f t="shared" si="4"/>
        <v>518</v>
      </c>
      <c r="I40" s="95">
        <f t="shared" si="0"/>
        <v>5.9845559845559846</v>
      </c>
      <c r="J40" s="96">
        <f t="shared" si="1"/>
        <v>6.8068331143232594</v>
      </c>
      <c r="K40" s="106">
        <f>'No.4-12（方向別）'!K40+'No.4-56（方向別）'!K40+'No.4-910（方向別）'!K40</f>
        <v>548</v>
      </c>
      <c r="L40" s="105">
        <f>'No.4-12（方向別）'!L40+'No.4-56（方向別）'!L40+'No.4-910（方向別）'!L40</f>
        <v>81</v>
      </c>
      <c r="M40" s="94">
        <f>'No.4-12（方向別）'!M40+'No.4-56（方向別）'!M40+'No.4-910（方向別）'!M40</f>
        <v>629</v>
      </c>
      <c r="N40" s="104">
        <f>'No.4-12（方向別）'!N40+'No.4-56（方向別）'!N40+'No.4-910（方向別）'!N40</f>
        <v>0</v>
      </c>
      <c r="O40" s="105">
        <f>'No.4-12（方向別）'!O40+'No.4-56（方向別）'!O40+'No.4-910（方向別）'!O40</f>
        <v>36</v>
      </c>
      <c r="P40" s="94">
        <f>'No.4-12（方向別）'!P40+'No.4-56（方向別）'!P40+'No.4-910（方向別）'!P40</f>
        <v>36</v>
      </c>
      <c r="Q40" s="93">
        <f t="shared" si="5"/>
        <v>665</v>
      </c>
      <c r="R40" s="95">
        <f t="shared" si="2"/>
        <v>5.4135338345864659</v>
      </c>
      <c r="S40" s="96">
        <f t="shared" si="3"/>
        <v>8.1345565749235469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305" t="s">
        <v>34</v>
      </c>
      <c r="B41" s="104">
        <f>'No.4-78（方向別）'!B41+'No.4-78（方向別）'!K41+'No.4-910（方向別）'!B41</f>
        <v>447</v>
      </c>
      <c r="C41" s="105">
        <f>'No.4-78（方向別）'!C41+'No.4-78（方向別）'!L41+'No.4-910（方向別）'!C41</f>
        <v>47</v>
      </c>
      <c r="D41" s="94">
        <f>'No.4-78（方向別）'!D41+'No.4-78（方向別）'!M41+'No.4-910（方向別）'!D41</f>
        <v>494</v>
      </c>
      <c r="E41" s="104">
        <f>'No.4-78（方向別）'!E41+'No.4-78（方向別）'!N41+'No.4-910（方向別）'!E41</f>
        <v>2</v>
      </c>
      <c r="F41" s="105">
        <f>'No.4-78（方向別）'!F41+'No.4-78（方向別）'!O41+'No.4-910（方向別）'!F41</f>
        <v>30</v>
      </c>
      <c r="G41" s="94">
        <f>'No.4-78（方向別）'!G41+'No.4-78（方向別）'!P41+'No.4-910（方向別）'!G41</f>
        <v>32</v>
      </c>
      <c r="H41" s="93">
        <f t="shared" si="4"/>
        <v>526</v>
      </c>
      <c r="I41" s="95">
        <f t="shared" si="0"/>
        <v>6.0836501901140689</v>
      </c>
      <c r="J41" s="96">
        <f t="shared" si="1"/>
        <v>6.9119579500657036</v>
      </c>
      <c r="K41" s="106">
        <f>'No.4-12（方向別）'!K41+'No.4-56（方向別）'!K41+'No.4-910（方向別）'!K41</f>
        <v>484</v>
      </c>
      <c r="L41" s="105">
        <f>'No.4-12（方向別）'!L41+'No.4-56（方向別）'!L41+'No.4-910（方向別）'!L41</f>
        <v>72</v>
      </c>
      <c r="M41" s="94">
        <f>'No.4-12（方向別）'!M41+'No.4-56（方向別）'!M41+'No.4-910（方向別）'!M41</f>
        <v>556</v>
      </c>
      <c r="N41" s="104">
        <f>'No.4-12（方向別）'!N41+'No.4-56（方向別）'!N41+'No.4-910（方向別）'!N41</f>
        <v>1</v>
      </c>
      <c r="O41" s="105">
        <f>'No.4-12（方向別）'!O41+'No.4-56（方向別）'!O41+'No.4-910（方向別）'!O41</f>
        <v>36</v>
      </c>
      <c r="P41" s="94">
        <f>'No.4-12（方向別）'!P41+'No.4-56（方向別）'!P41+'No.4-910（方向別）'!P41</f>
        <v>37</v>
      </c>
      <c r="Q41" s="93">
        <f t="shared" si="5"/>
        <v>593</v>
      </c>
      <c r="R41" s="95">
        <f t="shared" si="2"/>
        <v>6.2394603709949417</v>
      </c>
      <c r="S41" s="96">
        <f t="shared" si="3"/>
        <v>7.2538226299694193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305" t="s">
        <v>35</v>
      </c>
      <c r="B42" s="104">
        <f>'No.4-78（方向別）'!B42+'No.4-78（方向別）'!K42+'No.4-910（方向別）'!B42</f>
        <v>483</v>
      </c>
      <c r="C42" s="105">
        <f>'No.4-78（方向別）'!C42+'No.4-78（方向別）'!L42+'No.4-910（方向別）'!C42</f>
        <v>78</v>
      </c>
      <c r="D42" s="94">
        <f>'No.4-78（方向別）'!D42+'No.4-78（方向別）'!M42+'No.4-910（方向別）'!D42</f>
        <v>561</v>
      </c>
      <c r="E42" s="104">
        <f>'No.4-78（方向別）'!E42+'No.4-78（方向別）'!N42+'No.4-910（方向別）'!E42</f>
        <v>1</v>
      </c>
      <c r="F42" s="105">
        <f>'No.4-78（方向別）'!F42+'No.4-78（方向別）'!O42+'No.4-910（方向別）'!F42</f>
        <v>23</v>
      </c>
      <c r="G42" s="94">
        <f>'No.4-78（方向別）'!G42+'No.4-78（方向別）'!P42+'No.4-910（方向別）'!G42</f>
        <v>24</v>
      </c>
      <c r="H42" s="93">
        <f t="shared" si="4"/>
        <v>585</v>
      </c>
      <c r="I42" s="95">
        <f t="shared" si="0"/>
        <v>4.1025641025641031</v>
      </c>
      <c r="J42" s="96">
        <f t="shared" si="1"/>
        <v>7.6872536136662291</v>
      </c>
      <c r="K42" s="106">
        <f>'No.4-12（方向別）'!K42+'No.4-56（方向別）'!K42+'No.4-910（方向別）'!K42</f>
        <v>456</v>
      </c>
      <c r="L42" s="105">
        <f>'No.4-12（方向別）'!L42+'No.4-56（方向別）'!L42+'No.4-910（方向別）'!L42</f>
        <v>52</v>
      </c>
      <c r="M42" s="94">
        <f>'No.4-12（方向別）'!M42+'No.4-56（方向別）'!M42+'No.4-910（方向別）'!M42</f>
        <v>508</v>
      </c>
      <c r="N42" s="104">
        <f>'No.4-12（方向別）'!N42+'No.4-56（方向別）'!N42+'No.4-910（方向別）'!N42</f>
        <v>1</v>
      </c>
      <c r="O42" s="105">
        <f>'No.4-12（方向別）'!O42+'No.4-56（方向別）'!O42+'No.4-910（方向別）'!O42</f>
        <v>35</v>
      </c>
      <c r="P42" s="94">
        <f>'No.4-12（方向別）'!P42+'No.4-56（方向別）'!P42+'No.4-910（方向別）'!P42</f>
        <v>36</v>
      </c>
      <c r="Q42" s="93">
        <f t="shared" si="5"/>
        <v>544</v>
      </c>
      <c r="R42" s="95">
        <f t="shared" si="2"/>
        <v>6.617647058823529</v>
      </c>
      <c r="S42" s="96">
        <f t="shared" si="3"/>
        <v>6.6544342507645258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305" t="s">
        <v>36</v>
      </c>
      <c r="B43" s="104">
        <f>'No.4-78（方向別）'!B43+'No.4-78（方向別）'!K43+'No.4-910（方向別）'!B43</f>
        <v>442</v>
      </c>
      <c r="C43" s="105">
        <f>'No.4-78（方向別）'!C43+'No.4-78（方向別）'!L43+'No.4-910（方向別）'!C43</f>
        <v>84</v>
      </c>
      <c r="D43" s="94">
        <f>'No.4-78（方向別）'!D43+'No.4-78（方向別）'!M43+'No.4-910（方向別）'!D43</f>
        <v>526</v>
      </c>
      <c r="E43" s="104">
        <f>'No.4-78（方向別）'!E43+'No.4-78（方向別）'!N43+'No.4-910（方向別）'!E43</f>
        <v>7</v>
      </c>
      <c r="F43" s="105">
        <f>'No.4-78（方向別）'!F43+'No.4-78（方向別）'!O43+'No.4-910（方向別）'!F43</f>
        <v>24</v>
      </c>
      <c r="G43" s="94">
        <f>'No.4-78（方向別）'!G43+'No.4-78（方向別）'!P43+'No.4-910（方向別）'!G43</f>
        <v>31</v>
      </c>
      <c r="H43" s="93">
        <f t="shared" si="4"/>
        <v>557</v>
      </c>
      <c r="I43" s="95">
        <f t="shared" si="0"/>
        <v>5.5655296229802511</v>
      </c>
      <c r="J43" s="96">
        <f t="shared" si="1"/>
        <v>7.3193166885676746</v>
      </c>
      <c r="K43" s="106">
        <f>'No.4-12（方向別）'!K43+'No.4-56（方向別）'!K43+'No.4-910（方向別）'!K43</f>
        <v>468</v>
      </c>
      <c r="L43" s="105">
        <f>'No.4-12（方向別）'!L43+'No.4-56（方向別）'!L43+'No.4-910（方向別）'!L43</f>
        <v>73</v>
      </c>
      <c r="M43" s="94">
        <f>'No.4-12（方向別）'!M43+'No.4-56（方向別）'!M43+'No.4-910（方向別）'!M43</f>
        <v>541</v>
      </c>
      <c r="N43" s="104">
        <f>'No.4-12（方向別）'!N43+'No.4-56（方向別）'!N43+'No.4-910（方向別）'!N43</f>
        <v>6</v>
      </c>
      <c r="O43" s="105">
        <f>'No.4-12（方向別）'!O43+'No.4-56（方向別）'!O43+'No.4-910（方向別）'!O43</f>
        <v>25</v>
      </c>
      <c r="P43" s="94">
        <f>'No.4-12（方向別）'!P43+'No.4-56（方向別）'!P43+'No.4-910（方向別）'!P43</f>
        <v>31</v>
      </c>
      <c r="Q43" s="93">
        <f t="shared" si="5"/>
        <v>572</v>
      </c>
      <c r="R43" s="95">
        <f t="shared" si="2"/>
        <v>5.41958041958042</v>
      </c>
      <c r="S43" s="96">
        <f t="shared" si="3"/>
        <v>6.9969418960244649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305" t="s">
        <v>37</v>
      </c>
      <c r="B44" s="107">
        <f>'No.4-78（方向別）'!B44+'No.4-78（方向別）'!K44+'No.4-910（方向別）'!B44</f>
        <v>581</v>
      </c>
      <c r="C44" s="108">
        <f>'No.4-78（方向別）'!C44+'No.4-78（方向別）'!L44+'No.4-910（方向別）'!C44</f>
        <v>81</v>
      </c>
      <c r="D44" s="109">
        <f>'No.4-78（方向別）'!D44+'No.4-78（方向別）'!M44+'No.4-910（方向別）'!D44</f>
        <v>662</v>
      </c>
      <c r="E44" s="107">
        <f>'No.4-78（方向別）'!E44+'No.4-78（方向別）'!N44+'No.4-910（方向別）'!E44</f>
        <v>10</v>
      </c>
      <c r="F44" s="110">
        <f>'No.4-78（方向別）'!F44+'No.4-78（方向別）'!O44+'No.4-910（方向別）'!F44</f>
        <v>22</v>
      </c>
      <c r="G44" s="109">
        <f>'No.4-78（方向別）'!G44+'No.4-78（方向別）'!P44+'No.4-910（方向別）'!G44</f>
        <v>32</v>
      </c>
      <c r="H44" s="104">
        <f t="shared" si="4"/>
        <v>694</v>
      </c>
      <c r="I44" s="95">
        <f t="shared" si="0"/>
        <v>4.6109510086455332</v>
      </c>
      <c r="J44" s="96">
        <f t="shared" si="1"/>
        <v>9.1195795006570304</v>
      </c>
      <c r="K44" s="111">
        <f>'No.4-12（方向別）'!K44+'No.4-56（方向別）'!K44+'No.4-910（方向別）'!K44</f>
        <v>529</v>
      </c>
      <c r="L44" s="108">
        <f>'No.4-12（方向別）'!L44+'No.4-56（方向別）'!L44+'No.4-910（方向別）'!L44</f>
        <v>69</v>
      </c>
      <c r="M44" s="109">
        <f>'No.4-12（方向別）'!M44+'No.4-56（方向別）'!M44+'No.4-910（方向別）'!M44</f>
        <v>598</v>
      </c>
      <c r="N44" s="107">
        <f>'No.4-12（方向別）'!N44+'No.4-56（方向別）'!N44+'No.4-910（方向別）'!N44</f>
        <v>5</v>
      </c>
      <c r="O44" s="110">
        <f>'No.4-12（方向別）'!O44+'No.4-56（方向別）'!O44+'No.4-910（方向別）'!O44</f>
        <v>23</v>
      </c>
      <c r="P44" s="109">
        <f>'No.4-12（方向別）'!P44+'No.4-56（方向別）'!P44+'No.4-910（方向別）'!P44</f>
        <v>28</v>
      </c>
      <c r="Q44" s="104">
        <f t="shared" si="5"/>
        <v>626</v>
      </c>
      <c r="R44" s="95">
        <f t="shared" si="2"/>
        <v>4.4728434504792336</v>
      </c>
      <c r="S44" s="96">
        <f t="shared" si="3"/>
        <v>7.6574923547400608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2" t="s">
        <v>38</v>
      </c>
      <c r="B45" s="107">
        <f>'No.4-78（方向別）'!B45+'No.4-78（方向別）'!K45+'No.4-910（方向別）'!B45</f>
        <v>571</v>
      </c>
      <c r="C45" s="108">
        <f>'No.4-78（方向別）'!C45+'No.4-78（方向別）'!L45+'No.4-910（方向別）'!C45</f>
        <v>92</v>
      </c>
      <c r="D45" s="109">
        <f>'No.4-78（方向別）'!D45+'No.4-78（方向別）'!M45+'No.4-910（方向別）'!D45</f>
        <v>663</v>
      </c>
      <c r="E45" s="107">
        <f>'No.4-78（方向別）'!E45+'No.4-78（方向別）'!N45+'No.4-910（方向別）'!E45</f>
        <v>8</v>
      </c>
      <c r="F45" s="110">
        <f>'No.4-78（方向別）'!F45+'No.4-78（方向別）'!O45+'No.4-910（方向別）'!F45</f>
        <v>40</v>
      </c>
      <c r="G45" s="109">
        <f>'No.4-78（方向別）'!G45+'No.4-78（方向別）'!P45+'No.4-910（方向別）'!G45</f>
        <v>48</v>
      </c>
      <c r="H45" s="104">
        <f t="shared" si="4"/>
        <v>711</v>
      </c>
      <c r="I45" s="95">
        <f t="shared" si="0"/>
        <v>6.7510548523206744</v>
      </c>
      <c r="J45" s="96">
        <f t="shared" si="1"/>
        <v>9.3429697766097242</v>
      </c>
      <c r="K45" s="111">
        <f>'No.4-12（方向別）'!K45+'No.4-56（方向別）'!K45+'No.4-910（方向別）'!K45</f>
        <v>596</v>
      </c>
      <c r="L45" s="108">
        <f>'No.4-12（方向別）'!L45+'No.4-56（方向別）'!L45+'No.4-910（方向別）'!L45</f>
        <v>75</v>
      </c>
      <c r="M45" s="109">
        <f>'No.4-12（方向別）'!M45+'No.4-56（方向別）'!M45+'No.4-910（方向別）'!M45</f>
        <v>671</v>
      </c>
      <c r="N45" s="107">
        <f>'No.4-12（方向別）'!N45+'No.4-56（方向別）'!N45+'No.4-910（方向別）'!N45</f>
        <v>5</v>
      </c>
      <c r="O45" s="110">
        <f>'No.4-12（方向別）'!O45+'No.4-56（方向別）'!O45+'No.4-910（方向別）'!O45</f>
        <v>29</v>
      </c>
      <c r="P45" s="109">
        <f>'No.4-12（方向別）'!P45+'No.4-56（方向別）'!P45+'No.4-910（方向別）'!P45</f>
        <v>34</v>
      </c>
      <c r="Q45" s="104">
        <f t="shared" si="5"/>
        <v>705</v>
      </c>
      <c r="R45" s="95">
        <f t="shared" si="2"/>
        <v>4.8226950354609928</v>
      </c>
      <c r="S45" s="96">
        <f t="shared" si="3"/>
        <v>8.623853211009175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3" t="s">
        <v>39</v>
      </c>
      <c r="B46" s="114">
        <f>'No.4-78（方向別）'!B46+'No.4-78（方向別）'!K46+'No.4-910（方向別）'!B46</f>
        <v>123</v>
      </c>
      <c r="C46" s="115">
        <f>'No.4-78（方向別）'!C46+'No.4-78（方向別）'!L46+'No.4-910（方向別）'!C46</f>
        <v>25</v>
      </c>
      <c r="D46" s="116">
        <f>'No.4-78（方向別）'!D46+'No.4-78（方向別）'!M46+'No.4-910（方向別）'!D46</f>
        <v>148</v>
      </c>
      <c r="E46" s="114">
        <f>'No.4-78（方向別）'!E46+'No.4-78（方向別）'!N46+'No.4-910（方向別）'!E46</f>
        <v>1</v>
      </c>
      <c r="F46" s="117">
        <f>'No.4-78（方向別）'!F46+'No.4-78（方向別）'!O46+'No.4-910（方向別）'!F46</f>
        <v>6</v>
      </c>
      <c r="G46" s="116">
        <f>'No.4-78（方向別）'!G46+'No.4-78（方向別）'!P46+'No.4-910（方向別）'!G46</f>
        <v>7</v>
      </c>
      <c r="H46" s="118">
        <f t="shared" si="4"/>
        <v>155</v>
      </c>
      <c r="I46" s="119">
        <f t="shared" si="0"/>
        <v>4.5161290322580641</v>
      </c>
      <c r="J46" s="120">
        <f t="shared" si="1"/>
        <v>2.0367936925098555</v>
      </c>
      <c r="K46" s="121">
        <f>'No.4-12（方向別）'!K46+'No.4-56（方向別）'!K46+'No.4-910（方向別）'!K46</f>
        <v>105</v>
      </c>
      <c r="L46" s="115">
        <f>'No.4-12（方向別）'!L46+'No.4-56（方向別）'!L46+'No.4-910（方向別）'!L46</f>
        <v>10</v>
      </c>
      <c r="M46" s="116">
        <f>'No.4-12（方向別）'!M46+'No.4-56（方向別）'!M46+'No.4-910（方向別）'!M46</f>
        <v>115</v>
      </c>
      <c r="N46" s="114">
        <f>'No.4-12（方向別）'!N46+'No.4-56（方向別）'!N46+'No.4-910（方向別）'!N46</f>
        <v>1</v>
      </c>
      <c r="O46" s="117">
        <f>'No.4-12（方向別）'!O46+'No.4-56（方向別）'!O46+'No.4-910（方向別）'!O46</f>
        <v>3</v>
      </c>
      <c r="P46" s="116">
        <f>'No.4-12（方向別）'!P46+'No.4-56（方向別）'!P46+'No.4-910（方向別）'!P46</f>
        <v>4</v>
      </c>
      <c r="Q46" s="118">
        <f t="shared" si="5"/>
        <v>119</v>
      </c>
      <c r="R46" s="119">
        <f t="shared" si="2"/>
        <v>3.3613445378151261</v>
      </c>
      <c r="S46" s="120">
        <f t="shared" si="3"/>
        <v>1.4556574923547401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2" t="s">
        <v>40</v>
      </c>
      <c r="B47" s="123">
        <f>'No.4-78（方向別）'!B47+'No.4-78（方向別）'!K47+'No.4-910（方向別）'!B47</f>
        <v>101</v>
      </c>
      <c r="C47" s="124">
        <f>'No.4-78（方向別）'!C47+'No.4-78（方向別）'!L47+'No.4-910（方向別）'!C47</f>
        <v>16</v>
      </c>
      <c r="D47" s="125">
        <f>'No.4-78（方向別）'!D47+'No.4-78（方向別）'!M47+'No.4-910（方向別）'!D47</f>
        <v>117</v>
      </c>
      <c r="E47" s="123">
        <f>'No.4-78（方向別）'!E47+'No.4-78（方向別）'!N47+'No.4-910（方向別）'!E47</f>
        <v>2</v>
      </c>
      <c r="F47" s="126">
        <f>'No.4-78（方向別）'!F47+'No.4-78（方向別）'!O47+'No.4-910（方向別）'!F47</f>
        <v>0</v>
      </c>
      <c r="G47" s="125">
        <f>'No.4-78（方向別）'!G47+'No.4-78（方向別）'!P47+'No.4-910（方向別）'!G47</f>
        <v>2</v>
      </c>
      <c r="H47" s="127">
        <f t="shared" si="4"/>
        <v>119</v>
      </c>
      <c r="I47" s="128">
        <f t="shared" si="0"/>
        <v>1.680672268907563</v>
      </c>
      <c r="J47" s="129">
        <f t="shared" si="1"/>
        <v>1.5637319316688569</v>
      </c>
      <c r="K47" s="130">
        <f>'No.4-12（方向別）'!K47+'No.4-56（方向別）'!K47+'No.4-910（方向別）'!K47</f>
        <v>114</v>
      </c>
      <c r="L47" s="124">
        <f>'No.4-12（方向別）'!L47+'No.4-56（方向別）'!L47+'No.4-910（方向別）'!L47</f>
        <v>12</v>
      </c>
      <c r="M47" s="125">
        <f>'No.4-12（方向別）'!M47+'No.4-56（方向別）'!M47+'No.4-910（方向別）'!M47</f>
        <v>126</v>
      </c>
      <c r="N47" s="123">
        <f>'No.4-12（方向別）'!N47+'No.4-56（方向別）'!N47+'No.4-910（方向別）'!N47</f>
        <v>0</v>
      </c>
      <c r="O47" s="126">
        <f>'No.4-12（方向別）'!O47+'No.4-56（方向別）'!O47+'No.4-910（方向別）'!O47</f>
        <v>4</v>
      </c>
      <c r="P47" s="125">
        <f>'No.4-12（方向別）'!P47+'No.4-56（方向別）'!P47+'No.4-910（方向別）'!P47</f>
        <v>4</v>
      </c>
      <c r="Q47" s="127">
        <f t="shared" si="5"/>
        <v>130</v>
      </c>
      <c r="R47" s="128">
        <f t="shared" si="2"/>
        <v>3.0769230769230766</v>
      </c>
      <c r="S47" s="129">
        <f t="shared" si="3"/>
        <v>1.5902140672782874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2" t="s">
        <v>41</v>
      </c>
      <c r="B48" s="123">
        <f>'No.4-78（方向別）'!B48+'No.4-78（方向別）'!K48+'No.4-910（方向別）'!B48</f>
        <v>126</v>
      </c>
      <c r="C48" s="124">
        <f>'No.4-78（方向別）'!C48+'No.4-78（方向別）'!L48+'No.4-910（方向別）'!C48</f>
        <v>22</v>
      </c>
      <c r="D48" s="125">
        <f>'No.4-78（方向別）'!D48+'No.4-78（方向別）'!M48+'No.4-910（方向別）'!D48</f>
        <v>148</v>
      </c>
      <c r="E48" s="123">
        <f>'No.4-78（方向別）'!E48+'No.4-78（方向別）'!N48+'No.4-910（方向別）'!E48</f>
        <v>1</v>
      </c>
      <c r="F48" s="126">
        <f>'No.4-78（方向別）'!F48+'No.4-78（方向別）'!O48+'No.4-910（方向別）'!F48</f>
        <v>0</v>
      </c>
      <c r="G48" s="125">
        <f>'No.4-78（方向別）'!G48+'No.4-78（方向別）'!P48+'No.4-910（方向別）'!G48</f>
        <v>1</v>
      </c>
      <c r="H48" s="127">
        <f t="shared" si="4"/>
        <v>149</v>
      </c>
      <c r="I48" s="128">
        <f t="shared" si="0"/>
        <v>0.67114093959731547</v>
      </c>
      <c r="J48" s="129">
        <f t="shared" si="1"/>
        <v>1.9579500657030224</v>
      </c>
      <c r="K48" s="130">
        <f>'No.4-12（方向別）'!K48+'No.4-56（方向別）'!K48+'No.4-910（方向別）'!K48</f>
        <v>137</v>
      </c>
      <c r="L48" s="124">
        <f>'No.4-12（方向別）'!L48+'No.4-56（方向別）'!L48+'No.4-910（方向別）'!L48</f>
        <v>12</v>
      </c>
      <c r="M48" s="125">
        <f>'No.4-12（方向別）'!M48+'No.4-56（方向別）'!M48+'No.4-910（方向別）'!M48</f>
        <v>149</v>
      </c>
      <c r="N48" s="123">
        <f>'No.4-12（方向別）'!N48+'No.4-56（方向別）'!N48+'No.4-910（方向別）'!N48</f>
        <v>0</v>
      </c>
      <c r="O48" s="126">
        <f>'No.4-12（方向別）'!O48+'No.4-56（方向別）'!O48+'No.4-910（方向別）'!O48</f>
        <v>2</v>
      </c>
      <c r="P48" s="125">
        <f>'No.4-12（方向別）'!P48+'No.4-56（方向別）'!P48+'No.4-910（方向別）'!P48</f>
        <v>2</v>
      </c>
      <c r="Q48" s="127">
        <f t="shared" si="5"/>
        <v>151</v>
      </c>
      <c r="R48" s="128">
        <f t="shared" si="2"/>
        <v>1.3245033112582782</v>
      </c>
      <c r="S48" s="129">
        <f t="shared" si="3"/>
        <v>1.8470948012232415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2" t="s">
        <v>42</v>
      </c>
      <c r="B49" s="123">
        <f>'No.4-78（方向別）'!B49+'No.4-78（方向別）'!K49+'No.4-910（方向別）'!B49</f>
        <v>100</v>
      </c>
      <c r="C49" s="124">
        <f>'No.4-78（方向別）'!C49+'No.4-78（方向別）'!L49+'No.4-910（方向別）'!C49</f>
        <v>16</v>
      </c>
      <c r="D49" s="125">
        <f>'No.4-78（方向別）'!D49+'No.4-78（方向別）'!M49+'No.4-910（方向別）'!D49</f>
        <v>116</v>
      </c>
      <c r="E49" s="123">
        <f>'No.4-78（方向別）'!E49+'No.4-78（方向別）'!N49+'No.4-910（方向別）'!E49</f>
        <v>2</v>
      </c>
      <c r="F49" s="126">
        <f>'No.4-78（方向別）'!F49+'No.4-78（方向別）'!O49+'No.4-910（方向別）'!F49</f>
        <v>4</v>
      </c>
      <c r="G49" s="125">
        <f>'No.4-78（方向別）'!G49+'No.4-78（方向別）'!P49+'No.4-910（方向別）'!G49</f>
        <v>6</v>
      </c>
      <c r="H49" s="127">
        <f t="shared" si="4"/>
        <v>122</v>
      </c>
      <c r="I49" s="128">
        <f t="shared" si="0"/>
        <v>4.918032786885246</v>
      </c>
      <c r="J49" s="129">
        <f t="shared" si="1"/>
        <v>1.6031537450722735</v>
      </c>
      <c r="K49" s="130">
        <f>'No.4-12（方向別）'!K49+'No.4-56（方向別）'!K49+'No.4-910（方向別）'!K49</f>
        <v>151</v>
      </c>
      <c r="L49" s="124">
        <f>'No.4-12（方向別）'!L49+'No.4-56（方向別）'!L49+'No.4-910（方向別）'!L49</f>
        <v>12</v>
      </c>
      <c r="M49" s="125">
        <f>'No.4-12（方向別）'!M49+'No.4-56（方向別）'!M49+'No.4-910（方向別）'!M49</f>
        <v>163</v>
      </c>
      <c r="N49" s="123">
        <f>'No.4-12（方向別）'!N49+'No.4-56（方向別）'!N49+'No.4-910（方向別）'!N49</f>
        <v>4</v>
      </c>
      <c r="O49" s="126">
        <f>'No.4-12（方向別）'!O49+'No.4-56（方向別）'!O49+'No.4-910（方向別）'!O49</f>
        <v>3</v>
      </c>
      <c r="P49" s="125">
        <f>'No.4-12（方向別）'!P49+'No.4-56（方向別）'!P49+'No.4-910（方向別）'!P49</f>
        <v>7</v>
      </c>
      <c r="Q49" s="127">
        <f t="shared" si="5"/>
        <v>170</v>
      </c>
      <c r="R49" s="128">
        <f t="shared" si="2"/>
        <v>4.1176470588235299</v>
      </c>
      <c r="S49" s="129">
        <f t="shared" si="3"/>
        <v>2.0795107033639142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2" t="s">
        <v>43</v>
      </c>
      <c r="B50" s="74">
        <f>'No.4-78（方向別）'!B50+'No.4-78（方向別）'!K50+'No.4-910（方向別）'!B50</f>
        <v>106</v>
      </c>
      <c r="C50" s="75">
        <f>'No.4-78（方向別）'!C50+'No.4-78（方向別）'!L50+'No.4-910（方向別）'!C50</f>
        <v>13</v>
      </c>
      <c r="D50" s="75">
        <f>'No.4-78（方向別）'!D50+'No.4-78（方向別）'!M50+'No.4-910（方向別）'!D50</f>
        <v>119</v>
      </c>
      <c r="E50" s="74">
        <f>'No.4-78（方向別）'!E50+'No.4-78（方向別）'!N50+'No.4-910（方向別）'!E50</f>
        <v>0</v>
      </c>
      <c r="F50" s="75">
        <f>'No.4-78（方向別）'!F50+'No.4-78（方向別）'!O50+'No.4-910（方向別）'!F50</f>
        <v>4</v>
      </c>
      <c r="G50" s="75">
        <f>'No.4-78（方向別）'!G50+'No.4-78（方向別）'!P50+'No.4-910（方向別）'!G50</f>
        <v>4</v>
      </c>
      <c r="H50" s="74">
        <f t="shared" si="4"/>
        <v>123</v>
      </c>
      <c r="I50" s="76">
        <f t="shared" si="0"/>
        <v>3.2520325203252032</v>
      </c>
      <c r="J50" s="77">
        <f t="shared" si="1"/>
        <v>1.616294349540079</v>
      </c>
      <c r="K50" s="78">
        <f>'No.4-12（方向別）'!K50+'No.4-56（方向別）'!K50+'No.4-910（方向別）'!K50</f>
        <v>167</v>
      </c>
      <c r="L50" s="75">
        <f>'No.4-12（方向別）'!L50+'No.4-56（方向別）'!L50+'No.4-910（方向別）'!L50</f>
        <v>18</v>
      </c>
      <c r="M50" s="75">
        <f>'No.4-12（方向別）'!M50+'No.4-56（方向別）'!M50+'No.4-910（方向別）'!M50</f>
        <v>185</v>
      </c>
      <c r="N50" s="74">
        <f>'No.4-12（方向別）'!N50+'No.4-56（方向別）'!N50+'No.4-910（方向別）'!N50</f>
        <v>0</v>
      </c>
      <c r="O50" s="75">
        <f>'No.4-12（方向別）'!O50+'No.4-56（方向別）'!O50+'No.4-910（方向別）'!O50</f>
        <v>1</v>
      </c>
      <c r="P50" s="75">
        <f>'No.4-12（方向別）'!P50+'No.4-56（方向別）'!P50+'No.4-910（方向別）'!P50</f>
        <v>1</v>
      </c>
      <c r="Q50" s="74">
        <f t="shared" si="5"/>
        <v>186</v>
      </c>
      <c r="R50" s="76">
        <f t="shared" si="2"/>
        <v>0.5376344086021505</v>
      </c>
      <c r="S50" s="77">
        <f t="shared" si="3"/>
        <v>2.2752293577981653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1" t="s">
        <v>44</v>
      </c>
      <c r="B51" s="86">
        <f>'No.4-78（方向別）'!B51+'No.4-78（方向別）'!K51+'No.4-910（方向別）'!B51</f>
        <v>106</v>
      </c>
      <c r="C51" s="87">
        <f>'No.4-78（方向別）'!C51+'No.4-78（方向別）'!L51+'No.4-910（方向別）'!C51</f>
        <v>19</v>
      </c>
      <c r="D51" s="87">
        <f>'No.4-78（方向別）'!D51+'No.4-78（方向別）'!M51+'No.4-910（方向別）'!D51</f>
        <v>125</v>
      </c>
      <c r="E51" s="86">
        <f>'No.4-78（方向別）'!E51+'No.4-78（方向別）'!N51+'No.4-910（方向別）'!E51</f>
        <v>0</v>
      </c>
      <c r="F51" s="87">
        <f>'No.4-78（方向別）'!F51+'No.4-78（方向別）'!O51+'No.4-910（方向別）'!F51</f>
        <v>1</v>
      </c>
      <c r="G51" s="87">
        <f>'No.4-78（方向別）'!G51+'No.4-78（方向別）'!P51+'No.4-910（方向別）'!G51</f>
        <v>1</v>
      </c>
      <c r="H51" s="86">
        <f t="shared" si="4"/>
        <v>126</v>
      </c>
      <c r="I51" s="132">
        <f t="shared" si="0"/>
        <v>0.79365079365079361</v>
      </c>
      <c r="J51" s="133">
        <f t="shared" si="1"/>
        <v>1.6557161629434956</v>
      </c>
      <c r="K51" s="90">
        <f>'No.4-12（方向別）'!K51+'No.4-56（方向別）'!K51+'No.4-910（方向別）'!K51</f>
        <v>102</v>
      </c>
      <c r="L51" s="87">
        <f>'No.4-12（方向別）'!L51+'No.4-56（方向別）'!L51+'No.4-910（方向別）'!L51</f>
        <v>15</v>
      </c>
      <c r="M51" s="87">
        <f>'No.4-12（方向別）'!M51+'No.4-56（方向別）'!M51+'No.4-910（方向別）'!M51</f>
        <v>117</v>
      </c>
      <c r="N51" s="86">
        <f>'No.4-12（方向別）'!N51+'No.4-56（方向別）'!N51+'No.4-910（方向別）'!N51</f>
        <v>1</v>
      </c>
      <c r="O51" s="87">
        <f>'No.4-12（方向別）'!O51+'No.4-56（方向別）'!O51+'No.4-910（方向別）'!O51</f>
        <v>1</v>
      </c>
      <c r="P51" s="87">
        <f>'No.4-12（方向別）'!P51+'No.4-56（方向別）'!P51+'No.4-910（方向別）'!P51</f>
        <v>2</v>
      </c>
      <c r="Q51" s="86">
        <f t="shared" si="5"/>
        <v>119</v>
      </c>
      <c r="R51" s="132">
        <f t="shared" si="2"/>
        <v>1.680672268907563</v>
      </c>
      <c r="S51" s="133">
        <f t="shared" si="3"/>
        <v>1.4556574923547401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2" t="s">
        <v>124</v>
      </c>
      <c r="B52" s="93">
        <f>'No.4-78（方向別）'!B52+'No.4-78（方向別）'!K52+'No.4-910（方向別）'!B52</f>
        <v>662</v>
      </c>
      <c r="C52" s="94">
        <f>'No.4-78（方向別）'!C52+'No.4-78（方向別）'!L52+'No.4-910（方向別）'!C52</f>
        <v>111</v>
      </c>
      <c r="D52" s="94">
        <f>'No.4-78（方向別）'!D52+'No.4-78（方向別）'!M52+'No.4-910（方向別）'!D52</f>
        <v>773</v>
      </c>
      <c r="E52" s="93">
        <f>'No.4-78（方向別）'!E52+'No.4-78（方向別）'!N52+'No.4-910（方向別）'!E52</f>
        <v>6</v>
      </c>
      <c r="F52" s="94">
        <f>'No.4-78（方向別）'!F52+'No.4-78（方向別）'!O52+'No.4-910（方向別）'!F52</f>
        <v>15</v>
      </c>
      <c r="G52" s="94">
        <f>'No.4-78（方向別）'!G52+'No.4-78（方向別）'!P52+'No.4-910（方向別）'!G52</f>
        <v>21</v>
      </c>
      <c r="H52" s="93">
        <f t="shared" si="4"/>
        <v>794</v>
      </c>
      <c r="I52" s="95">
        <f t="shared" si="0"/>
        <v>2.644836272040302</v>
      </c>
      <c r="J52" s="96">
        <f t="shared" si="1"/>
        <v>10.433639947437582</v>
      </c>
      <c r="K52" s="97">
        <f>'No.4-12（方向別）'!K52+'No.4-56（方向別）'!K52+'No.4-910（方向別）'!K52</f>
        <v>776</v>
      </c>
      <c r="L52" s="94">
        <f>'No.4-12（方向別）'!L52+'No.4-56（方向別）'!L52+'No.4-910（方向別）'!L52</f>
        <v>79</v>
      </c>
      <c r="M52" s="94">
        <f>'No.4-12（方向別）'!M52+'No.4-56（方向別）'!M52+'No.4-910（方向別）'!M52</f>
        <v>855</v>
      </c>
      <c r="N52" s="93">
        <f>'No.4-12（方向別）'!N52+'No.4-56（方向別）'!N52+'No.4-910（方向別）'!N52</f>
        <v>6</v>
      </c>
      <c r="O52" s="94">
        <f>'No.4-12（方向別）'!O52+'No.4-56（方向別）'!O52+'No.4-910（方向別）'!O52</f>
        <v>14</v>
      </c>
      <c r="P52" s="94">
        <f>'No.4-12（方向別）'!P52+'No.4-56（方向別）'!P52+'No.4-910（方向別）'!P52</f>
        <v>20</v>
      </c>
      <c r="Q52" s="93">
        <f t="shared" si="5"/>
        <v>875</v>
      </c>
      <c r="R52" s="95">
        <f t="shared" si="2"/>
        <v>2.2857142857142856</v>
      </c>
      <c r="S52" s="96">
        <f t="shared" si="3"/>
        <v>10.703363914373089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4">
        <f>'No.4-78（方向別）'!B53+'No.4-78（方向別）'!K53+'No.4-910（方向別）'!B53</f>
        <v>100</v>
      </c>
      <c r="C53" s="135">
        <f>'No.4-78（方向別）'!C53+'No.4-78（方向別）'!L53+'No.4-910（方向別）'!C53</f>
        <v>9</v>
      </c>
      <c r="D53" s="135">
        <f>'No.4-78（方向別）'!D53+'No.4-78（方向別）'!M53+'No.4-910（方向別）'!D53</f>
        <v>109</v>
      </c>
      <c r="E53" s="134">
        <f>'No.4-78（方向別）'!E53+'No.4-78（方向別）'!N53+'No.4-910（方向別）'!E53</f>
        <v>1</v>
      </c>
      <c r="F53" s="135">
        <f>'No.4-78（方向別）'!F53+'No.4-78（方向別）'!O53+'No.4-910（方向別）'!F53</f>
        <v>1</v>
      </c>
      <c r="G53" s="135">
        <f>'No.4-78（方向別）'!G53+'No.4-78（方向別）'!P53+'No.4-910（方向別）'!G53</f>
        <v>2</v>
      </c>
      <c r="H53" s="134">
        <f t="shared" si="4"/>
        <v>111</v>
      </c>
      <c r="I53" s="136">
        <f t="shared" si="0"/>
        <v>1.8018018018018016</v>
      </c>
      <c r="J53" s="137">
        <f t="shared" si="1"/>
        <v>1.4586070959264128</v>
      </c>
      <c r="K53" s="138">
        <f>'No.4-12（方向別）'!K53+'No.4-56（方向別）'!K53+'No.4-910（方向別）'!K53</f>
        <v>137</v>
      </c>
      <c r="L53" s="135">
        <f>'No.4-12（方向別）'!L53+'No.4-56（方向別）'!L53+'No.4-910（方向別）'!L53</f>
        <v>13</v>
      </c>
      <c r="M53" s="135">
        <f>'No.4-12（方向別）'!M53+'No.4-56（方向別）'!M53+'No.4-910（方向別）'!M53</f>
        <v>150</v>
      </c>
      <c r="N53" s="134">
        <f>'No.4-12（方向別）'!N53+'No.4-56（方向別）'!N53+'No.4-910（方向別）'!N53</f>
        <v>0</v>
      </c>
      <c r="O53" s="135">
        <f>'No.4-12（方向別）'!O53+'No.4-56（方向別）'!O53+'No.4-910（方向別）'!O53</f>
        <v>0</v>
      </c>
      <c r="P53" s="135">
        <f>'No.4-12（方向別）'!P53+'No.4-56（方向別）'!P53+'No.4-910（方向別）'!P53</f>
        <v>0</v>
      </c>
      <c r="Q53" s="134">
        <f t="shared" si="5"/>
        <v>150</v>
      </c>
      <c r="R53" s="136">
        <f t="shared" si="2"/>
        <v>0</v>
      </c>
      <c r="S53" s="137">
        <f t="shared" si="3"/>
        <v>1.834862385321101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f>'No.4-78（方向別）'!B54+'No.4-78（方向別）'!K54+'No.4-910（方向別）'!B54</f>
        <v>103</v>
      </c>
      <c r="C54" s="75">
        <f>'No.4-78（方向別）'!C54+'No.4-78（方向別）'!L54+'No.4-910（方向別）'!C54</f>
        <v>9</v>
      </c>
      <c r="D54" s="75">
        <f>'No.4-78（方向別）'!D54+'No.4-78（方向別）'!M54+'No.4-910（方向別）'!D54</f>
        <v>112</v>
      </c>
      <c r="E54" s="74">
        <f>'No.4-78（方向別）'!E54+'No.4-78（方向別）'!N54+'No.4-910（方向別）'!E54</f>
        <v>0</v>
      </c>
      <c r="F54" s="75">
        <f>'No.4-78（方向別）'!F54+'No.4-78（方向別）'!O54+'No.4-910（方向別）'!F54</f>
        <v>4</v>
      </c>
      <c r="G54" s="75">
        <f>'No.4-78（方向別）'!G54+'No.4-78（方向別）'!P54+'No.4-910（方向別）'!G54</f>
        <v>4</v>
      </c>
      <c r="H54" s="74">
        <f t="shared" si="4"/>
        <v>116</v>
      </c>
      <c r="I54" s="76">
        <f t="shared" si="0"/>
        <v>3.4482758620689657</v>
      </c>
      <c r="J54" s="77">
        <f t="shared" si="1"/>
        <v>1.5243101182654404</v>
      </c>
      <c r="K54" s="78">
        <f>'No.4-12（方向別）'!K54+'No.4-56（方向別）'!K54+'No.4-910（方向別）'!K54</f>
        <v>122</v>
      </c>
      <c r="L54" s="75">
        <f>'No.4-12（方向別）'!L54+'No.4-56（方向別）'!L54+'No.4-910（方向別）'!L54</f>
        <v>15</v>
      </c>
      <c r="M54" s="75">
        <f>'No.4-12（方向別）'!M54+'No.4-56（方向別）'!M54+'No.4-910（方向別）'!M54</f>
        <v>137</v>
      </c>
      <c r="N54" s="74">
        <f>'No.4-12（方向別）'!N54+'No.4-56（方向別）'!N54+'No.4-910（方向別）'!N54</f>
        <v>0</v>
      </c>
      <c r="O54" s="75">
        <f>'No.4-12（方向別）'!O54+'No.4-56（方向別）'!O54+'No.4-910（方向別）'!O54</f>
        <v>2</v>
      </c>
      <c r="P54" s="75">
        <f>'No.4-12（方向別）'!P54+'No.4-56（方向別）'!P54+'No.4-910（方向別）'!P54</f>
        <v>2</v>
      </c>
      <c r="Q54" s="74">
        <f t="shared" si="5"/>
        <v>139</v>
      </c>
      <c r="R54" s="76">
        <f t="shared" si="2"/>
        <v>1.4388489208633095</v>
      </c>
      <c r="S54" s="77">
        <f t="shared" si="3"/>
        <v>1.7003058103975535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f>'No.4-78（方向別）'!B55+'No.4-78（方向別）'!K55+'No.4-910（方向別）'!B55</f>
        <v>89</v>
      </c>
      <c r="C55" s="75">
        <f>'No.4-78（方向別）'!C55+'No.4-78（方向別）'!L55+'No.4-910（方向別）'!C55</f>
        <v>8</v>
      </c>
      <c r="D55" s="75">
        <f>'No.4-78（方向別）'!D55+'No.4-78（方向別）'!M55+'No.4-910（方向別）'!D55</f>
        <v>97</v>
      </c>
      <c r="E55" s="74">
        <f>'No.4-78（方向別）'!E55+'No.4-78（方向別）'!N55+'No.4-910（方向別）'!E55</f>
        <v>0</v>
      </c>
      <c r="F55" s="75">
        <f>'No.4-78（方向別）'!F55+'No.4-78（方向別）'!O55+'No.4-910（方向別）'!F55</f>
        <v>2</v>
      </c>
      <c r="G55" s="75">
        <f>'No.4-78（方向別）'!G55+'No.4-78（方向別）'!P55+'No.4-910（方向別）'!G55</f>
        <v>2</v>
      </c>
      <c r="H55" s="74">
        <f t="shared" si="4"/>
        <v>99</v>
      </c>
      <c r="I55" s="76">
        <f t="shared" si="0"/>
        <v>2.0202020202020203</v>
      </c>
      <c r="J55" s="77">
        <f t="shared" si="1"/>
        <v>1.3009198423127464</v>
      </c>
      <c r="K55" s="78">
        <f>'No.4-12（方向別）'!K55+'No.4-56（方向別）'!K55+'No.4-910（方向別）'!K55</f>
        <v>117</v>
      </c>
      <c r="L55" s="75">
        <f>'No.4-12（方向別）'!L55+'No.4-56（方向別）'!L55+'No.4-910（方向別）'!L55</f>
        <v>18</v>
      </c>
      <c r="M55" s="75">
        <f>'No.4-12（方向別）'!M55+'No.4-56（方向別）'!M55+'No.4-910（方向別）'!M55</f>
        <v>135</v>
      </c>
      <c r="N55" s="74">
        <f>'No.4-12（方向別）'!N55+'No.4-56（方向別）'!N55+'No.4-910（方向別）'!N55</f>
        <v>0</v>
      </c>
      <c r="O55" s="75">
        <f>'No.4-12（方向別）'!O55+'No.4-56（方向別）'!O55+'No.4-910（方向別）'!O55</f>
        <v>2</v>
      </c>
      <c r="P55" s="75">
        <f>'No.4-12（方向別）'!P55+'No.4-56（方向別）'!P55+'No.4-910（方向別）'!P55</f>
        <v>2</v>
      </c>
      <c r="Q55" s="74">
        <f t="shared" si="5"/>
        <v>137</v>
      </c>
      <c r="R55" s="76">
        <f t="shared" si="2"/>
        <v>1.4598540145985401</v>
      </c>
      <c r="S55" s="77">
        <f t="shared" si="3"/>
        <v>1.6758409785932722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f>'No.4-78（方向別）'!B56+'No.4-78（方向別）'!K56+'No.4-910（方向別）'!B56</f>
        <v>79</v>
      </c>
      <c r="C56" s="75">
        <f>'No.4-78（方向別）'!C56+'No.4-78（方向別）'!L56+'No.4-910（方向別）'!C56</f>
        <v>5</v>
      </c>
      <c r="D56" s="75">
        <f>'No.4-78（方向別）'!D56+'No.4-78（方向別）'!M56+'No.4-910（方向別）'!D56</f>
        <v>84</v>
      </c>
      <c r="E56" s="74">
        <f>'No.4-78（方向別）'!E56+'No.4-78（方向別）'!N56+'No.4-910（方向別）'!E56</f>
        <v>1</v>
      </c>
      <c r="F56" s="75">
        <f>'No.4-78（方向別）'!F56+'No.4-78（方向別）'!O56+'No.4-910（方向別）'!F56</f>
        <v>6</v>
      </c>
      <c r="G56" s="75">
        <f>'No.4-78（方向別）'!G56+'No.4-78（方向別）'!P56+'No.4-910（方向別）'!G56</f>
        <v>7</v>
      </c>
      <c r="H56" s="74">
        <f t="shared" si="4"/>
        <v>91</v>
      </c>
      <c r="I56" s="128">
        <f t="shared" si="0"/>
        <v>7.6923076923076916</v>
      </c>
      <c r="J56" s="129">
        <f t="shared" si="1"/>
        <v>1.1957950065703022</v>
      </c>
      <c r="K56" s="78">
        <f>'No.4-12（方向別）'!K56+'No.4-56（方向別）'!K56+'No.4-910（方向別）'!K56</f>
        <v>121</v>
      </c>
      <c r="L56" s="75">
        <f>'No.4-12（方向別）'!L56+'No.4-56（方向別）'!L56+'No.4-910（方向別）'!L56</f>
        <v>11</v>
      </c>
      <c r="M56" s="75">
        <f>'No.4-12（方向別）'!M56+'No.4-56（方向別）'!M56+'No.4-910（方向別）'!M56</f>
        <v>132</v>
      </c>
      <c r="N56" s="74">
        <f>'No.4-12（方向別）'!N56+'No.4-56（方向別）'!N56+'No.4-910（方向別）'!N56</f>
        <v>1</v>
      </c>
      <c r="O56" s="75">
        <f>'No.4-12（方向別）'!O56+'No.4-56（方向別）'!O56+'No.4-910（方向別）'!O56</f>
        <v>0</v>
      </c>
      <c r="P56" s="75">
        <f>'No.4-12（方向別）'!P56+'No.4-56（方向別）'!P56+'No.4-910（方向別）'!P56</f>
        <v>1</v>
      </c>
      <c r="Q56" s="74">
        <f t="shared" si="5"/>
        <v>133</v>
      </c>
      <c r="R56" s="128">
        <f t="shared" si="2"/>
        <v>0.75187969924812026</v>
      </c>
      <c r="S56" s="129">
        <f t="shared" si="3"/>
        <v>1.6269113149847094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f>'No.4-78（方向別）'!B57+'No.4-78（方向別）'!K57+'No.4-910（方向別）'!B57</f>
        <v>151</v>
      </c>
      <c r="C57" s="75">
        <f>'No.4-78（方向別）'!C57+'No.4-78（方向別）'!L57+'No.4-910（方向別）'!C57</f>
        <v>5</v>
      </c>
      <c r="D57" s="75">
        <f>'No.4-78（方向別）'!D57+'No.4-78（方向別）'!M57+'No.4-910（方向別）'!D57</f>
        <v>156</v>
      </c>
      <c r="E57" s="74">
        <f>'No.4-78（方向別）'!E57+'No.4-78（方向別）'!N57+'No.4-910（方向別）'!E57</f>
        <v>0</v>
      </c>
      <c r="F57" s="75">
        <f>'No.4-78（方向別）'!F57+'No.4-78（方向別）'!O57+'No.4-910（方向別）'!F57</f>
        <v>3</v>
      </c>
      <c r="G57" s="75">
        <f>'No.4-78（方向別）'!G57+'No.4-78（方向別）'!P57+'No.4-910（方向別）'!G57</f>
        <v>3</v>
      </c>
      <c r="H57" s="74">
        <f t="shared" si="4"/>
        <v>159</v>
      </c>
      <c r="I57" s="76">
        <f t="shared" si="0"/>
        <v>1.8867924528301885</v>
      </c>
      <c r="J57" s="77">
        <f t="shared" si="1"/>
        <v>2.0893561103810776</v>
      </c>
      <c r="K57" s="78">
        <f>'No.4-12（方向別）'!K57+'No.4-56（方向別）'!K57+'No.4-910（方向別）'!K57</f>
        <v>151</v>
      </c>
      <c r="L57" s="75">
        <f>'No.4-12（方向別）'!L57+'No.4-56（方向別）'!L57+'No.4-910（方向別）'!L57</f>
        <v>11</v>
      </c>
      <c r="M57" s="75">
        <f>'No.4-12（方向別）'!M57+'No.4-56（方向別）'!M57+'No.4-910（方向別）'!M57</f>
        <v>162</v>
      </c>
      <c r="N57" s="74">
        <f>'No.4-12（方向別）'!N57+'No.4-56（方向別）'!N57+'No.4-910（方向別）'!N57</f>
        <v>0</v>
      </c>
      <c r="O57" s="75">
        <f>'No.4-12（方向別）'!O57+'No.4-56（方向別）'!O57+'No.4-910（方向別）'!O57</f>
        <v>3</v>
      </c>
      <c r="P57" s="75">
        <f>'No.4-12（方向別）'!P57+'No.4-56（方向別）'!P57+'No.4-910（方向別）'!P57</f>
        <v>3</v>
      </c>
      <c r="Q57" s="74">
        <f t="shared" si="5"/>
        <v>165</v>
      </c>
      <c r="R57" s="76">
        <f t="shared" si="2"/>
        <v>1.8181818181818183</v>
      </c>
      <c r="S57" s="77">
        <f t="shared" si="3"/>
        <v>2.0183486238532109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39" t="s">
        <v>51</v>
      </c>
      <c r="B58" s="86">
        <f>'No.4-78（方向別）'!B58+'No.4-78（方向別）'!K58+'No.4-910（方向別）'!B58</f>
        <v>84</v>
      </c>
      <c r="C58" s="87">
        <f>'No.4-78（方向別）'!C58+'No.4-78（方向別）'!L58+'No.4-910（方向別）'!C58</f>
        <v>7</v>
      </c>
      <c r="D58" s="87">
        <f>'No.4-78（方向別）'!D58+'No.4-78（方向別）'!M58+'No.4-910（方向別）'!D58</f>
        <v>91</v>
      </c>
      <c r="E58" s="86">
        <f>'No.4-78（方向別）'!E58+'No.4-78（方向別）'!N58+'No.4-910（方向別）'!E58</f>
        <v>0</v>
      </c>
      <c r="F58" s="87">
        <f>'No.4-78（方向別）'!F58+'No.4-78（方向別）'!O58+'No.4-910（方向別）'!F58</f>
        <v>3</v>
      </c>
      <c r="G58" s="87">
        <f>'No.4-78（方向別）'!G58+'No.4-78（方向別）'!P58+'No.4-910（方向別）'!G58</f>
        <v>3</v>
      </c>
      <c r="H58" s="86">
        <f t="shared" si="4"/>
        <v>94</v>
      </c>
      <c r="I58" s="132">
        <f t="shared" si="0"/>
        <v>3.191489361702128</v>
      </c>
      <c r="J58" s="133">
        <f t="shared" si="1"/>
        <v>1.2352168199737188</v>
      </c>
      <c r="K58" s="90">
        <f>'No.4-12（方向別）'!K58+'No.4-56（方向別）'!K58+'No.4-910（方向別）'!K58</f>
        <v>126</v>
      </c>
      <c r="L58" s="87">
        <f>'No.4-12（方向別）'!L58+'No.4-56（方向別）'!L58+'No.4-910（方向別）'!L58</f>
        <v>11</v>
      </c>
      <c r="M58" s="87">
        <f>'No.4-12（方向別）'!M58+'No.4-56（方向別）'!M58+'No.4-910（方向別）'!M58</f>
        <v>137</v>
      </c>
      <c r="N58" s="86">
        <f>'No.4-12（方向別）'!N58+'No.4-56（方向別）'!N58+'No.4-910（方向別）'!N58</f>
        <v>1</v>
      </c>
      <c r="O58" s="87">
        <f>'No.4-12（方向別）'!O58+'No.4-56（方向別）'!O58+'No.4-910（方向別）'!O58</f>
        <v>1</v>
      </c>
      <c r="P58" s="87">
        <f>'No.4-12（方向別）'!P58+'No.4-56（方向別）'!P58+'No.4-910（方向別）'!P58</f>
        <v>2</v>
      </c>
      <c r="Q58" s="86">
        <f t="shared" si="5"/>
        <v>139</v>
      </c>
      <c r="R58" s="132">
        <f t="shared" si="2"/>
        <v>1.4388489208633095</v>
      </c>
      <c r="S58" s="133">
        <f t="shared" si="3"/>
        <v>1.7003058103975535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2" t="s">
        <v>125</v>
      </c>
      <c r="B59" s="93">
        <f>'No.4-78（方向別）'!B59+'No.4-78（方向別）'!K59+'No.4-910（方向別）'!B59</f>
        <v>606</v>
      </c>
      <c r="C59" s="94">
        <f>'No.4-78（方向別）'!C59+'No.4-78（方向別）'!L59+'No.4-910（方向別）'!C59</f>
        <v>43</v>
      </c>
      <c r="D59" s="94">
        <f>'No.4-78（方向別）'!D59+'No.4-78（方向別）'!M59+'No.4-910（方向別）'!D59</f>
        <v>649</v>
      </c>
      <c r="E59" s="93">
        <f>'No.4-78（方向別）'!E59+'No.4-78（方向別）'!N59+'No.4-910（方向別）'!E59</f>
        <v>2</v>
      </c>
      <c r="F59" s="94">
        <f>'No.4-78（方向別）'!F59+'No.4-78（方向別）'!O59+'No.4-910（方向別）'!F59</f>
        <v>19</v>
      </c>
      <c r="G59" s="94">
        <f>'No.4-78（方向別）'!G59+'No.4-78（方向別）'!P59+'No.4-910（方向別）'!G59</f>
        <v>21</v>
      </c>
      <c r="H59" s="93">
        <f t="shared" si="4"/>
        <v>670</v>
      </c>
      <c r="I59" s="95">
        <f t="shared" si="0"/>
        <v>3.1343283582089549</v>
      </c>
      <c r="J59" s="96">
        <f t="shared" si="1"/>
        <v>8.804204993429698</v>
      </c>
      <c r="K59" s="97">
        <f>'No.4-12（方向別）'!K59+'No.4-56（方向別）'!K59+'No.4-910（方向別）'!K59</f>
        <v>774</v>
      </c>
      <c r="L59" s="94">
        <f>'No.4-12（方向別）'!L59+'No.4-56（方向別）'!L59+'No.4-910（方向別）'!L59</f>
        <v>79</v>
      </c>
      <c r="M59" s="94">
        <f>'No.4-12（方向別）'!M59+'No.4-56（方向別）'!M59+'No.4-910（方向別）'!M59</f>
        <v>853</v>
      </c>
      <c r="N59" s="93">
        <f>'No.4-12（方向別）'!N59+'No.4-56（方向別）'!N59+'No.4-910（方向別）'!N59</f>
        <v>2</v>
      </c>
      <c r="O59" s="94">
        <f>'No.4-12（方向別）'!O59+'No.4-56（方向別）'!O59+'No.4-910（方向別）'!O59</f>
        <v>8</v>
      </c>
      <c r="P59" s="94">
        <f>'No.4-12（方向別）'!P59+'No.4-56（方向別）'!P59+'No.4-910（方向別）'!P59</f>
        <v>10</v>
      </c>
      <c r="Q59" s="93">
        <f t="shared" si="5"/>
        <v>863</v>
      </c>
      <c r="R59" s="95">
        <f t="shared" si="2"/>
        <v>1.1587485515643103</v>
      </c>
      <c r="S59" s="96">
        <f t="shared" si="3"/>
        <v>10.5565749235474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0" t="s">
        <v>53</v>
      </c>
      <c r="B60" s="141">
        <f>B30+B37+B38+B39+B40+B41+B42+B43+B44+B45+B52+B59</f>
        <v>6315</v>
      </c>
      <c r="C60" s="142">
        <f t="shared" ref="C60:J60" si="6">C30+C37+C38+C39+C40+C41+C42+C43+C44+C45+C52+C59</f>
        <v>924</v>
      </c>
      <c r="D60" s="143">
        <f t="shared" si="6"/>
        <v>7239</v>
      </c>
      <c r="E60" s="141">
        <f t="shared" si="6"/>
        <v>48</v>
      </c>
      <c r="F60" s="144">
        <f t="shared" si="6"/>
        <v>323</v>
      </c>
      <c r="G60" s="143">
        <f t="shared" si="6"/>
        <v>371</v>
      </c>
      <c r="H60" s="302">
        <f t="shared" si="6"/>
        <v>7610</v>
      </c>
      <c r="I60" s="730">
        <f t="shared" ref="I60" si="7">IF(H60=0,"-",G60/H60%)</f>
        <v>4.8751642575558476</v>
      </c>
      <c r="J60" s="304">
        <f t="shared" si="6"/>
        <v>100</v>
      </c>
      <c r="K60" s="145">
        <f>K30+K37+K38+K39+K40+K41+K42+K43+K44+K45+K52+K59</f>
        <v>6841</v>
      </c>
      <c r="L60" s="142">
        <f t="shared" ref="L60:Q60" si="8">L30+L37+L38+L39+L40+L41+L42+L43+L44+L45+L52+L59</f>
        <v>877</v>
      </c>
      <c r="M60" s="143">
        <f t="shared" si="8"/>
        <v>7718</v>
      </c>
      <c r="N60" s="141">
        <f t="shared" si="8"/>
        <v>54</v>
      </c>
      <c r="O60" s="144">
        <f t="shared" si="8"/>
        <v>403</v>
      </c>
      <c r="P60" s="143">
        <f t="shared" si="8"/>
        <v>457</v>
      </c>
      <c r="Q60" s="302">
        <f t="shared" si="8"/>
        <v>8175</v>
      </c>
      <c r="R60" s="730">
        <f t="shared" ref="R60" si="9">IF(Q60=0,"-",P60/Q60%)</f>
        <v>5.5902140672782874</v>
      </c>
      <c r="S60" s="304">
        <f t="shared" si="3"/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377</v>
      </c>
      <c r="C61" s="38"/>
      <c r="D61" s="38"/>
      <c r="E61" s="38"/>
      <c r="F61" s="38"/>
      <c r="G61" s="38"/>
      <c r="H61" s="38"/>
      <c r="I61" s="38"/>
      <c r="J61" s="39"/>
      <c r="K61" s="146"/>
      <c r="L61" s="147"/>
      <c r="M61" s="147"/>
      <c r="N61" s="147"/>
      <c r="O61" s="147"/>
      <c r="P61" s="147"/>
      <c r="Q61" s="147"/>
      <c r="R61" s="147"/>
      <c r="S61" s="148"/>
      <c r="T61" s="23"/>
      <c r="U61" s="23"/>
    </row>
    <row r="62" spans="1:59" ht="17.100000000000001" customHeight="1" thickBot="1">
      <c r="A62" s="41"/>
      <c r="B62" s="42" t="s">
        <v>4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49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15</v>
      </c>
      <c r="J63" s="56" t="s">
        <v>16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15</v>
      </c>
      <c r="S63" s="56" t="s">
        <v>16</v>
      </c>
      <c r="T63" s="61"/>
      <c r="U63" s="61"/>
      <c r="X63" s="62">
        <v>877</v>
      </c>
      <c r="Y63" s="62"/>
    </row>
    <row r="64" spans="1:59" s="24" customFormat="1" ht="17.100000000000001" customHeight="1">
      <c r="A64" s="64" t="s">
        <v>17</v>
      </c>
      <c r="B64" s="65">
        <f>B24+K24</f>
        <v>189</v>
      </c>
      <c r="C64" s="66">
        <f t="shared" ref="C64:G79" si="10">C24+L24</f>
        <v>30</v>
      </c>
      <c r="D64" s="66">
        <f t="shared" si="10"/>
        <v>219</v>
      </c>
      <c r="E64" s="65">
        <f t="shared" si="10"/>
        <v>4</v>
      </c>
      <c r="F64" s="66">
        <f t="shared" si="10"/>
        <v>10</v>
      </c>
      <c r="G64" s="66">
        <f t="shared" si="10"/>
        <v>14</v>
      </c>
      <c r="H64" s="65">
        <f>D64+G64</f>
        <v>233</v>
      </c>
      <c r="I64" s="67">
        <f>G64/H64%</f>
        <v>6.0085836909871242</v>
      </c>
      <c r="J64" s="68">
        <f>H64/$H$100%</f>
        <v>1.4760848907190371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f t="shared" ref="B65:G80" si="11">B25+K25</f>
        <v>248</v>
      </c>
      <c r="C65" s="75">
        <f t="shared" si="10"/>
        <v>42</v>
      </c>
      <c r="D65" s="75">
        <f t="shared" si="10"/>
        <v>290</v>
      </c>
      <c r="E65" s="74">
        <f t="shared" si="10"/>
        <v>4</v>
      </c>
      <c r="F65" s="75">
        <f t="shared" si="10"/>
        <v>12</v>
      </c>
      <c r="G65" s="75">
        <f t="shared" si="10"/>
        <v>16</v>
      </c>
      <c r="H65" s="74">
        <f>D65+G65</f>
        <v>306</v>
      </c>
      <c r="I65" s="76">
        <f t="shared" ref="I65:I99" si="12">G65/H65%</f>
        <v>5.2287581699346406</v>
      </c>
      <c r="J65" s="77">
        <f t="shared" ref="J65:J99" si="13">H65/$H$100%</f>
        <v>1.9385492556224264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f t="shared" si="11"/>
        <v>327</v>
      </c>
      <c r="C66" s="75">
        <f t="shared" si="10"/>
        <v>37</v>
      </c>
      <c r="D66" s="75">
        <f t="shared" si="10"/>
        <v>364</v>
      </c>
      <c r="E66" s="74">
        <f t="shared" si="10"/>
        <v>3</v>
      </c>
      <c r="F66" s="75">
        <f t="shared" si="10"/>
        <v>8</v>
      </c>
      <c r="G66" s="75">
        <f t="shared" si="10"/>
        <v>11</v>
      </c>
      <c r="H66" s="74">
        <f t="shared" ref="H66:H99" si="14">D66+G66</f>
        <v>375</v>
      </c>
      <c r="I66" s="76">
        <f t="shared" si="12"/>
        <v>2.9333333333333331</v>
      </c>
      <c r="J66" s="77">
        <f t="shared" si="13"/>
        <v>2.3756731073804245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f t="shared" si="11"/>
        <v>191</v>
      </c>
      <c r="C67" s="81">
        <f t="shared" si="10"/>
        <v>32</v>
      </c>
      <c r="D67" s="81">
        <f t="shared" si="10"/>
        <v>223</v>
      </c>
      <c r="E67" s="80">
        <f t="shared" si="10"/>
        <v>1</v>
      </c>
      <c r="F67" s="81">
        <f t="shared" si="10"/>
        <v>14</v>
      </c>
      <c r="G67" s="81">
        <f t="shared" si="10"/>
        <v>15</v>
      </c>
      <c r="H67" s="80">
        <f t="shared" si="14"/>
        <v>238</v>
      </c>
      <c r="I67" s="82">
        <f t="shared" si="12"/>
        <v>6.302521008403362</v>
      </c>
      <c r="J67" s="83">
        <f t="shared" si="13"/>
        <v>1.5077605321507761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f t="shared" si="11"/>
        <v>265</v>
      </c>
      <c r="C68" s="75">
        <f t="shared" si="10"/>
        <v>43</v>
      </c>
      <c r="D68" s="75">
        <f t="shared" si="10"/>
        <v>308</v>
      </c>
      <c r="E68" s="74">
        <f t="shared" si="10"/>
        <v>2</v>
      </c>
      <c r="F68" s="75">
        <f t="shared" si="10"/>
        <v>8</v>
      </c>
      <c r="G68" s="75">
        <f t="shared" si="10"/>
        <v>10</v>
      </c>
      <c r="H68" s="74">
        <f t="shared" si="14"/>
        <v>318</v>
      </c>
      <c r="I68" s="76">
        <f t="shared" si="12"/>
        <v>3.1446540880503142</v>
      </c>
      <c r="J68" s="77">
        <f t="shared" si="13"/>
        <v>2.0145707950585998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f t="shared" si="11"/>
        <v>167</v>
      </c>
      <c r="C69" s="87">
        <f t="shared" si="10"/>
        <v>18</v>
      </c>
      <c r="D69" s="87">
        <f t="shared" si="10"/>
        <v>185</v>
      </c>
      <c r="E69" s="86">
        <f t="shared" si="10"/>
        <v>3</v>
      </c>
      <c r="F69" s="87">
        <f t="shared" si="10"/>
        <v>15</v>
      </c>
      <c r="G69" s="87">
        <f t="shared" si="10"/>
        <v>18</v>
      </c>
      <c r="H69" s="86">
        <f t="shared" si="14"/>
        <v>203</v>
      </c>
      <c r="I69" s="88">
        <f t="shared" si="12"/>
        <v>8.8669950738916263</v>
      </c>
      <c r="J69" s="89">
        <f t="shared" si="13"/>
        <v>1.2860310421286032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f t="shared" si="11"/>
        <v>1387</v>
      </c>
      <c r="C70" s="94">
        <f t="shared" si="10"/>
        <v>202</v>
      </c>
      <c r="D70" s="94">
        <f t="shared" si="10"/>
        <v>1589</v>
      </c>
      <c r="E70" s="93">
        <f t="shared" si="10"/>
        <v>17</v>
      </c>
      <c r="F70" s="94">
        <f t="shared" si="10"/>
        <v>67</v>
      </c>
      <c r="G70" s="94">
        <f t="shared" si="10"/>
        <v>84</v>
      </c>
      <c r="H70" s="93">
        <f t="shared" si="14"/>
        <v>1673</v>
      </c>
      <c r="I70" s="95">
        <f t="shared" si="12"/>
        <v>5.02092050209205</v>
      </c>
      <c r="J70" s="96">
        <f t="shared" si="13"/>
        <v>10.598669623059868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f t="shared" si="11"/>
        <v>217</v>
      </c>
      <c r="C71" s="100">
        <f t="shared" si="10"/>
        <v>50</v>
      </c>
      <c r="D71" s="100">
        <f t="shared" si="10"/>
        <v>267</v>
      </c>
      <c r="E71" s="99">
        <f t="shared" si="10"/>
        <v>2</v>
      </c>
      <c r="F71" s="100">
        <f t="shared" si="10"/>
        <v>19</v>
      </c>
      <c r="G71" s="100">
        <f t="shared" si="10"/>
        <v>21</v>
      </c>
      <c r="H71" s="99">
        <f t="shared" si="14"/>
        <v>288</v>
      </c>
      <c r="I71" s="101">
        <f t="shared" si="12"/>
        <v>7.291666666666667</v>
      </c>
      <c r="J71" s="102">
        <f t="shared" si="13"/>
        <v>1.8245169464681661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f t="shared" si="11"/>
        <v>165</v>
      </c>
      <c r="C72" s="75">
        <f t="shared" si="10"/>
        <v>31</v>
      </c>
      <c r="D72" s="75">
        <f t="shared" si="10"/>
        <v>196</v>
      </c>
      <c r="E72" s="74">
        <f t="shared" si="10"/>
        <v>3</v>
      </c>
      <c r="F72" s="75">
        <f t="shared" si="10"/>
        <v>15</v>
      </c>
      <c r="G72" s="75">
        <f t="shared" si="10"/>
        <v>18</v>
      </c>
      <c r="H72" s="74">
        <f t="shared" si="14"/>
        <v>214</v>
      </c>
      <c r="I72" s="76">
        <f t="shared" si="12"/>
        <v>8.4112149532710276</v>
      </c>
      <c r="J72" s="77">
        <f t="shared" si="13"/>
        <v>1.3557174532784289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f t="shared" si="11"/>
        <v>188</v>
      </c>
      <c r="C73" s="75">
        <f t="shared" si="10"/>
        <v>18</v>
      </c>
      <c r="D73" s="75">
        <f t="shared" si="10"/>
        <v>206</v>
      </c>
      <c r="E73" s="74">
        <f t="shared" si="10"/>
        <v>6</v>
      </c>
      <c r="F73" s="75">
        <f t="shared" si="10"/>
        <v>21</v>
      </c>
      <c r="G73" s="75">
        <f t="shared" si="10"/>
        <v>27</v>
      </c>
      <c r="H73" s="74">
        <f t="shared" si="14"/>
        <v>233</v>
      </c>
      <c r="I73" s="76">
        <f t="shared" si="12"/>
        <v>11.587982832618025</v>
      </c>
      <c r="J73" s="77">
        <f t="shared" si="13"/>
        <v>1.4760848907190371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f t="shared" si="11"/>
        <v>188</v>
      </c>
      <c r="C74" s="75">
        <f t="shared" si="10"/>
        <v>23</v>
      </c>
      <c r="D74" s="75">
        <f t="shared" si="10"/>
        <v>211</v>
      </c>
      <c r="E74" s="74">
        <f t="shared" si="10"/>
        <v>3</v>
      </c>
      <c r="F74" s="75">
        <f t="shared" si="10"/>
        <v>12</v>
      </c>
      <c r="G74" s="75">
        <f t="shared" si="10"/>
        <v>15</v>
      </c>
      <c r="H74" s="74">
        <f t="shared" si="14"/>
        <v>226</v>
      </c>
      <c r="I74" s="76">
        <f t="shared" si="12"/>
        <v>6.6371681415929213</v>
      </c>
      <c r="J74" s="77">
        <f t="shared" si="13"/>
        <v>1.4317389927146025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f t="shared" si="11"/>
        <v>155</v>
      </c>
      <c r="C75" s="75">
        <f t="shared" si="10"/>
        <v>15</v>
      </c>
      <c r="D75" s="75">
        <f t="shared" si="10"/>
        <v>170</v>
      </c>
      <c r="E75" s="74">
        <f t="shared" si="10"/>
        <v>0</v>
      </c>
      <c r="F75" s="75">
        <f t="shared" si="10"/>
        <v>13</v>
      </c>
      <c r="G75" s="75">
        <f t="shared" si="10"/>
        <v>13</v>
      </c>
      <c r="H75" s="74">
        <f t="shared" si="14"/>
        <v>183</v>
      </c>
      <c r="I75" s="76">
        <f t="shared" si="12"/>
        <v>7.1038251366120218</v>
      </c>
      <c r="J75" s="77">
        <f t="shared" si="13"/>
        <v>1.1593284764016472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f t="shared" si="11"/>
        <v>190</v>
      </c>
      <c r="C76" s="87">
        <f t="shared" si="10"/>
        <v>16</v>
      </c>
      <c r="D76" s="87">
        <f t="shared" si="10"/>
        <v>206</v>
      </c>
      <c r="E76" s="86">
        <f t="shared" si="10"/>
        <v>2</v>
      </c>
      <c r="F76" s="87">
        <f t="shared" si="10"/>
        <v>15</v>
      </c>
      <c r="G76" s="87">
        <f t="shared" si="10"/>
        <v>17</v>
      </c>
      <c r="H76" s="86">
        <f t="shared" si="14"/>
        <v>223</v>
      </c>
      <c r="I76" s="88">
        <f t="shared" si="12"/>
        <v>7.623318385650224</v>
      </c>
      <c r="J76" s="89">
        <f t="shared" si="13"/>
        <v>1.4127336078555592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f t="shared" si="11"/>
        <v>1103</v>
      </c>
      <c r="C77" s="94">
        <f t="shared" si="10"/>
        <v>153</v>
      </c>
      <c r="D77" s="94">
        <f t="shared" si="10"/>
        <v>1256</v>
      </c>
      <c r="E77" s="93">
        <f t="shared" si="10"/>
        <v>16</v>
      </c>
      <c r="F77" s="94">
        <f t="shared" si="10"/>
        <v>95</v>
      </c>
      <c r="G77" s="94">
        <f t="shared" si="10"/>
        <v>111</v>
      </c>
      <c r="H77" s="93">
        <f t="shared" si="14"/>
        <v>1367</v>
      </c>
      <c r="I77" s="95">
        <f t="shared" si="12"/>
        <v>8.1199707388441844</v>
      </c>
      <c r="J77" s="96">
        <f t="shared" si="13"/>
        <v>8.6601203674374414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f t="shared" si="11"/>
        <v>901</v>
      </c>
      <c r="C78" s="105">
        <f t="shared" si="10"/>
        <v>172</v>
      </c>
      <c r="D78" s="94">
        <f t="shared" si="10"/>
        <v>1073</v>
      </c>
      <c r="E78" s="104">
        <f t="shared" si="10"/>
        <v>4</v>
      </c>
      <c r="F78" s="105">
        <f t="shared" si="10"/>
        <v>80</v>
      </c>
      <c r="G78" s="94">
        <f t="shared" si="10"/>
        <v>84</v>
      </c>
      <c r="H78" s="93">
        <f t="shared" si="14"/>
        <v>1157</v>
      </c>
      <c r="I78" s="95">
        <f t="shared" si="12"/>
        <v>7.2601555747623161</v>
      </c>
      <c r="J78" s="96">
        <f t="shared" si="13"/>
        <v>7.3297434273044031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305" t="s">
        <v>32</v>
      </c>
      <c r="B79" s="104">
        <f t="shared" si="11"/>
        <v>925</v>
      </c>
      <c r="C79" s="105">
        <f t="shared" si="10"/>
        <v>88</v>
      </c>
      <c r="D79" s="94">
        <f t="shared" si="10"/>
        <v>1013</v>
      </c>
      <c r="E79" s="104">
        <f t="shared" si="10"/>
        <v>2</v>
      </c>
      <c r="F79" s="105">
        <f t="shared" si="10"/>
        <v>75</v>
      </c>
      <c r="G79" s="94">
        <f t="shared" si="10"/>
        <v>77</v>
      </c>
      <c r="H79" s="93">
        <f t="shared" si="14"/>
        <v>1090</v>
      </c>
      <c r="I79" s="95">
        <f t="shared" si="12"/>
        <v>7.0642201834862384</v>
      </c>
      <c r="J79" s="96">
        <f t="shared" si="13"/>
        <v>6.9052898321191005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305" t="s">
        <v>33</v>
      </c>
      <c r="B80" s="104">
        <f t="shared" si="11"/>
        <v>965</v>
      </c>
      <c r="C80" s="105">
        <f t="shared" si="11"/>
        <v>151</v>
      </c>
      <c r="D80" s="94">
        <f t="shared" si="11"/>
        <v>1116</v>
      </c>
      <c r="E80" s="104">
        <f t="shared" si="11"/>
        <v>1</v>
      </c>
      <c r="F80" s="105">
        <f t="shared" si="11"/>
        <v>66</v>
      </c>
      <c r="G80" s="94">
        <f t="shared" si="11"/>
        <v>67</v>
      </c>
      <c r="H80" s="93">
        <f t="shared" si="14"/>
        <v>1183</v>
      </c>
      <c r="I80" s="95">
        <f t="shared" si="12"/>
        <v>5.6635672020287409</v>
      </c>
      <c r="J80" s="96">
        <f t="shared" si="13"/>
        <v>7.4944567627494463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305" t="s">
        <v>34</v>
      </c>
      <c r="B81" s="104">
        <f t="shared" ref="B81:G96" si="15">B41+K41</f>
        <v>931</v>
      </c>
      <c r="C81" s="105">
        <f t="shared" si="15"/>
        <v>119</v>
      </c>
      <c r="D81" s="94">
        <f t="shared" si="15"/>
        <v>1050</v>
      </c>
      <c r="E81" s="104">
        <f t="shared" si="15"/>
        <v>3</v>
      </c>
      <c r="F81" s="105">
        <f t="shared" si="15"/>
        <v>66</v>
      </c>
      <c r="G81" s="94">
        <f t="shared" si="15"/>
        <v>69</v>
      </c>
      <c r="H81" s="93">
        <f t="shared" si="14"/>
        <v>1119</v>
      </c>
      <c r="I81" s="95">
        <f t="shared" si="12"/>
        <v>6.1662198391420917</v>
      </c>
      <c r="J81" s="96">
        <f t="shared" si="13"/>
        <v>7.0890085524231869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305" t="s">
        <v>35</v>
      </c>
      <c r="B82" s="104">
        <f t="shared" si="15"/>
        <v>939</v>
      </c>
      <c r="C82" s="105">
        <f t="shared" si="15"/>
        <v>130</v>
      </c>
      <c r="D82" s="94">
        <f t="shared" si="15"/>
        <v>1069</v>
      </c>
      <c r="E82" s="104">
        <f t="shared" si="15"/>
        <v>2</v>
      </c>
      <c r="F82" s="105">
        <f t="shared" si="15"/>
        <v>58</v>
      </c>
      <c r="G82" s="94">
        <f t="shared" si="15"/>
        <v>60</v>
      </c>
      <c r="H82" s="93">
        <f t="shared" si="14"/>
        <v>1129</v>
      </c>
      <c r="I82" s="95">
        <f t="shared" si="12"/>
        <v>5.3144375553587251</v>
      </c>
      <c r="J82" s="96">
        <f t="shared" si="13"/>
        <v>7.1523598352866644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305" t="s">
        <v>36</v>
      </c>
      <c r="B83" s="104">
        <f t="shared" si="15"/>
        <v>910</v>
      </c>
      <c r="C83" s="105">
        <f t="shared" si="15"/>
        <v>157</v>
      </c>
      <c r="D83" s="94">
        <f t="shared" si="15"/>
        <v>1067</v>
      </c>
      <c r="E83" s="104">
        <f t="shared" si="15"/>
        <v>13</v>
      </c>
      <c r="F83" s="105">
        <f t="shared" si="15"/>
        <v>49</v>
      </c>
      <c r="G83" s="94">
        <f t="shared" si="15"/>
        <v>62</v>
      </c>
      <c r="H83" s="93">
        <f t="shared" si="14"/>
        <v>1129</v>
      </c>
      <c r="I83" s="95">
        <f t="shared" si="12"/>
        <v>5.4915854738706829</v>
      </c>
      <c r="J83" s="96">
        <f t="shared" si="13"/>
        <v>7.1523598352866644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305" t="s">
        <v>37</v>
      </c>
      <c r="B84" s="107">
        <f t="shared" si="15"/>
        <v>1110</v>
      </c>
      <c r="C84" s="108">
        <f t="shared" si="15"/>
        <v>150</v>
      </c>
      <c r="D84" s="109">
        <f t="shared" si="15"/>
        <v>1260</v>
      </c>
      <c r="E84" s="107">
        <f t="shared" si="15"/>
        <v>15</v>
      </c>
      <c r="F84" s="110">
        <f t="shared" si="15"/>
        <v>45</v>
      </c>
      <c r="G84" s="109">
        <f t="shared" si="15"/>
        <v>60</v>
      </c>
      <c r="H84" s="104">
        <f t="shared" si="14"/>
        <v>1320</v>
      </c>
      <c r="I84" s="95">
        <f t="shared" si="12"/>
        <v>4.5454545454545459</v>
      </c>
      <c r="J84" s="96">
        <f t="shared" si="13"/>
        <v>8.3623693379790947</v>
      </c>
      <c r="K84" s="111"/>
      <c r="L84" s="108"/>
      <c r="M84" s="109"/>
      <c r="N84" s="107"/>
      <c r="O84" s="110"/>
      <c r="P84" s="109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2" t="s">
        <v>38</v>
      </c>
      <c r="B85" s="107">
        <f t="shared" si="15"/>
        <v>1167</v>
      </c>
      <c r="C85" s="108">
        <f t="shared" si="15"/>
        <v>167</v>
      </c>
      <c r="D85" s="109">
        <f t="shared" si="15"/>
        <v>1334</v>
      </c>
      <c r="E85" s="107">
        <f t="shared" si="15"/>
        <v>13</v>
      </c>
      <c r="F85" s="110">
        <f t="shared" si="15"/>
        <v>69</v>
      </c>
      <c r="G85" s="109">
        <f t="shared" si="15"/>
        <v>82</v>
      </c>
      <c r="H85" s="104">
        <f t="shared" si="14"/>
        <v>1416</v>
      </c>
      <c r="I85" s="95">
        <f t="shared" si="12"/>
        <v>5.7909604519774014</v>
      </c>
      <c r="J85" s="96">
        <f t="shared" si="13"/>
        <v>8.9705416534684836</v>
      </c>
      <c r="K85" s="111"/>
      <c r="L85" s="108"/>
      <c r="M85" s="109"/>
      <c r="N85" s="107"/>
      <c r="O85" s="110"/>
      <c r="P85" s="109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3" t="s">
        <v>39</v>
      </c>
      <c r="B86" s="114">
        <f t="shared" si="15"/>
        <v>228</v>
      </c>
      <c r="C86" s="115">
        <f t="shared" si="15"/>
        <v>35</v>
      </c>
      <c r="D86" s="116">
        <f t="shared" si="15"/>
        <v>263</v>
      </c>
      <c r="E86" s="114">
        <f t="shared" si="15"/>
        <v>2</v>
      </c>
      <c r="F86" s="117">
        <f t="shared" si="15"/>
        <v>9</v>
      </c>
      <c r="G86" s="116">
        <f t="shared" si="15"/>
        <v>11</v>
      </c>
      <c r="H86" s="118">
        <f t="shared" si="14"/>
        <v>274</v>
      </c>
      <c r="I86" s="119">
        <f t="shared" si="12"/>
        <v>4.0145985401459852</v>
      </c>
      <c r="J86" s="120">
        <f t="shared" si="13"/>
        <v>1.735825150459297</v>
      </c>
      <c r="K86" s="121"/>
      <c r="L86" s="115"/>
      <c r="M86" s="116"/>
      <c r="N86" s="114"/>
      <c r="O86" s="117"/>
      <c r="P86" s="116"/>
      <c r="Q86" s="118"/>
      <c r="R86" s="119"/>
      <c r="S86" s="120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2" t="s">
        <v>40</v>
      </c>
      <c r="B87" s="123">
        <f t="shared" si="15"/>
        <v>215</v>
      </c>
      <c r="C87" s="124">
        <f t="shared" si="15"/>
        <v>28</v>
      </c>
      <c r="D87" s="125">
        <f t="shared" si="15"/>
        <v>243</v>
      </c>
      <c r="E87" s="123">
        <f t="shared" si="15"/>
        <v>2</v>
      </c>
      <c r="F87" s="126">
        <f t="shared" si="15"/>
        <v>4</v>
      </c>
      <c r="G87" s="125">
        <f t="shared" si="15"/>
        <v>6</v>
      </c>
      <c r="H87" s="127">
        <f t="shared" si="14"/>
        <v>249</v>
      </c>
      <c r="I87" s="128">
        <f t="shared" si="12"/>
        <v>2.4096385542168672</v>
      </c>
      <c r="J87" s="129">
        <f t="shared" si="13"/>
        <v>1.577446943300602</v>
      </c>
      <c r="K87" s="130"/>
      <c r="L87" s="124"/>
      <c r="M87" s="125"/>
      <c r="N87" s="123"/>
      <c r="O87" s="126"/>
      <c r="P87" s="125"/>
      <c r="Q87" s="127"/>
      <c r="R87" s="128"/>
      <c r="S87" s="129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2" t="s">
        <v>41</v>
      </c>
      <c r="B88" s="123">
        <f t="shared" si="15"/>
        <v>263</v>
      </c>
      <c r="C88" s="124">
        <f t="shared" si="15"/>
        <v>34</v>
      </c>
      <c r="D88" s="125">
        <f t="shared" si="15"/>
        <v>297</v>
      </c>
      <c r="E88" s="123">
        <f t="shared" si="15"/>
        <v>1</v>
      </c>
      <c r="F88" s="126">
        <f t="shared" si="15"/>
        <v>2</v>
      </c>
      <c r="G88" s="125">
        <f t="shared" si="15"/>
        <v>3</v>
      </c>
      <c r="H88" s="127">
        <f t="shared" si="14"/>
        <v>300</v>
      </c>
      <c r="I88" s="128">
        <f t="shared" si="12"/>
        <v>1</v>
      </c>
      <c r="J88" s="129">
        <f t="shared" si="13"/>
        <v>1.9005384859043397</v>
      </c>
      <c r="K88" s="130"/>
      <c r="L88" s="124"/>
      <c r="M88" s="125"/>
      <c r="N88" s="123"/>
      <c r="O88" s="126"/>
      <c r="P88" s="125"/>
      <c r="Q88" s="127"/>
      <c r="R88" s="128"/>
      <c r="S88" s="129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2" t="s">
        <v>42</v>
      </c>
      <c r="B89" s="123">
        <f t="shared" si="15"/>
        <v>251</v>
      </c>
      <c r="C89" s="124">
        <f t="shared" si="15"/>
        <v>28</v>
      </c>
      <c r="D89" s="125">
        <f t="shared" si="15"/>
        <v>279</v>
      </c>
      <c r="E89" s="123">
        <f t="shared" si="15"/>
        <v>6</v>
      </c>
      <c r="F89" s="126">
        <f t="shared" si="15"/>
        <v>7</v>
      </c>
      <c r="G89" s="125">
        <f t="shared" si="15"/>
        <v>13</v>
      </c>
      <c r="H89" s="127">
        <f t="shared" si="14"/>
        <v>292</v>
      </c>
      <c r="I89" s="128">
        <f t="shared" si="12"/>
        <v>4.4520547945205484</v>
      </c>
      <c r="J89" s="129">
        <f t="shared" si="13"/>
        <v>1.8498574596135573</v>
      </c>
      <c r="K89" s="130"/>
      <c r="L89" s="124"/>
      <c r="M89" s="125"/>
      <c r="N89" s="123"/>
      <c r="O89" s="126"/>
      <c r="P89" s="125"/>
      <c r="Q89" s="127"/>
      <c r="R89" s="128"/>
      <c r="S89" s="129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2" t="s">
        <v>43</v>
      </c>
      <c r="B90" s="74">
        <f t="shared" si="15"/>
        <v>273</v>
      </c>
      <c r="C90" s="75">
        <f t="shared" si="15"/>
        <v>31</v>
      </c>
      <c r="D90" s="75">
        <f t="shared" si="15"/>
        <v>304</v>
      </c>
      <c r="E90" s="74">
        <f t="shared" si="15"/>
        <v>0</v>
      </c>
      <c r="F90" s="75">
        <f t="shared" si="15"/>
        <v>5</v>
      </c>
      <c r="G90" s="75">
        <f t="shared" si="15"/>
        <v>5</v>
      </c>
      <c r="H90" s="74">
        <f t="shared" si="14"/>
        <v>309</v>
      </c>
      <c r="I90" s="76">
        <f t="shared" si="12"/>
        <v>1.6181229773462784</v>
      </c>
      <c r="J90" s="77">
        <f t="shared" si="13"/>
        <v>1.9575546404814699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1" t="s">
        <v>44</v>
      </c>
      <c r="B91" s="86">
        <f t="shared" si="15"/>
        <v>208</v>
      </c>
      <c r="C91" s="87">
        <f t="shared" si="15"/>
        <v>34</v>
      </c>
      <c r="D91" s="87">
        <f t="shared" si="15"/>
        <v>242</v>
      </c>
      <c r="E91" s="86">
        <f t="shared" si="15"/>
        <v>1</v>
      </c>
      <c r="F91" s="87">
        <f t="shared" si="15"/>
        <v>2</v>
      </c>
      <c r="G91" s="87">
        <f t="shared" si="15"/>
        <v>3</v>
      </c>
      <c r="H91" s="86">
        <f t="shared" si="14"/>
        <v>245</v>
      </c>
      <c r="I91" s="132">
        <f t="shared" si="12"/>
        <v>1.2244897959183672</v>
      </c>
      <c r="J91" s="133">
        <f t="shared" si="13"/>
        <v>1.5521064301552108</v>
      </c>
      <c r="K91" s="90"/>
      <c r="L91" s="87"/>
      <c r="M91" s="87"/>
      <c r="N91" s="86"/>
      <c r="O91" s="87"/>
      <c r="P91" s="87"/>
      <c r="Q91" s="86"/>
      <c r="R91" s="132"/>
      <c r="S91" s="133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2" t="s">
        <v>45</v>
      </c>
      <c r="B92" s="93">
        <f t="shared" si="15"/>
        <v>1438</v>
      </c>
      <c r="C92" s="94">
        <f t="shared" si="15"/>
        <v>190</v>
      </c>
      <c r="D92" s="94">
        <f t="shared" si="15"/>
        <v>1628</v>
      </c>
      <c r="E92" s="93">
        <f t="shared" si="15"/>
        <v>12</v>
      </c>
      <c r="F92" s="94">
        <f t="shared" si="15"/>
        <v>29</v>
      </c>
      <c r="G92" s="94">
        <f t="shared" si="15"/>
        <v>41</v>
      </c>
      <c r="H92" s="93">
        <f t="shared" si="14"/>
        <v>1669</v>
      </c>
      <c r="I92" s="95">
        <f t="shared" si="12"/>
        <v>2.4565608148591971</v>
      </c>
      <c r="J92" s="96">
        <f t="shared" si="13"/>
        <v>10.573329109914477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4">
        <f t="shared" si="15"/>
        <v>237</v>
      </c>
      <c r="C93" s="135">
        <f t="shared" si="15"/>
        <v>22</v>
      </c>
      <c r="D93" s="135">
        <f t="shared" si="15"/>
        <v>259</v>
      </c>
      <c r="E93" s="134">
        <f t="shared" si="15"/>
        <v>1</v>
      </c>
      <c r="F93" s="135">
        <f t="shared" si="15"/>
        <v>1</v>
      </c>
      <c r="G93" s="135">
        <f t="shared" si="15"/>
        <v>2</v>
      </c>
      <c r="H93" s="134">
        <f t="shared" si="14"/>
        <v>261</v>
      </c>
      <c r="I93" s="136">
        <f t="shared" si="12"/>
        <v>0.76628352490421459</v>
      </c>
      <c r="J93" s="137">
        <f t="shared" si="13"/>
        <v>1.6534684827367754</v>
      </c>
      <c r="K93" s="138"/>
      <c r="L93" s="135"/>
      <c r="M93" s="135"/>
      <c r="N93" s="134"/>
      <c r="O93" s="135"/>
      <c r="P93" s="135"/>
      <c r="Q93" s="134"/>
      <c r="R93" s="136"/>
      <c r="S93" s="137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f t="shared" si="15"/>
        <v>225</v>
      </c>
      <c r="C94" s="75">
        <f t="shared" si="15"/>
        <v>24</v>
      </c>
      <c r="D94" s="75">
        <f t="shared" si="15"/>
        <v>249</v>
      </c>
      <c r="E94" s="74">
        <f t="shared" si="15"/>
        <v>0</v>
      </c>
      <c r="F94" s="75">
        <f t="shared" si="15"/>
        <v>6</v>
      </c>
      <c r="G94" s="75">
        <f t="shared" si="15"/>
        <v>6</v>
      </c>
      <c r="H94" s="74">
        <f t="shared" si="14"/>
        <v>255</v>
      </c>
      <c r="I94" s="76">
        <f t="shared" si="12"/>
        <v>2.3529411764705883</v>
      </c>
      <c r="J94" s="77">
        <f t="shared" si="13"/>
        <v>1.6154577130186887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f t="shared" si="15"/>
        <v>206</v>
      </c>
      <c r="C95" s="75">
        <f t="shared" si="15"/>
        <v>26</v>
      </c>
      <c r="D95" s="75">
        <f t="shared" si="15"/>
        <v>232</v>
      </c>
      <c r="E95" s="74">
        <f t="shared" si="15"/>
        <v>0</v>
      </c>
      <c r="F95" s="75">
        <f t="shared" si="15"/>
        <v>4</v>
      </c>
      <c r="G95" s="75">
        <f t="shared" si="15"/>
        <v>4</v>
      </c>
      <c r="H95" s="74">
        <f t="shared" si="14"/>
        <v>236</v>
      </c>
      <c r="I95" s="76">
        <f t="shared" si="12"/>
        <v>1.6949152542372883</v>
      </c>
      <c r="J95" s="77">
        <f t="shared" si="13"/>
        <v>1.4950902755780806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f t="shared" si="15"/>
        <v>200</v>
      </c>
      <c r="C96" s="75">
        <f t="shared" si="15"/>
        <v>16</v>
      </c>
      <c r="D96" s="75">
        <f t="shared" si="15"/>
        <v>216</v>
      </c>
      <c r="E96" s="74">
        <f t="shared" si="15"/>
        <v>2</v>
      </c>
      <c r="F96" s="75">
        <f t="shared" si="15"/>
        <v>6</v>
      </c>
      <c r="G96" s="75">
        <f t="shared" si="15"/>
        <v>8</v>
      </c>
      <c r="H96" s="74">
        <f t="shared" si="14"/>
        <v>224</v>
      </c>
      <c r="I96" s="128">
        <f t="shared" si="12"/>
        <v>3.5714285714285712</v>
      </c>
      <c r="J96" s="129">
        <f t="shared" si="13"/>
        <v>1.419068736141907</v>
      </c>
      <c r="K96" s="78"/>
      <c r="L96" s="75"/>
      <c r="M96" s="75"/>
      <c r="N96" s="74"/>
      <c r="O96" s="75"/>
      <c r="P96" s="75"/>
      <c r="Q96" s="74"/>
      <c r="R96" s="128"/>
      <c r="S96" s="129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f t="shared" ref="B97:G99" si="16">B57+K57</f>
        <v>302</v>
      </c>
      <c r="C97" s="75">
        <f t="shared" si="16"/>
        <v>16</v>
      </c>
      <c r="D97" s="75">
        <f t="shared" si="16"/>
        <v>318</v>
      </c>
      <c r="E97" s="74">
        <f t="shared" si="16"/>
        <v>0</v>
      </c>
      <c r="F97" s="75">
        <f t="shared" si="16"/>
        <v>6</v>
      </c>
      <c r="G97" s="75">
        <f t="shared" si="16"/>
        <v>6</v>
      </c>
      <c r="H97" s="74">
        <f t="shared" si="14"/>
        <v>324</v>
      </c>
      <c r="I97" s="76">
        <f t="shared" si="12"/>
        <v>1.8518518518518516</v>
      </c>
      <c r="J97" s="77">
        <f t="shared" si="13"/>
        <v>2.0525815647766867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39" t="s">
        <v>126</v>
      </c>
      <c r="B98" s="86">
        <f t="shared" si="16"/>
        <v>210</v>
      </c>
      <c r="C98" s="87">
        <f t="shared" si="16"/>
        <v>18</v>
      </c>
      <c r="D98" s="87">
        <f t="shared" si="16"/>
        <v>228</v>
      </c>
      <c r="E98" s="86">
        <f t="shared" si="16"/>
        <v>1</v>
      </c>
      <c r="F98" s="87">
        <f t="shared" si="16"/>
        <v>4</v>
      </c>
      <c r="G98" s="87">
        <f t="shared" si="16"/>
        <v>5</v>
      </c>
      <c r="H98" s="86">
        <f t="shared" si="14"/>
        <v>233</v>
      </c>
      <c r="I98" s="132">
        <f t="shared" si="12"/>
        <v>2.1459227467811157</v>
      </c>
      <c r="J98" s="133">
        <f t="shared" si="13"/>
        <v>1.4760848907190371</v>
      </c>
      <c r="K98" s="90"/>
      <c r="L98" s="87"/>
      <c r="M98" s="87"/>
      <c r="N98" s="86"/>
      <c r="O98" s="87"/>
      <c r="P98" s="87"/>
      <c r="Q98" s="86"/>
      <c r="R98" s="132"/>
      <c r="S98" s="133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2" t="s">
        <v>127</v>
      </c>
      <c r="B99" s="93">
        <f t="shared" si="16"/>
        <v>1380</v>
      </c>
      <c r="C99" s="94">
        <f t="shared" si="16"/>
        <v>122</v>
      </c>
      <c r="D99" s="94">
        <f t="shared" si="16"/>
        <v>1502</v>
      </c>
      <c r="E99" s="93">
        <f t="shared" si="16"/>
        <v>4</v>
      </c>
      <c r="F99" s="94">
        <f t="shared" si="16"/>
        <v>27</v>
      </c>
      <c r="G99" s="94">
        <f t="shared" si="16"/>
        <v>31</v>
      </c>
      <c r="H99" s="93">
        <f t="shared" si="14"/>
        <v>1533</v>
      </c>
      <c r="I99" s="95">
        <f t="shared" si="12"/>
        <v>2.0221787345075017</v>
      </c>
      <c r="J99" s="96">
        <f t="shared" si="13"/>
        <v>9.7117516629711762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0" t="s">
        <v>53</v>
      </c>
      <c r="B100" s="141">
        <f>B70+B77+B78+B79+B80+B81+B82+B83+B84+B85+B92+B99</f>
        <v>13156</v>
      </c>
      <c r="C100" s="142">
        <f t="shared" ref="C100:H100" si="17">C70+C77+C78+C79+C80+C81+C82+C83+C84+C85+C92+C99</f>
        <v>1801</v>
      </c>
      <c r="D100" s="143">
        <f t="shared" si="17"/>
        <v>14957</v>
      </c>
      <c r="E100" s="141">
        <f t="shared" si="17"/>
        <v>102</v>
      </c>
      <c r="F100" s="144">
        <f t="shared" si="17"/>
        <v>726</v>
      </c>
      <c r="G100" s="143">
        <f t="shared" si="17"/>
        <v>828</v>
      </c>
      <c r="H100" s="302">
        <f t="shared" si="17"/>
        <v>15785</v>
      </c>
      <c r="I100" s="730">
        <f t="shared" ref="I100" si="18">IF(H100=0,"-",G100/H100%)</f>
        <v>5.2454862210959776</v>
      </c>
      <c r="J100" s="304">
        <f t="shared" ref="J100" si="19">J70+J77+J78+J79+J80+J81+J82+J83+J84+J85+J92+J99</f>
        <v>100.00000000000003</v>
      </c>
      <c r="K100" s="145"/>
      <c r="L100" s="142"/>
      <c r="M100" s="143"/>
      <c r="N100" s="141"/>
      <c r="O100" s="144"/>
      <c r="P100" s="143"/>
      <c r="Q100" s="302"/>
      <c r="R100" s="303"/>
      <c r="S100" s="304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4"/>
  <conditionalFormatting sqref="T30:U30 T37:U37 T44:U49 T52:U52 T59:U59 T70:U70 T77:U77 T84:U89 T92:U92 T99:U99">
    <cfRule type="expression" dxfId="26" priority="17" stopIfTrue="1">
      <formula>$Y30=1</formula>
    </cfRule>
  </conditionalFormatting>
  <conditionalFormatting sqref="B30:J30 B37:J37 B44:J49 B52:J52 B59:J59">
    <cfRule type="expression" dxfId="25" priority="8" stopIfTrue="1">
      <formula>$Y30=1</formula>
    </cfRule>
  </conditionalFormatting>
  <conditionalFormatting sqref="K30:R30 K37:R37 K44:R49 K52:R52 K59:R59">
    <cfRule type="expression" dxfId="24" priority="7" stopIfTrue="1">
      <formula>$Y30=1</formula>
    </cfRule>
  </conditionalFormatting>
  <conditionalFormatting sqref="B70:J70 B77:J77 B84:J89 B92:J92 B99:J99">
    <cfRule type="expression" dxfId="23" priority="6" stopIfTrue="1">
      <formula>$Y70=1</formula>
    </cfRule>
  </conditionalFormatting>
  <conditionalFormatting sqref="K70:S70 K77:S77 K84:S89 K92:S92 K99:S99">
    <cfRule type="expression" dxfId="22" priority="5" stopIfTrue="1">
      <formula>$Y70=1</formula>
    </cfRule>
  </conditionalFormatting>
  <conditionalFormatting sqref="S30 S37 S44:S49 S52 S59">
    <cfRule type="expression" dxfId="21" priority="4" stopIfTrue="1">
      <formula>$Y30=1</formula>
    </cfRule>
  </conditionalFormatting>
  <conditionalFormatting sqref="I60">
    <cfRule type="expression" dxfId="20" priority="3" stopIfTrue="1">
      <formula>$Y60=1</formula>
    </cfRule>
  </conditionalFormatting>
  <conditionalFormatting sqref="R60">
    <cfRule type="expression" dxfId="19" priority="2" stopIfTrue="1">
      <formula>$Y60=1</formula>
    </cfRule>
  </conditionalFormatting>
  <conditionalFormatting sqref="I100">
    <cfRule type="expression" dxfId="18" priority="1" stopIfTrue="1">
      <formula>$Y100=1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BH100"/>
  <sheetViews>
    <sheetView view="pageBreakPreview" topLeftCell="A82" zoomScale="85" zoomScaleNormal="100" zoomScaleSheetLayoutView="85" workbookViewId="0">
      <selection activeCell="V105" sqref="V105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3" width="6.83203125" style="9" customWidth="1"/>
    <col min="34" max="60" width="5.33203125" style="10"/>
    <col min="61" max="16384" width="5.33203125" style="9"/>
  </cols>
  <sheetData>
    <row r="1" spans="1:33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100</v>
      </c>
      <c r="W1" s="7"/>
      <c r="Y1" s="7"/>
      <c r="Z1" s="7"/>
      <c r="AA1" s="7"/>
      <c r="AB1" s="7"/>
      <c r="AC1" s="7"/>
      <c r="AD1" s="7"/>
      <c r="AE1" s="7"/>
      <c r="AF1" s="7"/>
      <c r="AG1" s="7"/>
    </row>
    <row r="2" spans="1:33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87</v>
      </c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33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1:33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33" ht="24" customHeight="1">
      <c r="A6" s="18" t="s">
        <v>128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33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</row>
    <row r="9" spans="1:33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1:33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</row>
    <row r="11" spans="1:33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1:33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</row>
    <row r="13" spans="1:33" ht="15" customHeight="1">
      <c r="A13" s="21" t="str">
        <f>'No.4-12（方向別）'!A13</f>
        <v>調査地点　：Ｎｏ．４　有吉中学校前交差点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spans="1:33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</row>
    <row r="15" spans="1:33" ht="15" customHeight="1">
      <c r="A15" s="21" t="s">
        <v>88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</row>
    <row r="16" spans="1:33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spans="1:60" ht="15" customHeight="1">
      <c r="A17" s="21" t="s">
        <v>340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</row>
    <row r="18" spans="1:60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</row>
    <row r="19" spans="1:60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pans="1:60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</row>
    <row r="21" spans="1:60" s="24" customFormat="1" ht="17.100000000000001" customHeight="1" thickBot="1">
      <c r="A21" s="36" t="s">
        <v>2</v>
      </c>
      <c r="B21" s="37" t="s">
        <v>89</v>
      </c>
      <c r="C21" s="38"/>
      <c r="D21" s="38"/>
      <c r="E21" s="38"/>
      <c r="F21" s="38"/>
      <c r="G21" s="38"/>
      <c r="H21" s="38"/>
      <c r="I21" s="38"/>
      <c r="J21" s="39"/>
      <c r="K21" s="40" t="s">
        <v>90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</row>
    <row r="22" spans="1:60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</row>
    <row r="23" spans="1:60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129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129</v>
      </c>
      <c r="S23" s="56" t="s">
        <v>16</v>
      </c>
      <c r="T23" s="61"/>
      <c r="U23" s="61"/>
      <c r="V23" s="62"/>
      <c r="W23" s="62"/>
      <c r="X23" s="62">
        <v>903</v>
      </c>
      <c r="Y23" s="62">
        <v>707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</row>
    <row r="24" spans="1:60" s="24" customFormat="1" ht="17.100000000000001" customHeight="1">
      <c r="A24" s="64" t="s">
        <v>17</v>
      </c>
      <c r="B24" s="65">
        <f>'No.4-910（方向別）'!K24+'No.4-1112（方向別）'!B24+'No.4-1112（方向別）'!K24</f>
        <v>24</v>
      </c>
      <c r="C24" s="66">
        <f>'No.4-910（方向別）'!L24+'No.4-1112（方向別）'!C24+'No.4-1112（方向別）'!L24</f>
        <v>2</v>
      </c>
      <c r="D24" s="66">
        <f>'No.4-910（方向別）'!M24+'No.4-1112（方向別）'!D24+'No.4-1112（方向別）'!M24</f>
        <v>26</v>
      </c>
      <c r="E24" s="65">
        <f>'No.4-910（方向別）'!N24+'No.4-1112（方向別）'!E24+'No.4-1112（方向別）'!N24</f>
        <v>1</v>
      </c>
      <c r="F24" s="66">
        <f>'No.4-910（方向別）'!O24+'No.4-1112（方向別）'!F24+'No.4-1112（方向別）'!O24</f>
        <v>0</v>
      </c>
      <c r="G24" s="66">
        <f>'No.4-910（方向別）'!P24+'No.4-1112（方向別）'!G24+'No.4-1112（方向別）'!P24</f>
        <v>1</v>
      </c>
      <c r="H24" s="65">
        <f>D24+G24</f>
        <v>27</v>
      </c>
      <c r="I24" s="67">
        <f>G24/H24%</f>
        <v>3.7037037037037033</v>
      </c>
      <c r="J24" s="68">
        <f>H24/$H$60%</f>
        <v>1.8480492813141685</v>
      </c>
      <c r="K24" s="69">
        <f>'No.4-12（方向別）'!B24+'No.4-56（方向別）'!B24+'No.4-910（方向別）'!B24</f>
        <v>8</v>
      </c>
      <c r="L24" s="66">
        <f>'No.4-12（方向別）'!C24+'No.4-56（方向別）'!C24+'No.4-910（方向別）'!C24</f>
        <v>2</v>
      </c>
      <c r="M24" s="66">
        <f>'No.4-12（方向別）'!D24+'No.4-56（方向別）'!D24+'No.4-910（方向別）'!D24</f>
        <v>10</v>
      </c>
      <c r="N24" s="65">
        <f>'No.4-12（方向別）'!E24+'No.4-56（方向別）'!E24+'No.4-910（方向別）'!E24</f>
        <v>1</v>
      </c>
      <c r="O24" s="66">
        <f>'No.4-12（方向別）'!F24+'No.4-56（方向別）'!F24+'No.4-910（方向別）'!F24</f>
        <v>0</v>
      </c>
      <c r="P24" s="66">
        <f>'No.4-12（方向別）'!G24+'No.4-56（方向別）'!G24+'No.4-910（方向別）'!G24</f>
        <v>1</v>
      </c>
      <c r="Q24" s="65">
        <f>M24+P24</f>
        <v>11</v>
      </c>
      <c r="R24" s="67">
        <f>P24/Q24%</f>
        <v>9.0909090909090917</v>
      </c>
      <c r="S24" s="68">
        <f>Q24/$Q$60%</f>
        <v>0.84291187739463602</v>
      </c>
      <c r="T24" s="70"/>
      <c r="U24" s="70"/>
      <c r="Z24" s="71"/>
      <c r="AA24" s="71"/>
      <c r="AB24" s="71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</row>
    <row r="25" spans="1:60" s="24" customFormat="1" ht="17.100000000000001" customHeight="1">
      <c r="A25" s="73" t="s">
        <v>18</v>
      </c>
      <c r="B25" s="74">
        <f>'No.4-910（方向別）'!K25+'No.4-1112（方向別）'!B25+'No.4-1112（方向別）'!K25</f>
        <v>25</v>
      </c>
      <c r="C25" s="75">
        <f>'No.4-910（方向別）'!L25+'No.4-1112（方向別）'!C25+'No.4-1112（方向別）'!L25</f>
        <v>5</v>
      </c>
      <c r="D25" s="75">
        <f>'No.4-910（方向別）'!M25+'No.4-1112（方向別）'!D25+'No.4-1112（方向別）'!M25</f>
        <v>30</v>
      </c>
      <c r="E25" s="74">
        <f>'No.4-910（方向別）'!N25+'No.4-1112（方向別）'!E25+'No.4-1112（方向別）'!N25</f>
        <v>0</v>
      </c>
      <c r="F25" s="75">
        <f>'No.4-910（方向別）'!O25+'No.4-1112（方向別）'!F25+'No.4-1112（方向別）'!O25</f>
        <v>1</v>
      </c>
      <c r="G25" s="75">
        <f>'No.4-910（方向別）'!P25+'No.4-1112（方向別）'!G25+'No.4-1112（方向別）'!P25</f>
        <v>1</v>
      </c>
      <c r="H25" s="74">
        <f>D25+G25</f>
        <v>31</v>
      </c>
      <c r="I25" s="76">
        <f t="shared" ref="I25:I59" si="0">G25/H25%</f>
        <v>3.2258064516129035</v>
      </c>
      <c r="J25" s="77">
        <f t="shared" ref="J25:J59" si="1">H25/$H$60%</f>
        <v>2.1218343600273788</v>
      </c>
      <c r="K25" s="78">
        <f>'No.4-12（方向別）'!B25+'No.4-56（方向別）'!B25+'No.4-910（方向別）'!B25</f>
        <v>6</v>
      </c>
      <c r="L25" s="75">
        <f>'No.4-12（方向別）'!C25+'No.4-56（方向別）'!C25+'No.4-910（方向別）'!C25</f>
        <v>3</v>
      </c>
      <c r="M25" s="75">
        <f>'No.4-12（方向別）'!D25+'No.4-56（方向別）'!D25+'No.4-910（方向別）'!D25</f>
        <v>9</v>
      </c>
      <c r="N25" s="74">
        <f>'No.4-12（方向別）'!E25+'No.4-56（方向別）'!E25+'No.4-910（方向別）'!E25</f>
        <v>1</v>
      </c>
      <c r="O25" s="75">
        <f>'No.4-12（方向別）'!F25+'No.4-56（方向別）'!F25+'No.4-910（方向別）'!F25</f>
        <v>2</v>
      </c>
      <c r="P25" s="75">
        <f>'No.4-12（方向別）'!G25+'No.4-56（方向別）'!G25+'No.4-910（方向別）'!G25</f>
        <v>3</v>
      </c>
      <c r="Q25" s="74">
        <f>M25+P25</f>
        <v>12</v>
      </c>
      <c r="R25" s="76">
        <f t="shared" ref="R25:R59" si="2">P25/Q25%</f>
        <v>25</v>
      </c>
      <c r="S25" s="77">
        <f t="shared" ref="S25:S60" si="3">Q25/$Q$60%</f>
        <v>0.91954022988505746</v>
      </c>
      <c r="T25" s="70"/>
      <c r="U25" s="70"/>
      <c r="Z25" s="71"/>
      <c r="AA25" s="71"/>
      <c r="AB25" s="71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</row>
    <row r="26" spans="1:60" s="24" customFormat="1" ht="17.100000000000001" customHeight="1">
      <c r="A26" s="73" t="s">
        <v>19</v>
      </c>
      <c r="B26" s="74">
        <f>'No.4-910（方向別）'!K26+'No.4-1112（方向別）'!B26+'No.4-1112（方向別）'!K26</f>
        <v>72</v>
      </c>
      <c r="C26" s="75">
        <f>'No.4-910（方向別）'!L26+'No.4-1112（方向別）'!C26+'No.4-1112（方向別）'!L26</f>
        <v>11</v>
      </c>
      <c r="D26" s="75">
        <f>'No.4-910（方向別）'!M26+'No.4-1112（方向別）'!D26+'No.4-1112（方向別）'!M26</f>
        <v>83</v>
      </c>
      <c r="E26" s="74">
        <f>'No.4-910（方向別）'!N26+'No.4-1112（方向別）'!E26+'No.4-1112（方向別）'!N26</f>
        <v>0</v>
      </c>
      <c r="F26" s="75">
        <f>'No.4-910（方向別）'!O26+'No.4-1112（方向別）'!F26+'No.4-1112（方向別）'!O26</f>
        <v>0</v>
      </c>
      <c r="G26" s="75">
        <f>'No.4-910（方向別）'!P26+'No.4-1112（方向別）'!G26+'No.4-1112（方向別）'!P26</f>
        <v>0</v>
      </c>
      <c r="H26" s="74">
        <f t="shared" ref="H26:H59" si="4">D26+G26</f>
        <v>83</v>
      </c>
      <c r="I26" s="76">
        <f t="shared" si="0"/>
        <v>0</v>
      </c>
      <c r="J26" s="77">
        <f t="shared" si="1"/>
        <v>5.6810403832991101</v>
      </c>
      <c r="K26" s="78">
        <f>'No.4-12（方向別）'!B26+'No.4-56（方向別）'!B26+'No.4-910（方向別）'!B26</f>
        <v>17</v>
      </c>
      <c r="L26" s="75">
        <f>'No.4-12（方向別）'!C26+'No.4-56（方向別）'!C26+'No.4-910（方向別）'!C26</f>
        <v>0</v>
      </c>
      <c r="M26" s="75">
        <f>'No.4-12（方向別）'!D26+'No.4-56（方向別）'!D26+'No.4-910（方向別）'!D26</f>
        <v>17</v>
      </c>
      <c r="N26" s="74">
        <f>'No.4-12（方向別）'!E26+'No.4-56（方向別）'!E26+'No.4-910（方向別）'!E26</f>
        <v>1</v>
      </c>
      <c r="O26" s="75">
        <f>'No.4-12（方向別）'!F26+'No.4-56（方向別）'!F26+'No.4-910（方向別）'!F26</f>
        <v>0</v>
      </c>
      <c r="P26" s="75">
        <f>'No.4-12（方向別）'!G26+'No.4-56（方向別）'!G26+'No.4-910（方向別）'!G26</f>
        <v>1</v>
      </c>
      <c r="Q26" s="74">
        <f t="shared" ref="Q26:Q59" si="5">M26+P26</f>
        <v>18</v>
      </c>
      <c r="R26" s="76">
        <f t="shared" si="2"/>
        <v>5.5555555555555554</v>
      </c>
      <c r="S26" s="77">
        <f t="shared" si="3"/>
        <v>1.3793103448275861</v>
      </c>
      <c r="T26" s="70"/>
      <c r="U26" s="70"/>
      <c r="Z26" s="71"/>
      <c r="AA26" s="71"/>
      <c r="AB26" s="71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</row>
    <row r="27" spans="1:60" s="24" customFormat="1" ht="17.100000000000001" customHeight="1">
      <c r="A27" s="79" t="s">
        <v>20</v>
      </c>
      <c r="B27" s="80">
        <f>'No.4-910（方向別）'!K27+'No.4-1112（方向別）'!B27+'No.4-1112（方向別）'!K27</f>
        <v>25</v>
      </c>
      <c r="C27" s="81">
        <f>'No.4-910（方向別）'!L27+'No.4-1112（方向別）'!C27+'No.4-1112（方向別）'!L27</f>
        <v>4</v>
      </c>
      <c r="D27" s="81">
        <f>'No.4-910（方向別）'!M27+'No.4-1112（方向別）'!D27+'No.4-1112（方向別）'!M27</f>
        <v>29</v>
      </c>
      <c r="E27" s="80">
        <f>'No.4-910（方向別）'!N27+'No.4-1112（方向別）'!E27+'No.4-1112（方向別）'!N27</f>
        <v>0</v>
      </c>
      <c r="F27" s="81">
        <f>'No.4-910（方向別）'!O27+'No.4-1112（方向別）'!F27+'No.4-1112（方向別）'!O27</f>
        <v>0</v>
      </c>
      <c r="G27" s="81">
        <f>'No.4-910（方向別）'!P27+'No.4-1112（方向別）'!G27+'No.4-1112（方向別）'!P27</f>
        <v>0</v>
      </c>
      <c r="H27" s="80">
        <f t="shared" si="4"/>
        <v>29</v>
      </c>
      <c r="I27" s="82">
        <f t="shared" si="0"/>
        <v>0</v>
      </c>
      <c r="J27" s="83">
        <f t="shared" si="1"/>
        <v>1.9849418206707736</v>
      </c>
      <c r="K27" s="84">
        <f>'No.4-12（方向別）'!B27+'No.4-56（方向別）'!B27+'No.4-910（方向別）'!B27</f>
        <v>10</v>
      </c>
      <c r="L27" s="81">
        <f>'No.4-12（方向別）'!C27+'No.4-56（方向別）'!C27+'No.4-910（方向別）'!C27</f>
        <v>2</v>
      </c>
      <c r="M27" s="81">
        <f>'No.4-12（方向別）'!D27+'No.4-56（方向別）'!D27+'No.4-910（方向別）'!D27</f>
        <v>12</v>
      </c>
      <c r="N27" s="80">
        <f>'No.4-12（方向別）'!E27+'No.4-56（方向別）'!E27+'No.4-910（方向別）'!E27</f>
        <v>0</v>
      </c>
      <c r="O27" s="81">
        <f>'No.4-12（方向別）'!F27+'No.4-56（方向別）'!F27+'No.4-910（方向別）'!F27</f>
        <v>1</v>
      </c>
      <c r="P27" s="81">
        <f>'No.4-12（方向別）'!G27+'No.4-56（方向別）'!G27+'No.4-910（方向別）'!G27</f>
        <v>1</v>
      </c>
      <c r="Q27" s="80">
        <f t="shared" si="5"/>
        <v>13</v>
      </c>
      <c r="R27" s="82">
        <f t="shared" si="2"/>
        <v>7.6923076923076916</v>
      </c>
      <c r="S27" s="83">
        <f t="shared" si="3"/>
        <v>0.99616858237547889</v>
      </c>
      <c r="T27" s="70"/>
      <c r="U27" s="70"/>
      <c r="Z27" s="71"/>
      <c r="AA27" s="71"/>
      <c r="AB27" s="71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</row>
    <row r="28" spans="1:60" s="24" customFormat="1" ht="17.100000000000001" customHeight="1">
      <c r="A28" s="73" t="s">
        <v>21</v>
      </c>
      <c r="B28" s="74">
        <f>'No.4-910（方向別）'!K28+'No.4-1112（方向別）'!B28+'No.4-1112（方向別）'!K28</f>
        <v>51</v>
      </c>
      <c r="C28" s="75">
        <f>'No.4-910（方向別）'!L28+'No.4-1112（方向別）'!C28+'No.4-1112（方向別）'!L28</f>
        <v>6</v>
      </c>
      <c r="D28" s="75">
        <f>'No.4-910（方向別）'!M28+'No.4-1112（方向別）'!D28+'No.4-1112（方向別）'!M28</f>
        <v>57</v>
      </c>
      <c r="E28" s="74">
        <f>'No.4-910（方向別）'!N28+'No.4-1112（方向別）'!E28+'No.4-1112（方向別）'!N28</f>
        <v>0</v>
      </c>
      <c r="F28" s="75">
        <f>'No.4-910（方向別）'!O28+'No.4-1112（方向別）'!F28+'No.4-1112（方向別）'!O28</f>
        <v>0</v>
      </c>
      <c r="G28" s="75">
        <f>'No.4-910（方向別）'!P28+'No.4-1112（方向別）'!G28+'No.4-1112（方向別）'!P28</f>
        <v>0</v>
      </c>
      <c r="H28" s="74">
        <f t="shared" si="4"/>
        <v>57</v>
      </c>
      <c r="I28" s="76">
        <f t="shared" si="0"/>
        <v>0</v>
      </c>
      <c r="J28" s="77">
        <f t="shared" si="1"/>
        <v>3.9014373716632447</v>
      </c>
      <c r="K28" s="78">
        <f>'No.4-12（方向別）'!B28+'No.4-56（方向別）'!B28+'No.4-910（方向別）'!B28</f>
        <v>14</v>
      </c>
      <c r="L28" s="75">
        <f>'No.4-12（方向別）'!C28+'No.4-56（方向別）'!C28+'No.4-910（方向別）'!C28</f>
        <v>1</v>
      </c>
      <c r="M28" s="75">
        <f>'No.4-12（方向別）'!D28+'No.4-56（方向別）'!D28+'No.4-910（方向別）'!D28</f>
        <v>15</v>
      </c>
      <c r="N28" s="74">
        <f>'No.4-12（方向別）'!E28+'No.4-56（方向別）'!E28+'No.4-910（方向別）'!E28</f>
        <v>0</v>
      </c>
      <c r="O28" s="75">
        <f>'No.4-12（方向別）'!F28+'No.4-56（方向別）'!F28+'No.4-910（方向別）'!F28</f>
        <v>1</v>
      </c>
      <c r="P28" s="75">
        <f>'No.4-12（方向別）'!G28+'No.4-56（方向別）'!G28+'No.4-910（方向別）'!G28</f>
        <v>1</v>
      </c>
      <c r="Q28" s="74">
        <f t="shared" si="5"/>
        <v>16</v>
      </c>
      <c r="R28" s="76">
        <f t="shared" si="2"/>
        <v>6.25</v>
      </c>
      <c r="S28" s="77">
        <f t="shared" si="3"/>
        <v>1.2260536398467432</v>
      </c>
      <c r="T28" s="70"/>
      <c r="U28" s="70"/>
      <c r="Z28" s="71"/>
      <c r="AA28" s="71"/>
      <c r="AB28" s="71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</row>
    <row r="29" spans="1:60" s="24" customFormat="1" ht="17.100000000000001" customHeight="1">
      <c r="A29" s="85" t="s">
        <v>22</v>
      </c>
      <c r="B29" s="86">
        <f>'No.4-910（方向別）'!K29+'No.4-1112（方向別）'!B29+'No.4-1112（方向別）'!K29</f>
        <v>49</v>
      </c>
      <c r="C29" s="87">
        <f>'No.4-910（方向別）'!L29+'No.4-1112（方向別）'!C29+'No.4-1112（方向別）'!L29</f>
        <v>5</v>
      </c>
      <c r="D29" s="87">
        <f>'No.4-910（方向別）'!M29+'No.4-1112（方向別）'!D29+'No.4-1112（方向別）'!M29</f>
        <v>54</v>
      </c>
      <c r="E29" s="86">
        <f>'No.4-910（方向別）'!N29+'No.4-1112（方向別）'!E29+'No.4-1112（方向別）'!N29</f>
        <v>0</v>
      </c>
      <c r="F29" s="87">
        <f>'No.4-910（方向別）'!O29+'No.4-1112（方向別）'!F29+'No.4-1112（方向別）'!O29</f>
        <v>0</v>
      </c>
      <c r="G29" s="87">
        <f>'No.4-910（方向別）'!P29+'No.4-1112（方向別）'!G29+'No.4-1112（方向別）'!P29</f>
        <v>0</v>
      </c>
      <c r="H29" s="86">
        <f t="shared" si="4"/>
        <v>54</v>
      </c>
      <c r="I29" s="88">
        <f t="shared" si="0"/>
        <v>0</v>
      </c>
      <c r="J29" s="89">
        <f t="shared" si="1"/>
        <v>3.6960985626283369</v>
      </c>
      <c r="K29" s="90">
        <f>'No.4-12（方向別）'!B29+'No.4-56（方向別）'!B29+'No.4-910（方向別）'!B29</f>
        <v>12</v>
      </c>
      <c r="L29" s="87">
        <f>'No.4-12（方向別）'!C29+'No.4-56（方向別）'!C29+'No.4-910（方向別）'!C29</f>
        <v>3</v>
      </c>
      <c r="M29" s="87">
        <f>'No.4-12（方向別）'!D29+'No.4-56（方向別）'!D29+'No.4-910（方向別）'!D29</f>
        <v>15</v>
      </c>
      <c r="N29" s="86">
        <f>'No.4-12（方向別）'!E29+'No.4-56（方向別）'!E29+'No.4-910（方向別）'!E29</f>
        <v>0</v>
      </c>
      <c r="O29" s="87">
        <f>'No.4-12（方向別）'!F29+'No.4-56（方向別）'!F29+'No.4-910（方向別）'!F29</f>
        <v>2</v>
      </c>
      <c r="P29" s="87">
        <f>'No.4-12（方向別）'!G29+'No.4-56（方向別）'!G29+'No.4-910（方向別）'!G29</f>
        <v>2</v>
      </c>
      <c r="Q29" s="86">
        <f t="shared" si="5"/>
        <v>17</v>
      </c>
      <c r="R29" s="88">
        <f t="shared" si="2"/>
        <v>11.76470588235294</v>
      </c>
      <c r="S29" s="89">
        <f t="shared" si="3"/>
        <v>1.3026819923371646</v>
      </c>
      <c r="T29" s="91"/>
      <c r="U29" s="91"/>
      <c r="Z29" s="71"/>
      <c r="AA29" s="71"/>
      <c r="AB29" s="71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</row>
    <row r="30" spans="1:60" s="24" customFormat="1" ht="17.100000000000001" customHeight="1">
      <c r="A30" s="92" t="s">
        <v>23</v>
      </c>
      <c r="B30" s="93">
        <f>'No.4-910（方向別）'!K30+'No.4-1112（方向別）'!B30+'No.4-1112（方向別）'!K30</f>
        <v>246</v>
      </c>
      <c r="C30" s="94">
        <f>'No.4-910（方向別）'!L30+'No.4-1112（方向別）'!C30+'No.4-1112（方向別）'!L30</f>
        <v>33</v>
      </c>
      <c r="D30" s="94">
        <f>'No.4-910（方向別）'!M30+'No.4-1112（方向別）'!D30+'No.4-1112（方向別）'!M30</f>
        <v>279</v>
      </c>
      <c r="E30" s="93">
        <f>'No.4-910（方向別）'!N30+'No.4-1112（方向別）'!E30+'No.4-1112（方向別）'!N30</f>
        <v>1</v>
      </c>
      <c r="F30" s="94">
        <f>'No.4-910（方向別）'!O30+'No.4-1112（方向別）'!F30+'No.4-1112（方向別）'!O30</f>
        <v>1</v>
      </c>
      <c r="G30" s="94">
        <f>'No.4-910（方向別）'!P30+'No.4-1112（方向別）'!G30+'No.4-1112（方向別）'!P30</f>
        <v>2</v>
      </c>
      <c r="H30" s="93">
        <f t="shared" si="4"/>
        <v>281</v>
      </c>
      <c r="I30" s="95">
        <f t="shared" si="0"/>
        <v>0.71174377224199292</v>
      </c>
      <c r="J30" s="96">
        <f t="shared" si="1"/>
        <v>19.233401779603014</v>
      </c>
      <c r="K30" s="97">
        <f>'No.4-12（方向別）'!B30+'No.4-56（方向別）'!B30+'No.4-910（方向別）'!B30</f>
        <v>67</v>
      </c>
      <c r="L30" s="94">
        <f>'No.4-12（方向別）'!C30+'No.4-56（方向別）'!C30+'No.4-910（方向別）'!C30</f>
        <v>11</v>
      </c>
      <c r="M30" s="94">
        <f>'No.4-12（方向別）'!D30+'No.4-56（方向別）'!D30+'No.4-910（方向別）'!D30</f>
        <v>78</v>
      </c>
      <c r="N30" s="93">
        <f>'No.4-12（方向別）'!E30+'No.4-56（方向別）'!E30+'No.4-910（方向別）'!E30</f>
        <v>3</v>
      </c>
      <c r="O30" s="94">
        <f>'No.4-12（方向別）'!F30+'No.4-56（方向別）'!F30+'No.4-910（方向別）'!F30</f>
        <v>6</v>
      </c>
      <c r="P30" s="94">
        <f>'No.4-12（方向別）'!G30+'No.4-56（方向別）'!G30+'No.4-910（方向別）'!G30</f>
        <v>9</v>
      </c>
      <c r="Q30" s="93">
        <f t="shared" si="5"/>
        <v>87</v>
      </c>
      <c r="R30" s="95">
        <f t="shared" si="2"/>
        <v>10.344827586206897</v>
      </c>
      <c r="S30" s="96">
        <f t="shared" si="3"/>
        <v>6.6666666666666661</v>
      </c>
      <c r="T30" s="91"/>
      <c r="U30" s="91"/>
      <c r="V30" s="24">
        <v>1</v>
      </c>
      <c r="Z30" s="71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</row>
    <row r="31" spans="1:60" s="24" customFormat="1" ht="17.100000000000001" customHeight="1">
      <c r="A31" s="98" t="s">
        <v>24</v>
      </c>
      <c r="B31" s="99">
        <f>'No.4-910（方向別）'!K31+'No.4-1112（方向別）'!B31+'No.4-1112（方向別）'!K31</f>
        <v>38</v>
      </c>
      <c r="C31" s="100">
        <f>'No.4-910（方向別）'!L31+'No.4-1112（方向別）'!C31+'No.4-1112（方向別）'!L31</f>
        <v>3</v>
      </c>
      <c r="D31" s="100">
        <f>'No.4-910（方向別）'!M31+'No.4-1112（方向別）'!D31+'No.4-1112（方向別）'!M31</f>
        <v>41</v>
      </c>
      <c r="E31" s="99">
        <f>'No.4-910（方向別）'!N31+'No.4-1112（方向別）'!E31+'No.4-1112（方向別）'!N31</f>
        <v>1</v>
      </c>
      <c r="F31" s="100">
        <f>'No.4-910（方向別）'!O31+'No.4-1112（方向別）'!F31+'No.4-1112（方向別）'!O31</f>
        <v>1</v>
      </c>
      <c r="G31" s="100">
        <f>'No.4-910（方向別）'!P31+'No.4-1112（方向別）'!G31+'No.4-1112（方向別）'!P31</f>
        <v>2</v>
      </c>
      <c r="H31" s="99">
        <f t="shared" si="4"/>
        <v>43</v>
      </c>
      <c r="I31" s="101">
        <f t="shared" si="0"/>
        <v>4.6511627906976747</v>
      </c>
      <c r="J31" s="102">
        <f t="shared" si="1"/>
        <v>2.9431895961670089</v>
      </c>
      <c r="K31" s="103">
        <f>'No.4-12（方向別）'!B31+'No.4-56（方向別）'!B31+'No.4-910（方向別）'!B31</f>
        <v>20</v>
      </c>
      <c r="L31" s="100">
        <f>'No.4-12（方向別）'!C31+'No.4-56（方向別）'!C31+'No.4-910（方向別）'!C31</f>
        <v>0</v>
      </c>
      <c r="M31" s="100">
        <f>'No.4-12（方向別）'!D31+'No.4-56（方向別）'!D31+'No.4-910（方向別）'!D31</f>
        <v>20</v>
      </c>
      <c r="N31" s="99">
        <f>'No.4-12（方向別）'!E31+'No.4-56（方向別）'!E31+'No.4-910（方向別）'!E31</f>
        <v>0</v>
      </c>
      <c r="O31" s="100">
        <f>'No.4-12（方向別）'!F31+'No.4-56（方向別）'!F31+'No.4-910（方向別）'!F31</f>
        <v>0</v>
      </c>
      <c r="P31" s="100">
        <f>'No.4-12（方向別）'!G31+'No.4-56（方向別）'!G31+'No.4-910（方向別）'!G31</f>
        <v>0</v>
      </c>
      <c r="Q31" s="99">
        <f t="shared" si="5"/>
        <v>20</v>
      </c>
      <c r="R31" s="101">
        <f t="shared" si="2"/>
        <v>0</v>
      </c>
      <c r="S31" s="102">
        <f t="shared" si="3"/>
        <v>1.5325670498084289</v>
      </c>
      <c r="T31" s="70"/>
      <c r="U31" s="70"/>
      <c r="Z31" s="71"/>
      <c r="AA31" s="71"/>
      <c r="AB31" s="71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</row>
    <row r="32" spans="1:60" s="24" customFormat="1" ht="17.100000000000001" customHeight="1">
      <c r="A32" s="73" t="s">
        <v>25</v>
      </c>
      <c r="B32" s="74">
        <f>'No.4-910（方向別）'!K32+'No.4-1112（方向別）'!B32+'No.4-1112（方向別）'!K32</f>
        <v>36</v>
      </c>
      <c r="C32" s="75">
        <f>'No.4-910（方向別）'!L32+'No.4-1112（方向別）'!C32+'No.4-1112（方向別）'!L32</f>
        <v>5</v>
      </c>
      <c r="D32" s="75">
        <f>'No.4-910（方向別）'!M32+'No.4-1112（方向別）'!D32+'No.4-1112（方向別）'!M32</f>
        <v>41</v>
      </c>
      <c r="E32" s="74">
        <f>'No.4-910（方向別）'!N32+'No.4-1112（方向別）'!E32+'No.4-1112（方向別）'!N32</f>
        <v>0</v>
      </c>
      <c r="F32" s="75">
        <f>'No.4-910（方向別）'!O32+'No.4-1112（方向別）'!F32+'No.4-1112（方向別）'!O32</f>
        <v>1</v>
      </c>
      <c r="G32" s="75">
        <f>'No.4-910（方向別）'!P32+'No.4-1112（方向別）'!G32+'No.4-1112（方向別）'!P32</f>
        <v>1</v>
      </c>
      <c r="H32" s="74">
        <f t="shared" si="4"/>
        <v>42</v>
      </c>
      <c r="I32" s="76">
        <f t="shared" si="0"/>
        <v>2.3809523809523809</v>
      </c>
      <c r="J32" s="77">
        <f t="shared" si="1"/>
        <v>2.8747433264887063</v>
      </c>
      <c r="K32" s="78">
        <f>'No.4-12（方向別）'!B32+'No.4-56（方向別）'!B32+'No.4-910（方向別）'!B32</f>
        <v>17</v>
      </c>
      <c r="L32" s="75">
        <f>'No.4-12（方向別）'!C32+'No.4-56（方向別）'!C32+'No.4-910（方向別）'!C32</f>
        <v>0</v>
      </c>
      <c r="M32" s="75">
        <f>'No.4-12（方向別）'!D32+'No.4-56（方向別）'!D32+'No.4-910（方向別）'!D32</f>
        <v>17</v>
      </c>
      <c r="N32" s="74">
        <f>'No.4-12（方向別）'!E32+'No.4-56（方向別）'!E32+'No.4-910（方向別）'!E32</f>
        <v>1</v>
      </c>
      <c r="O32" s="75">
        <f>'No.4-12（方向別）'!F32+'No.4-56（方向別）'!F32+'No.4-910（方向別）'!F32</f>
        <v>2</v>
      </c>
      <c r="P32" s="75">
        <f>'No.4-12（方向別）'!G32+'No.4-56（方向別）'!G32+'No.4-910（方向別）'!G32</f>
        <v>3</v>
      </c>
      <c r="Q32" s="74">
        <f t="shared" si="5"/>
        <v>20</v>
      </c>
      <c r="R32" s="76">
        <f t="shared" si="2"/>
        <v>15</v>
      </c>
      <c r="S32" s="77">
        <f t="shared" si="3"/>
        <v>1.5325670498084289</v>
      </c>
      <c r="T32" s="70"/>
      <c r="U32" s="70"/>
      <c r="Z32" s="71"/>
      <c r="AA32" s="71"/>
      <c r="AB32" s="71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</row>
    <row r="33" spans="1:60" s="24" customFormat="1" ht="17.100000000000001" customHeight="1">
      <c r="A33" s="73" t="s">
        <v>26</v>
      </c>
      <c r="B33" s="74">
        <f>'No.4-910（方向別）'!K33+'No.4-1112（方向別）'!B33+'No.4-1112（方向別）'!K33</f>
        <v>27</v>
      </c>
      <c r="C33" s="75">
        <f>'No.4-910（方向別）'!L33+'No.4-1112（方向別）'!C33+'No.4-1112（方向別）'!L33</f>
        <v>1</v>
      </c>
      <c r="D33" s="75">
        <f>'No.4-910（方向別）'!M33+'No.4-1112（方向別）'!D33+'No.4-1112（方向別）'!M33</f>
        <v>28</v>
      </c>
      <c r="E33" s="74">
        <f>'No.4-910（方向別）'!N33+'No.4-1112（方向別）'!E33+'No.4-1112（方向別）'!N33</f>
        <v>0</v>
      </c>
      <c r="F33" s="75">
        <f>'No.4-910（方向別）'!O33+'No.4-1112（方向別）'!F33+'No.4-1112（方向別）'!O33</f>
        <v>1</v>
      </c>
      <c r="G33" s="75">
        <f>'No.4-910（方向別）'!P33+'No.4-1112（方向別）'!G33+'No.4-1112（方向別）'!P33</f>
        <v>1</v>
      </c>
      <c r="H33" s="74">
        <f t="shared" si="4"/>
        <v>29</v>
      </c>
      <c r="I33" s="76">
        <f t="shared" si="0"/>
        <v>3.4482758620689657</v>
      </c>
      <c r="J33" s="77">
        <f t="shared" si="1"/>
        <v>1.9849418206707736</v>
      </c>
      <c r="K33" s="78">
        <f>'No.4-12（方向別）'!B33+'No.4-56（方向別）'!B33+'No.4-910（方向別）'!B33</f>
        <v>21</v>
      </c>
      <c r="L33" s="75">
        <f>'No.4-12（方向別）'!C33+'No.4-56（方向別）'!C33+'No.4-910（方向別）'!C33</f>
        <v>2</v>
      </c>
      <c r="M33" s="75">
        <f>'No.4-12（方向別）'!D33+'No.4-56（方向別）'!D33+'No.4-910（方向別）'!D33</f>
        <v>23</v>
      </c>
      <c r="N33" s="74">
        <f>'No.4-12（方向別）'!E33+'No.4-56（方向別）'!E33+'No.4-910（方向別）'!E33</f>
        <v>0</v>
      </c>
      <c r="O33" s="75">
        <f>'No.4-12（方向別）'!F33+'No.4-56（方向別）'!F33+'No.4-910（方向別）'!F33</f>
        <v>1</v>
      </c>
      <c r="P33" s="75">
        <f>'No.4-12（方向別）'!G33+'No.4-56（方向別）'!G33+'No.4-910（方向別）'!G33</f>
        <v>1</v>
      </c>
      <c r="Q33" s="74">
        <f t="shared" si="5"/>
        <v>24</v>
      </c>
      <c r="R33" s="76">
        <f t="shared" si="2"/>
        <v>4.166666666666667</v>
      </c>
      <c r="S33" s="77">
        <f t="shared" si="3"/>
        <v>1.8390804597701149</v>
      </c>
      <c r="T33" s="70"/>
      <c r="U33" s="70"/>
      <c r="Z33" s="71"/>
      <c r="AA33" s="71"/>
      <c r="AB33" s="71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</row>
    <row r="34" spans="1:60" s="24" customFormat="1" ht="17.100000000000001" customHeight="1">
      <c r="A34" s="73" t="s">
        <v>27</v>
      </c>
      <c r="B34" s="74">
        <f>'No.4-910（方向別）'!K34+'No.4-1112（方向別）'!B34+'No.4-1112（方向別）'!K34</f>
        <v>26</v>
      </c>
      <c r="C34" s="75">
        <f>'No.4-910（方向別）'!L34+'No.4-1112（方向別）'!C34+'No.4-1112（方向別）'!L34</f>
        <v>5</v>
      </c>
      <c r="D34" s="75">
        <f>'No.4-910（方向別）'!M34+'No.4-1112（方向別）'!D34+'No.4-1112（方向別）'!M34</f>
        <v>31</v>
      </c>
      <c r="E34" s="74">
        <f>'No.4-910（方向別）'!N34+'No.4-1112（方向別）'!E34+'No.4-1112（方向別）'!N34</f>
        <v>0</v>
      </c>
      <c r="F34" s="75">
        <f>'No.4-910（方向別）'!O34+'No.4-1112（方向別）'!F34+'No.4-1112（方向別）'!O34</f>
        <v>0</v>
      </c>
      <c r="G34" s="75">
        <f>'No.4-910（方向別）'!P34+'No.4-1112（方向別）'!G34+'No.4-1112（方向別）'!P34</f>
        <v>0</v>
      </c>
      <c r="H34" s="74">
        <f t="shared" si="4"/>
        <v>31</v>
      </c>
      <c r="I34" s="76">
        <f t="shared" si="0"/>
        <v>0</v>
      </c>
      <c r="J34" s="77">
        <f t="shared" si="1"/>
        <v>2.1218343600273788</v>
      </c>
      <c r="K34" s="78">
        <f>'No.4-12（方向別）'!B34+'No.4-56（方向別）'!B34+'No.4-910（方向別）'!B34</f>
        <v>22</v>
      </c>
      <c r="L34" s="75">
        <f>'No.4-12（方向別）'!C34+'No.4-56（方向別）'!C34+'No.4-910（方向別）'!C34</f>
        <v>3</v>
      </c>
      <c r="M34" s="75">
        <f>'No.4-12（方向別）'!D34+'No.4-56（方向別）'!D34+'No.4-910（方向別）'!D34</f>
        <v>25</v>
      </c>
      <c r="N34" s="74">
        <f>'No.4-12（方向別）'!E34+'No.4-56（方向別）'!E34+'No.4-910（方向別）'!E34</f>
        <v>0</v>
      </c>
      <c r="O34" s="75">
        <f>'No.4-12（方向別）'!F34+'No.4-56（方向別）'!F34+'No.4-910（方向別）'!F34</f>
        <v>1</v>
      </c>
      <c r="P34" s="75">
        <f>'No.4-12（方向別）'!G34+'No.4-56（方向別）'!G34+'No.4-910（方向別）'!G34</f>
        <v>1</v>
      </c>
      <c r="Q34" s="74">
        <f t="shared" si="5"/>
        <v>26</v>
      </c>
      <c r="R34" s="76">
        <f t="shared" si="2"/>
        <v>3.8461538461538458</v>
      </c>
      <c r="S34" s="77">
        <f t="shared" si="3"/>
        <v>1.9923371647509578</v>
      </c>
      <c r="T34" s="70"/>
      <c r="U34" s="70"/>
      <c r="Z34" s="71"/>
      <c r="AA34" s="71"/>
      <c r="AB34" s="71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</row>
    <row r="35" spans="1:60" s="24" customFormat="1" ht="17.100000000000001" customHeight="1">
      <c r="A35" s="73" t="s">
        <v>28</v>
      </c>
      <c r="B35" s="74">
        <f>'No.4-910（方向別）'!K35+'No.4-1112（方向別）'!B35+'No.4-1112（方向別）'!K35</f>
        <v>19</v>
      </c>
      <c r="C35" s="75">
        <f>'No.4-910（方向別）'!L35+'No.4-1112（方向別）'!C35+'No.4-1112（方向別）'!L35</f>
        <v>0</v>
      </c>
      <c r="D35" s="75">
        <f>'No.4-910（方向別）'!M35+'No.4-1112（方向別）'!D35+'No.4-1112（方向別）'!M35</f>
        <v>19</v>
      </c>
      <c r="E35" s="74">
        <f>'No.4-910（方向別）'!N35+'No.4-1112（方向別）'!E35+'No.4-1112（方向別）'!N35</f>
        <v>0</v>
      </c>
      <c r="F35" s="75">
        <f>'No.4-910（方向別）'!O35+'No.4-1112（方向別）'!F35+'No.4-1112（方向別）'!O35</f>
        <v>1</v>
      </c>
      <c r="G35" s="75">
        <f>'No.4-910（方向別）'!P35+'No.4-1112（方向別）'!G35+'No.4-1112（方向別）'!P35</f>
        <v>1</v>
      </c>
      <c r="H35" s="74">
        <f t="shared" si="4"/>
        <v>20</v>
      </c>
      <c r="I35" s="76">
        <f t="shared" si="0"/>
        <v>5</v>
      </c>
      <c r="J35" s="77">
        <f t="shared" si="1"/>
        <v>1.3689253935660508</v>
      </c>
      <c r="K35" s="78">
        <f>'No.4-12（方向別）'!B35+'No.4-56（方向別）'!B35+'No.4-910（方向別）'!B35</f>
        <v>13</v>
      </c>
      <c r="L35" s="75">
        <f>'No.4-12（方向別）'!C35+'No.4-56（方向別）'!C35+'No.4-910（方向別）'!C35</f>
        <v>1</v>
      </c>
      <c r="M35" s="75">
        <f>'No.4-12（方向別）'!D35+'No.4-56（方向別）'!D35+'No.4-910（方向別）'!D35</f>
        <v>14</v>
      </c>
      <c r="N35" s="74">
        <f>'No.4-12（方向別）'!E35+'No.4-56（方向別）'!E35+'No.4-910（方向別）'!E35</f>
        <v>0</v>
      </c>
      <c r="O35" s="75">
        <f>'No.4-12（方向別）'!F35+'No.4-56（方向別）'!F35+'No.4-910（方向別）'!F35</f>
        <v>1</v>
      </c>
      <c r="P35" s="75">
        <f>'No.4-12（方向別）'!G35+'No.4-56（方向別）'!G35+'No.4-910（方向別）'!G35</f>
        <v>1</v>
      </c>
      <c r="Q35" s="74">
        <f t="shared" si="5"/>
        <v>15</v>
      </c>
      <c r="R35" s="76">
        <f t="shared" si="2"/>
        <v>6.666666666666667</v>
      </c>
      <c r="S35" s="77">
        <f t="shared" si="3"/>
        <v>1.1494252873563218</v>
      </c>
      <c r="T35" s="70"/>
      <c r="U35" s="70"/>
      <c r="Z35" s="71"/>
      <c r="AA35" s="71"/>
      <c r="AB35" s="71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</row>
    <row r="36" spans="1:60" s="24" customFormat="1" ht="17.100000000000001" customHeight="1">
      <c r="A36" s="85" t="s">
        <v>29</v>
      </c>
      <c r="B36" s="86">
        <f>'No.4-910（方向別）'!K36+'No.4-1112（方向別）'!B36+'No.4-1112（方向別）'!K36</f>
        <v>13</v>
      </c>
      <c r="C36" s="87">
        <f>'No.4-910（方向別）'!L36+'No.4-1112（方向別）'!C36+'No.4-1112（方向別）'!L36</f>
        <v>1</v>
      </c>
      <c r="D36" s="87">
        <f>'No.4-910（方向別）'!M36+'No.4-1112（方向別）'!D36+'No.4-1112（方向別）'!M36</f>
        <v>14</v>
      </c>
      <c r="E36" s="86">
        <f>'No.4-910（方向別）'!N36+'No.4-1112（方向別）'!E36+'No.4-1112（方向別）'!N36</f>
        <v>0</v>
      </c>
      <c r="F36" s="87">
        <f>'No.4-910（方向別）'!O36+'No.4-1112（方向別）'!F36+'No.4-1112（方向別）'!O36</f>
        <v>2</v>
      </c>
      <c r="G36" s="87">
        <f>'No.4-910（方向別）'!P36+'No.4-1112（方向別）'!G36+'No.4-1112（方向別）'!P36</f>
        <v>2</v>
      </c>
      <c r="H36" s="86">
        <f t="shared" si="4"/>
        <v>16</v>
      </c>
      <c r="I36" s="88">
        <f t="shared" si="0"/>
        <v>12.5</v>
      </c>
      <c r="J36" s="89">
        <f t="shared" si="1"/>
        <v>1.0951403148528405</v>
      </c>
      <c r="K36" s="90">
        <f>'No.4-12（方向別）'!B36+'No.4-56（方向別）'!B36+'No.4-910（方向別）'!B36</f>
        <v>25</v>
      </c>
      <c r="L36" s="87">
        <f>'No.4-12（方向別）'!C36+'No.4-56（方向別）'!C36+'No.4-910（方向別）'!C36</f>
        <v>4</v>
      </c>
      <c r="M36" s="87">
        <f>'No.4-12（方向別）'!D36+'No.4-56（方向別）'!D36+'No.4-910（方向別）'!D36</f>
        <v>29</v>
      </c>
      <c r="N36" s="86">
        <f>'No.4-12（方向別）'!E36+'No.4-56（方向別）'!E36+'No.4-910（方向別）'!E36</f>
        <v>1</v>
      </c>
      <c r="O36" s="87">
        <f>'No.4-12（方向別）'!F36+'No.4-56（方向別）'!F36+'No.4-910（方向別）'!F36</f>
        <v>1</v>
      </c>
      <c r="P36" s="87">
        <f>'No.4-12（方向別）'!G36+'No.4-56（方向別）'!G36+'No.4-910（方向別）'!G36</f>
        <v>2</v>
      </c>
      <c r="Q36" s="86">
        <f t="shared" si="5"/>
        <v>31</v>
      </c>
      <c r="R36" s="88">
        <f t="shared" si="2"/>
        <v>6.4516129032258069</v>
      </c>
      <c r="S36" s="89">
        <f t="shared" si="3"/>
        <v>2.3754789272030652</v>
      </c>
      <c r="T36" s="91"/>
      <c r="U36" s="91"/>
      <c r="Z36" s="71"/>
      <c r="AA36" s="71"/>
      <c r="AB36" s="71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</row>
    <row r="37" spans="1:60" s="24" customFormat="1" ht="17.100000000000001" customHeight="1">
      <c r="A37" s="92" t="s">
        <v>30</v>
      </c>
      <c r="B37" s="93">
        <f>'No.4-910（方向別）'!K37+'No.4-1112（方向別）'!B37+'No.4-1112（方向別）'!K37</f>
        <v>159</v>
      </c>
      <c r="C37" s="94">
        <f>'No.4-910（方向別）'!L37+'No.4-1112（方向別）'!C37+'No.4-1112（方向別）'!L37</f>
        <v>15</v>
      </c>
      <c r="D37" s="94">
        <f>'No.4-910（方向別）'!M37+'No.4-1112（方向別）'!D37+'No.4-1112（方向別）'!M37</f>
        <v>174</v>
      </c>
      <c r="E37" s="93">
        <f>'No.4-910（方向別）'!N37+'No.4-1112（方向別）'!E37+'No.4-1112（方向別）'!N37</f>
        <v>1</v>
      </c>
      <c r="F37" s="94">
        <f>'No.4-910（方向別）'!O37+'No.4-1112（方向別）'!F37+'No.4-1112（方向別）'!O37</f>
        <v>6</v>
      </c>
      <c r="G37" s="94">
        <f>'No.4-910（方向別）'!P37+'No.4-1112（方向別）'!G37+'No.4-1112（方向別）'!P37</f>
        <v>7</v>
      </c>
      <c r="H37" s="93">
        <f t="shared" si="4"/>
        <v>181</v>
      </c>
      <c r="I37" s="95">
        <f t="shared" si="0"/>
        <v>3.867403314917127</v>
      </c>
      <c r="J37" s="96">
        <f t="shared" si="1"/>
        <v>12.388774811772759</v>
      </c>
      <c r="K37" s="97">
        <f>'No.4-12（方向別）'!B37+'No.4-56（方向別）'!B37+'No.4-910（方向別）'!B37</f>
        <v>118</v>
      </c>
      <c r="L37" s="94">
        <f>'No.4-12（方向別）'!C37+'No.4-56（方向別）'!C37+'No.4-910（方向別）'!C37</f>
        <v>10</v>
      </c>
      <c r="M37" s="94">
        <f>'No.4-12（方向別）'!D37+'No.4-56（方向別）'!D37+'No.4-910（方向別）'!D37</f>
        <v>128</v>
      </c>
      <c r="N37" s="93">
        <f>'No.4-12（方向別）'!E37+'No.4-56（方向別）'!E37+'No.4-910（方向別）'!E37</f>
        <v>2</v>
      </c>
      <c r="O37" s="94">
        <f>'No.4-12（方向別）'!F37+'No.4-56（方向別）'!F37+'No.4-910（方向別）'!F37</f>
        <v>6</v>
      </c>
      <c r="P37" s="94">
        <f>'No.4-12（方向別）'!G37+'No.4-56（方向別）'!G37+'No.4-910（方向別）'!G37</f>
        <v>8</v>
      </c>
      <c r="Q37" s="93">
        <f t="shared" si="5"/>
        <v>136</v>
      </c>
      <c r="R37" s="95">
        <f t="shared" si="2"/>
        <v>5.8823529411764701</v>
      </c>
      <c r="S37" s="96">
        <f t="shared" si="3"/>
        <v>10.421455938697317</v>
      </c>
      <c r="T37" s="91"/>
      <c r="U37" s="91"/>
      <c r="V37" s="24">
        <v>1</v>
      </c>
      <c r="Z37" s="71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</row>
    <row r="38" spans="1:60" s="24" customFormat="1" ht="17.100000000000001" customHeight="1">
      <c r="A38" s="92" t="s">
        <v>31</v>
      </c>
      <c r="B38" s="104">
        <f>'No.4-910（方向別）'!K38+'No.4-1112（方向別）'!B38+'No.4-1112（方向別）'!K38</f>
        <v>76</v>
      </c>
      <c r="C38" s="105">
        <f>'No.4-910（方向別）'!L38+'No.4-1112（方向別）'!C38+'No.4-1112（方向別）'!L38</f>
        <v>10</v>
      </c>
      <c r="D38" s="94">
        <f>'No.4-910（方向別）'!M38+'No.4-1112（方向別）'!D38+'No.4-1112（方向別）'!M38</f>
        <v>86</v>
      </c>
      <c r="E38" s="104">
        <f>'No.4-910（方向別）'!N38+'No.4-1112（方向別）'!E38+'No.4-1112（方向別）'!N38</f>
        <v>0</v>
      </c>
      <c r="F38" s="105">
        <f>'No.4-910（方向別）'!O38+'No.4-1112（方向別）'!F38+'No.4-1112（方向別）'!O38</f>
        <v>6</v>
      </c>
      <c r="G38" s="94">
        <f>'No.4-910（方向別）'!P38+'No.4-1112（方向別）'!G38+'No.4-1112（方向別）'!P38</f>
        <v>6</v>
      </c>
      <c r="H38" s="93">
        <f t="shared" si="4"/>
        <v>92</v>
      </c>
      <c r="I38" s="95">
        <f t="shared" si="0"/>
        <v>6.5217391304347823</v>
      </c>
      <c r="J38" s="96">
        <f t="shared" si="1"/>
        <v>6.2970568104038334</v>
      </c>
      <c r="K38" s="106">
        <f>'No.4-12（方向別）'!B38+'No.4-56（方向別）'!B38+'No.4-910（方向別）'!B38</f>
        <v>80</v>
      </c>
      <c r="L38" s="105">
        <f>'No.4-12（方向別）'!C38+'No.4-56（方向別）'!C38+'No.4-910（方向別）'!C38</f>
        <v>15</v>
      </c>
      <c r="M38" s="94">
        <f>'No.4-12（方向別）'!D38+'No.4-56（方向別）'!D38+'No.4-910（方向別）'!D38</f>
        <v>95</v>
      </c>
      <c r="N38" s="104">
        <f>'No.4-12（方向別）'!E38+'No.4-56（方向別）'!E38+'No.4-910（方向別）'!E38</f>
        <v>0</v>
      </c>
      <c r="O38" s="105">
        <f>'No.4-12（方向別）'!F38+'No.4-56（方向別）'!F38+'No.4-910（方向別）'!F38</f>
        <v>7</v>
      </c>
      <c r="P38" s="94">
        <f>'No.4-12（方向別）'!G38+'No.4-56（方向別）'!G38+'No.4-910（方向別）'!G38</f>
        <v>7</v>
      </c>
      <c r="Q38" s="93">
        <f t="shared" si="5"/>
        <v>102</v>
      </c>
      <c r="R38" s="95">
        <f t="shared" si="2"/>
        <v>6.8627450980392153</v>
      </c>
      <c r="S38" s="96">
        <f t="shared" si="3"/>
        <v>7.8160919540229878</v>
      </c>
      <c r="T38" s="91"/>
      <c r="U38" s="91"/>
      <c r="V38" s="24">
        <v>1</v>
      </c>
      <c r="Z38" s="71"/>
      <c r="AA38" s="71"/>
      <c r="AB38" s="71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</row>
    <row r="39" spans="1:60" s="24" customFormat="1" ht="17.100000000000001" customHeight="1">
      <c r="A39" s="305" t="s">
        <v>32</v>
      </c>
      <c r="B39" s="104">
        <f>'No.4-910（方向別）'!K39+'No.4-1112（方向別）'!B39+'No.4-1112（方向別）'!K39</f>
        <v>84</v>
      </c>
      <c r="C39" s="105">
        <f>'No.4-910（方向別）'!L39+'No.4-1112（方向別）'!C39+'No.4-1112（方向別）'!L39</f>
        <v>8</v>
      </c>
      <c r="D39" s="94">
        <f>'No.4-910（方向別）'!M39+'No.4-1112（方向別）'!D39+'No.4-1112（方向別）'!M39</f>
        <v>92</v>
      </c>
      <c r="E39" s="104">
        <f>'No.4-910（方向別）'!N39+'No.4-1112（方向別）'!E39+'No.4-1112（方向別）'!N39</f>
        <v>0</v>
      </c>
      <c r="F39" s="105">
        <f>'No.4-910（方向別）'!O39+'No.4-1112（方向別）'!F39+'No.4-1112（方向別）'!O39</f>
        <v>0</v>
      </c>
      <c r="G39" s="94">
        <f>'No.4-910（方向別）'!P39+'No.4-1112（方向別）'!G39+'No.4-1112（方向別）'!P39</f>
        <v>0</v>
      </c>
      <c r="H39" s="93">
        <f t="shared" si="4"/>
        <v>92</v>
      </c>
      <c r="I39" s="95">
        <f t="shared" si="0"/>
        <v>0</v>
      </c>
      <c r="J39" s="96">
        <f t="shared" si="1"/>
        <v>6.2970568104038334</v>
      </c>
      <c r="K39" s="106">
        <f>'No.4-12（方向別）'!B39+'No.4-56（方向別）'!B39+'No.4-910（方向別）'!B39</f>
        <v>76</v>
      </c>
      <c r="L39" s="105">
        <f>'No.4-12（方向別）'!C39+'No.4-56（方向別）'!C39+'No.4-910（方向別）'!C39</f>
        <v>10</v>
      </c>
      <c r="M39" s="94">
        <f>'No.4-12（方向別）'!D39+'No.4-56（方向別）'!D39+'No.4-910（方向別）'!D39</f>
        <v>86</v>
      </c>
      <c r="N39" s="104">
        <f>'No.4-12（方向別）'!E39+'No.4-56（方向別）'!E39+'No.4-910（方向別）'!E39</f>
        <v>0</v>
      </c>
      <c r="O39" s="105">
        <f>'No.4-12（方向別）'!F39+'No.4-56（方向別）'!F39+'No.4-910（方向別）'!F39</f>
        <v>5</v>
      </c>
      <c r="P39" s="94">
        <f>'No.4-12（方向別）'!G39+'No.4-56（方向別）'!G39+'No.4-910（方向別）'!G39</f>
        <v>5</v>
      </c>
      <c r="Q39" s="93">
        <f t="shared" si="5"/>
        <v>91</v>
      </c>
      <c r="R39" s="95">
        <f t="shared" si="2"/>
        <v>5.4945054945054945</v>
      </c>
      <c r="S39" s="96">
        <f t="shared" si="3"/>
        <v>6.9731800766283518</v>
      </c>
      <c r="T39" s="91"/>
      <c r="U39" s="91"/>
      <c r="V39" s="24">
        <v>1</v>
      </c>
      <c r="Z39" s="71"/>
      <c r="AA39" s="71"/>
      <c r="AB39" s="71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</row>
    <row r="40" spans="1:60" s="24" customFormat="1" ht="17.100000000000001" customHeight="1">
      <c r="A40" s="305" t="s">
        <v>33</v>
      </c>
      <c r="B40" s="104">
        <f>'No.4-910（方向別）'!K40+'No.4-1112（方向別）'!B40+'No.4-1112（方向別）'!K40</f>
        <v>79</v>
      </c>
      <c r="C40" s="105">
        <f>'No.4-910（方向別）'!L40+'No.4-1112（方向別）'!C40+'No.4-1112（方向別）'!L40</f>
        <v>6</v>
      </c>
      <c r="D40" s="94">
        <f>'No.4-910（方向別）'!M40+'No.4-1112（方向別）'!D40+'No.4-1112（方向別）'!M40</f>
        <v>85</v>
      </c>
      <c r="E40" s="104">
        <f>'No.4-910（方向別）'!N40+'No.4-1112（方向別）'!E40+'No.4-1112（方向別）'!N40</f>
        <v>0</v>
      </c>
      <c r="F40" s="105">
        <f>'No.4-910（方向別）'!O40+'No.4-1112（方向別）'!F40+'No.4-1112（方向別）'!O40</f>
        <v>3</v>
      </c>
      <c r="G40" s="94">
        <f>'No.4-910（方向別）'!P40+'No.4-1112（方向別）'!G40+'No.4-1112（方向別）'!P40</f>
        <v>3</v>
      </c>
      <c r="H40" s="93">
        <f t="shared" si="4"/>
        <v>88</v>
      </c>
      <c r="I40" s="95">
        <f t="shared" si="0"/>
        <v>3.4090909090909092</v>
      </c>
      <c r="J40" s="96">
        <f t="shared" si="1"/>
        <v>6.023271731690623</v>
      </c>
      <c r="K40" s="106">
        <f>'No.4-12（方向別）'!B40+'No.4-56（方向別）'!B40+'No.4-910（方向別）'!B40</f>
        <v>73</v>
      </c>
      <c r="L40" s="105">
        <f>'No.4-12（方向別）'!C40+'No.4-56（方向別）'!C40+'No.4-910（方向別）'!C40</f>
        <v>12</v>
      </c>
      <c r="M40" s="94">
        <f>'No.4-12（方向別）'!D40+'No.4-56（方向別）'!D40+'No.4-910（方向別）'!D40</f>
        <v>85</v>
      </c>
      <c r="N40" s="104">
        <f>'No.4-12（方向別）'!E40+'No.4-56（方向別）'!E40+'No.4-910（方向別）'!E40</f>
        <v>0</v>
      </c>
      <c r="O40" s="105">
        <f>'No.4-12（方向別）'!F40+'No.4-56（方向別）'!F40+'No.4-910（方向別）'!F40</f>
        <v>2</v>
      </c>
      <c r="P40" s="94">
        <f>'No.4-12（方向別）'!G40+'No.4-56（方向別）'!G40+'No.4-910（方向別）'!G40</f>
        <v>2</v>
      </c>
      <c r="Q40" s="93">
        <f t="shared" si="5"/>
        <v>87</v>
      </c>
      <c r="R40" s="95">
        <f t="shared" si="2"/>
        <v>2.2988505747126435</v>
      </c>
      <c r="S40" s="96">
        <f t="shared" si="3"/>
        <v>6.6666666666666661</v>
      </c>
      <c r="T40" s="91"/>
      <c r="U40" s="91"/>
      <c r="V40" s="24">
        <v>1</v>
      </c>
      <c r="Z40" s="71"/>
      <c r="AA40" s="71"/>
      <c r="AB40" s="71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</row>
    <row r="41" spans="1:60" s="24" customFormat="1" ht="17.100000000000001" customHeight="1">
      <c r="A41" s="305" t="s">
        <v>34</v>
      </c>
      <c r="B41" s="104">
        <f>'No.4-910（方向別）'!K41+'No.4-1112（方向別）'!B41+'No.4-1112（方向別）'!K41</f>
        <v>91</v>
      </c>
      <c r="C41" s="105">
        <f>'No.4-910（方向別）'!L41+'No.4-1112（方向別）'!C41+'No.4-1112（方向別）'!L41</f>
        <v>11</v>
      </c>
      <c r="D41" s="94">
        <f>'No.4-910（方向別）'!M41+'No.4-1112（方向別）'!D41+'No.4-1112（方向別）'!M41</f>
        <v>102</v>
      </c>
      <c r="E41" s="104">
        <f>'No.4-910（方向別）'!N41+'No.4-1112（方向別）'!E41+'No.4-1112（方向別）'!N41</f>
        <v>0</v>
      </c>
      <c r="F41" s="105">
        <f>'No.4-910（方向別）'!O41+'No.4-1112（方向別）'!F41+'No.4-1112（方向別）'!O41</f>
        <v>1</v>
      </c>
      <c r="G41" s="94">
        <f>'No.4-910（方向別）'!P41+'No.4-1112（方向別）'!G41+'No.4-1112（方向別）'!P41</f>
        <v>1</v>
      </c>
      <c r="H41" s="93">
        <f t="shared" si="4"/>
        <v>103</v>
      </c>
      <c r="I41" s="95">
        <f t="shared" si="0"/>
        <v>0.970873786407767</v>
      </c>
      <c r="J41" s="96">
        <f t="shared" si="1"/>
        <v>7.0499657768651609</v>
      </c>
      <c r="K41" s="106">
        <f>'No.4-12（方向別）'!B41+'No.4-56（方向別）'!B41+'No.4-910（方向別）'!B41</f>
        <v>84</v>
      </c>
      <c r="L41" s="105">
        <f>'No.4-12（方向別）'!C41+'No.4-56（方向別）'!C41+'No.4-910（方向別）'!C41</f>
        <v>7</v>
      </c>
      <c r="M41" s="94">
        <f>'No.4-12（方向別）'!D41+'No.4-56（方向別）'!D41+'No.4-910（方向別）'!D41</f>
        <v>91</v>
      </c>
      <c r="N41" s="104">
        <f>'No.4-12（方向別）'!E41+'No.4-56（方向別）'!E41+'No.4-910（方向別）'!E41</f>
        <v>1</v>
      </c>
      <c r="O41" s="105">
        <f>'No.4-12（方向別）'!F41+'No.4-56（方向別）'!F41+'No.4-910（方向別）'!F41</f>
        <v>5</v>
      </c>
      <c r="P41" s="94">
        <f>'No.4-12（方向別）'!G41+'No.4-56（方向別）'!G41+'No.4-910（方向別）'!G41</f>
        <v>6</v>
      </c>
      <c r="Q41" s="93">
        <f t="shared" si="5"/>
        <v>97</v>
      </c>
      <c r="R41" s="95">
        <f t="shared" si="2"/>
        <v>6.1855670103092786</v>
      </c>
      <c r="S41" s="96">
        <f t="shared" si="3"/>
        <v>7.4329501915708809</v>
      </c>
      <c r="T41" s="91"/>
      <c r="U41" s="91"/>
      <c r="V41" s="24">
        <v>1</v>
      </c>
      <c r="Z41" s="71"/>
      <c r="AA41" s="71"/>
      <c r="AB41" s="71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</row>
    <row r="42" spans="1:60" s="24" customFormat="1" ht="17.100000000000001" customHeight="1">
      <c r="A42" s="305" t="s">
        <v>35</v>
      </c>
      <c r="B42" s="104">
        <f>'No.4-910（方向別）'!K42+'No.4-1112（方向別）'!B42+'No.4-1112（方向別）'!K42</f>
        <v>62</v>
      </c>
      <c r="C42" s="105">
        <f>'No.4-910（方向別）'!L42+'No.4-1112（方向別）'!C42+'No.4-1112（方向別）'!L42</f>
        <v>5</v>
      </c>
      <c r="D42" s="94">
        <f>'No.4-910（方向別）'!M42+'No.4-1112（方向別）'!D42+'No.4-1112（方向別）'!M42</f>
        <v>67</v>
      </c>
      <c r="E42" s="104">
        <f>'No.4-910（方向別）'!N42+'No.4-1112（方向別）'!E42+'No.4-1112（方向別）'!N42</f>
        <v>0</v>
      </c>
      <c r="F42" s="105">
        <f>'No.4-910（方向別）'!O42+'No.4-1112（方向別）'!F42+'No.4-1112（方向別）'!O42</f>
        <v>5</v>
      </c>
      <c r="G42" s="94">
        <f>'No.4-910（方向別）'!P42+'No.4-1112（方向別）'!G42+'No.4-1112（方向別）'!P42</f>
        <v>5</v>
      </c>
      <c r="H42" s="93">
        <f t="shared" si="4"/>
        <v>72</v>
      </c>
      <c r="I42" s="95">
        <f t="shared" si="0"/>
        <v>6.9444444444444446</v>
      </c>
      <c r="J42" s="96">
        <f t="shared" si="1"/>
        <v>4.9281314168377826</v>
      </c>
      <c r="K42" s="106">
        <f>'No.4-12（方向別）'!B42+'No.4-56（方向別）'!B42+'No.4-910（方向別）'!B42</f>
        <v>95</v>
      </c>
      <c r="L42" s="105">
        <f>'No.4-12（方向別）'!C42+'No.4-56（方向別）'!C42+'No.4-910（方向別）'!C42</f>
        <v>18</v>
      </c>
      <c r="M42" s="94">
        <f>'No.4-12（方向別）'!D42+'No.4-56（方向別）'!D42+'No.4-910（方向別）'!D42</f>
        <v>113</v>
      </c>
      <c r="N42" s="104">
        <f>'No.4-12（方向別）'!E42+'No.4-56（方向別）'!E42+'No.4-910（方向別）'!E42</f>
        <v>1</v>
      </c>
      <c r="O42" s="105">
        <f>'No.4-12（方向別）'!F42+'No.4-56（方向別）'!F42+'No.4-910（方向別）'!F42</f>
        <v>3</v>
      </c>
      <c r="P42" s="94">
        <f>'No.4-12（方向別）'!G42+'No.4-56（方向別）'!G42+'No.4-910（方向別）'!G42</f>
        <v>4</v>
      </c>
      <c r="Q42" s="93">
        <f t="shared" si="5"/>
        <v>117</v>
      </c>
      <c r="R42" s="95">
        <f t="shared" si="2"/>
        <v>3.4188034188034191</v>
      </c>
      <c r="S42" s="96">
        <f t="shared" si="3"/>
        <v>8.9655172413793096</v>
      </c>
      <c r="T42" s="91"/>
      <c r="U42" s="91"/>
      <c r="V42" s="24">
        <v>1</v>
      </c>
      <c r="Z42" s="71"/>
      <c r="AA42" s="71"/>
      <c r="AB42" s="71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</row>
    <row r="43" spans="1:60" s="24" customFormat="1" ht="17.100000000000001" customHeight="1">
      <c r="A43" s="305" t="s">
        <v>36</v>
      </c>
      <c r="B43" s="104">
        <f>'No.4-910（方向別）'!K43+'No.4-1112（方向別）'!B43+'No.4-1112（方向別）'!K43</f>
        <v>84</v>
      </c>
      <c r="C43" s="105">
        <f>'No.4-910（方向別）'!L43+'No.4-1112（方向別）'!C43+'No.4-1112（方向別）'!L43</f>
        <v>12</v>
      </c>
      <c r="D43" s="94">
        <f>'No.4-910（方向別）'!M43+'No.4-1112（方向別）'!D43+'No.4-1112（方向別）'!M43</f>
        <v>96</v>
      </c>
      <c r="E43" s="104">
        <f>'No.4-910（方向別）'!N43+'No.4-1112（方向別）'!E43+'No.4-1112（方向別）'!N43</f>
        <v>3</v>
      </c>
      <c r="F43" s="105">
        <f>'No.4-910（方向別）'!O43+'No.4-1112（方向別）'!F43+'No.4-1112（方向別）'!O43</f>
        <v>3</v>
      </c>
      <c r="G43" s="94">
        <f>'No.4-910（方向別）'!P43+'No.4-1112（方向別）'!G43+'No.4-1112（方向別）'!P43</f>
        <v>6</v>
      </c>
      <c r="H43" s="93">
        <f t="shared" si="4"/>
        <v>102</v>
      </c>
      <c r="I43" s="95">
        <f t="shared" si="0"/>
        <v>5.8823529411764701</v>
      </c>
      <c r="J43" s="96">
        <f t="shared" si="1"/>
        <v>6.9815195071868583</v>
      </c>
      <c r="K43" s="106">
        <f>'No.4-12（方向別）'!B43+'No.4-56（方向別）'!B43+'No.4-910（方向別）'!B43</f>
        <v>93</v>
      </c>
      <c r="L43" s="105">
        <f>'No.4-12（方向別）'!C43+'No.4-56（方向別）'!C43+'No.4-910（方向別）'!C43</f>
        <v>12</v>
      </c>
      <c r="M43" s="94">
        <f>'No.4-12（方向別）'!D43+'No.4-56（方向別）'!D43+'No.4-910（方向別）'!D43</f>
        <v>105</v>
      </c>
      <c r="N43" s="104">
        <f>'No.4-12（方向別）'!E43+'No.4-56（方向別）'!E43+'No.4-910（方向別）'!E43</f>
        <v>2</v>
      </c>
      <c r="O43" s="105">
        <f>'No.4-12（方向別）'!F43+'No.4-56（方向別）'!F43+'No.4-910（方向別）'!F43</f>
        <v>2</v>
      </c>
      <c r="P43" s="94">
        <f>'No.4-12（方向別）'!G43+'No.4-56（方向別）'!G43+'No.4-910（方向別）'!G43</f>
        <v>4</v>
      </c>
      <c r="Q43" s="93">
        <f t="shared" si="5"/>
        <v>109</v>
      </c>
      <c r="R43" s="95">
        <f t="shared" si="2"/>
        <v>3.6697247706422016</v>
      </c>
      <c r="S43" s="96">
        <f t="shared" si="3"/>
        <v>8.3524904214559381</v>
      </c>
      <c r="T43" s="91"/>
      <c r="U43" s="91"/>
      <c r="V43" s="24">
        <v>1</v>
      </c>
      <c r="Z43" s="71"/>
      <c r="AA43" s="71"/>
      <c r="AB43" s="71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</row>
    <row r="44" spans="1:60" s="24" customFormat="1" ht="17.100000000000001" customHeight="1">
      <c r="A44" s="305" t="s">
        <v>37</v>
      </c>
      <c r="B44" s="107">
        <f>'No.4-910（方向別）'!K44+'No.4-1112（方向別）'!B44+'No.4-1112（方向別）'!K44</f>
        <v>106</v>
      </c>
      <c r="C44" s="108">
        <f>'No.4-910（方向別）'!L44+'No.4-1112（方向別）'!C44+'No.4-1112（方向別）'!L44</f>
        <v>9</v>
      </c>
      <c r="D44" s="109">
        <f>'No.4-910（方向別）'!M44+'No.4-1112（方向別）'!D44+'No.4-1112（方向別）'!M44</f>
        <v>115</v>
      </c>
      <c r="E44" s="107">
        <f>'No.4-910（方向別）'!N44+'No.4-1112（方向別）'!E44+'No.4-1112（方向別）'!N44</f>
        <v>2</v>
      </c>
      <c r="F44" s="110">
        <f>'No.4-910（方向別）'!O44+'No.4-1112（方向別）'!F44+'No.4-1112（方向別）'!O44</f>
        <v>2</v>
      </c>
      <c r="G44" s="109">
        <f>'No.4-910（方向別）'!P44+'No.4-1112（方向別）'!G44+'No.4-1112（方向別）'!P44</f>
        <v>4</v>
      </c>
      <c r="H44" s="104">
        <f t="shared" si="4"/>
        <v>119</v>
      </c>
      <c r="I44" s="95">
        <f t="shared" si="0"/>
        <v>3.3613445378151261</v>
      </c>
      <c r="J44" s="96">
        <f t="shared" si="1"/>
        <v>8.1451060917180023</v>
      </c>
      <c r="K44" s="111">
        <f>'No.4-12（方向別）'!B44+'No.4-56（方向別）'!B44+'No.4-910（方向別）'!B44</f>
        <v>84</v>
      </c>
      <c r="L44" s="108">
        <f>'No.4-12（方向別）'!C44+'No.4-56（方向別）'!C44+'No.4-910（方向別）'!C44</f>
        <v>12</v>
      </c>
      <c r="M44" s="109">
        <f>'No.4-12（方向別）'!D44+'No.4-56（方向別）'!D44+'No.4-910（方向別）'!D44</f>
        <v>96</v>
      </c>
      <c r="N44" s="107">
        <f>'No.4-12（方向別）'!E44+'No.4-56（方向別）'!E44+'No.4-910（方向別）'!E44</f>
        <v>1</v>
      </c>
      <c r="O44" s="110">
        <f>'No.4-12（方向別）'!F44+'No.4-56（方向別）'!F44+'No.4-910（方向別）'!F44</f>
        <v>2</v>
      </c>
      <c r="P44" s="109">
        <f>'No.4-12（方向別）'!G44+'No.4-56（方向別）'!G44+'No.4-910（方向別）'!G44</f>
        <v>3</v>
      </c>
      <c r="Q44" s="104">
        <f t="shared" si="5"/>
        <v>99</v>
      </c>
      <c r="R44" s="95">
        <f t="shared" si="2"/>
        <v>3.0303030303030303</v>
      </c>
      <c r="S44" s="96">
        <f t="shared" si="3"/>
        <v>7.5862068965517233</v>
      </c>
      <c r="T44" s="91"/>
      <c r="U44" s="91"/>
      <c r="V44" s="24">
        <v>1</v>
      </c>
      <c r="W44" s="72"/>
      <c r="Z44" s="71"/>
      <c r="AA44" s="71"/>
      <c r="AB44" s="71"/>
      <c r="AC44" s="72"/>
      <c r="AD44" s="72"/>
      <c r="AE44" s="72"/>
      <c r="AF44" s="72"/>
      <c r="AG44" s="23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</row>
    <row r="45" spans="1:60" s="24" customFormat="1" ht="17.100000000000001" customHeight="1">
      <c r="A45" s="112" t="s">
        <v>38</v>
      </c>
      <c r="B45" s="107">
        <f>'No.4-910（方向別）'!K45+'No.4-1112（方向別）'!B45+'No.4-1112（方向別）'!K45</f>
        <v>74</v>
      </c>
      <c r="C45" s="108">
        <f>'No.4-910（方向別）'!L45+'No.4-1112（方向別）'!C45+'No.4-1112（方向別）'!L45</f>
        <v>8</v>
      </c>
      <c r="D45" s="109">
        <f>'No.4-910（方向別）'!M45+'No.4-1112（方向別）'!D45+'No.4-1112（方向別）'!M45</f>
        <v>82</v>
      </c>
      <c r="E45" s="107">
        <f>'No.4-910（方向別）'!N45+'No.4-1112（方向別）'!E45+'No.4-1112（方向別）'!N45</f>
        <v>1</v>
      </c>
      <c r="F45" s="110">
        <f>'No.4-910（方向別）'!O45+'No.4-1112（方向別）'!F45+'No.4-1112（方向別）'!O45</f>
        <v>3</v>
      </c>
      <c r="G45" s="109">
        <f>'No.4-910（方向別）'!P45+'No.4-1112（方向別）'!G45+'No.4-1112（方向別）'!P45</f>
        <v>4</v>
      </c>
      <c r="H45" s="104">
        <f t="shared" si="4"/>
        <v>86</v>
      </c>
      <c r="I45" s="95">
        <f t="shared" si="0"/>
        <v>4.6511627906976747</v>
      </c>
      <c r="J45" s="96">
        <f t="shared" si="1"/>
        <v>5.8863791923340179</v>
      </c>
      <c r="K45" s="111">
        <f>'No.4-12（方向別）'!B45+'No.4-56（方向別）'!B45+'No.4-910（方向別）'!B45</f>
        <v>109</v>
      </c>
      <c r="L45" s="108">
        <f>'No.4-12（方向別）'!C45+'No.4-56（方向別）'!C45+'No.4-910（方向別）'!C45</f>
        <v>4</v>
      </c>
      <c r="M45" s="109">
        <f>'No.4-12（方向別）'!D45+'No.4-56（方向別）'!D45+'No.4-910（方向別）'!D45</f>
        <v>113</v>
      </c>
      <c r="N45" s="107">
        <f>'No.4-12（方向別）'!E45+'No.4-56（方向別）'!E45+'No.4-910（方向別）'!E45</f>
        <v>1</v>
      </c>
      <c r="O45" s="110">
        <f>'No.4-12（方向別）'!F45+'No.4-56（方向別）'!F45+'No.4-910（方向別）'!F45</f>
        <v>7</v>
      </c>
      <c r="P45" s="109">
        <f>'No.4-12（方向別）'!G45+'No.4-56（方向別）'!G45+'No.4-910（方向別）'!G45</f>
        <v>8</v>
      </c>
      <c r="Q45" s="104">
        <f t="shared" si="5"/>
        <v>121</v>
      </c>
      <c r="R45" s="95">
        <f t="shared" si="2"/>
        <v>6.6115702479338845</v>
      </c>
      <c r="S45" s="96">
        <f t="shared" si="3"/>
        <v>9.2720306513409962</v>
      </c>
      <c r="T45" s="91"/>
      <c r="U45" s="91"/>
      <c r="V45" s="24">
        <v>1</v>
      </c>
      <c r="W45" s="72"/>
      <c r="Z45" s="71"/>
      <c r="AA45" s="71"/>
      <c r="AB45" s="71"/>
      <c r="AC45" s="72"/>
      <c r="AD45" s="72"/>
      <c r="AE45" s="72"/>
      <c r="AF45" s="72"/>
      <c r="AG45" s="23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</row>
    <row r="46" spans="1:60" s="24" customFormat="1" ht="17.100000000000001" customHeight="1">
      <c r="A46" s="113" t="s">
        <v>39</v>
      </c>
      <c r="B46" s="114">
        <f>'No.4-910（方向別）'!K46+'No.4-1112（方向別）'!B46+'No.4-1112（方向別）'!K46</f>
        <v>19</v>
      </c>
      <c r="C46" s="115">
        <f>'No.4-910（方向別）'!L46+'No.4-1112（方向別）'!C46+'No.4-1112（方向別）'!L46</f>
        <v>1</v>
      </c>
      <c r="D46" s="116">
        <f>'No.4-910（方向別）'!M46+'No.4-1112（方向別）'!D46+'No.4-1112（方向別）'!M46</f>
        <v>20</v>
      </c>
      <c r="E46" s="114">
        <f>'No.4-910（方向別）'!N46+'No.4-1112（方向別）'!E46+'No.4-1112（方向別）'!N46</f>
        <v>1</v>
      </c>
      <c r="F46" s="117">
        <f>'No.4-910（方向別）'!O46+'No.4-1112（方向別）'!F46+'No.4-1112（方向別）'!O46</f>
        <v>1</v>
      </c>
      <c r="G46" s="116">
        <f>'No.4-910（方向別）'!P46+'No.4-1112（方向別）'!G46+'No.4-1112（方向別）'!P46</f>
        <v>2</v>
      </c>
      <c r="H46" s="118">
        <f t="shared" si="4"/>
        <v>22</v>
      </c>
      <c r="I46" s="119">
        <f t="shared" si="0"/>
        <v>9.0909090909090917</v>
      </c>
      <c r="J46" s="120">
        <f t="shared" si="1"/>
        <v>1.5058179329226558</v>
      </c>
      <c r="K46" s="121">
        <f>'No.4-12（方向別）'!B46+'No.4-56（方向別）'!B46+'No.4-910（方向別）'!B46</f>
        <v>16</v>
      </c>
      <c r="L46" s="115">
        <f>'No.4-12（方向別）'!C46+'No.4-56（方向別）'!C46+'No.4-910（方向別）'!C46</f>
        <v>2</v>
      </c>
      <c r="M46" s="116">
        <f>'No.4-12（方向別）'!D46+'No.4-56（方向別）'!D46+'No.4-910（方向別）'!D46</f>
        <v>18</v>
      </c>
      <c r="N46" s="114">
        <f>'No.4-12（方向別）'!E46+'No.4-56（方向別）'!E46+'No.4-910（方向別）'!E46</f>
        <v>1</v>
      </c>
      <c r="O46" s="117">
        <f>'No.4-12（方向別）'!F46+'No.4-56（方向別）'!F46+'No.4-910（方向別）'!F46</f>
        <v>1</v>
      </c>
      <c r="P46" s="116">
        <f>'No.4-12（方向別）'!G46+'No.4-56（方向別）'!G46+'No.4-910（方向別）'!G46</f>
        <v>2</v>
      </c>
      <c r="Q46" s="118">
        <f t="shared" si="5"/>
        <v>20</v>
      </c>
      <c r="R46" s="119">
        <f t="shared" si="2"/>
        <v>10</v>
      </c>
      <c r="S46" s="120">
        <f t="shared" si="3"/>
        <v>1.5325670498084289</v>
      </c>
      <c r="T46" s="91"/>
      <c r="U46" s="91"/>
      <c r="V46" s="23"/>
      <c r="W46" s="72"/>
      <c r="Z46" s="71"/>
      <c r="AA46" s="71"/>
      <c r="AB46" s="71"/>
      <c r="AC46" s="72"/>
      <c r="AD46" s="72"/>
      <c r="AE46" s="72"/>
      <c r="AF46" s="72"/>
      <c r="AG46" s="23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</row>
    <row r="47" spans="1:60" s="24" customFormat="1" ht="17.100000000000001" customHeight="1">
      <c r="A47" s="122" t="s">
        <v>40</v>
      </c>
      <c r="B47" s="123">
        <f>'No.4-910（方向別）'!K47+'No.4-1112（方向別）'!B47+'No.4-1112（方向別）'!K47</f>
        <v>11</v>
      </c>
      <c r="C47" s="124">
        <f>'No.4-910（方向別）'!L47+'No.4-1112（方向別）'!C47+'No.4-1112（方向別）'!L47</f>
        <v>1</v>
      </c>
      <c r="D47" s="125">
        <f>'No.4-910（方向別）'!M47+'No.4-1112（方向別）'!D47+'No.4-1112（方向別）'!M47</f>
        <v>12</v>
      </c>
      <c r="E47" s="123">
        <f>'No.4-910（方向別）'!N47+'No.4-1112（方向別）'!E47+'No.4-1112（方向別）'!N47</f>
        <v>0</v>
      </c>
      <c r="F47" s="126">
        <f>'No.4-910（方向別）'!O47+'No.4-1112（方向別）'!F47+'No.4-1112（方向別）'!O47</f>
        <v>0</v>
      </c>
      <c r="G47" s="125">
        <f>'No.4-910（方向別）'!P47+'No.4-1112（方向別）'!G47+'No.4-1112（方向別）'!P47</f>
        <v>0</v>
      </c>
      <c r="H47" s="127">
        <f t="shared" si="4"/>
        <v>12</v>
      </c>
      <c r="I47" s="128">
        <f t="shared" si="0"/>
        <v>0</v>
      </c>
      <c r="J47" s="129">
        <f t="shared" si="1"/>
        <v>0.82135523613963046</v>
      </c>
      <c r="K47" s="130">
        <f>'No.4-12（方向別）'!B47+'No.4-56（方向別）'!B47+'No.4-910（方向別）'!B47</f>
        <v>18</v>
      </c>
      <c r="L47" s="124">
        <f>'No.4-12（方向別）'!C47+'No.4-56（方向別）'!C47+'No.4-910（方向別）'!C47</f>
        <v>1</v>
      </c>
      <c r="M47" s="125">
        <f>'No.4-12（方向別）'!D47+'No.4-56（方向別）'!D47+'No.4-910（方向別）'!D47</f>
        <v>19</v>
      </c>
      <c r="N47" s="123">
        <f>'No.4-12（方向別）'!E47+'No.4-56（方向別）'!E47+'No.4-910（方向別）'!E47</f>
        <v>0</v>
      </c>
      <c r="O47" s="126">
        <f>'No.4-12（方向別）'!F47+'No.4-56（方向別）'!F47+'No.4-910（方向別）'!F47</f>
        <v>0</v>
      </c>
      <c r="P47" s="125">
        <f>'No.4-12（方向別）'!G47+'No.4-56（方向別）'!G47+'No.4-910（方向別）'!G47</f>
        <v>0</v>
      </c>
      <c r="Q47" s="127">
        <f t="shared" si="5"/>
        <v>19</v>
      </c>
      <c r="R47" s="128">
        <f t="shared" si="2"/>
        <v>0</v>
      </c>
      <c r="S47" s="129">
        <f t="shared" si="3"/>
        <v>1.4559386973180075</v>
      </c>
      <c r="T47" s="91"/>
      <c r="U47" s="91"/>
      <c r="V47" s="23"/>
      <c r="W47" s="72"/>
      <c r="Z47" s="71"/>
      <c r="AA47" s="71"/>
      <c r="AB47" s="71"/>
      <c r="AC47" s="72"/>
      <c r="AD47" s="72"/>
      <c r="AE47" s="72"/>
      <c r="AF47" s="72"/>
      <c r="AG47" s="23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</row>
    <row r="48" spans="1:60" s="24" customFormat="1" ht="17.100000000000001" customHeight="1">
      <c r="A48" s="122" t="s">
        <v>41</v>
      </c>
      <c r="B48" s="123">
        <f>'No.4-910（方向別）'!K48+'No.4-1112（方向別）'!B48+'No.4-1112（方向別）'!K48</f>
        <v>21</v>
      </c>
      <c r="C48" s="124">
        <f>'No.4-910（方向別）'!L48+'No.4-1112（方向別）'!C48+'No.4-1112（方向別）'!L48</f>
        <v>0</v>
      </c>
      <c r="D48" s="125">
        <f>'No.4-910（方向別）'!M48+'No.4-1112（方向別）'!D48+'No.4-1112（方向別）'!M48</f>
        <v>21</v>
      </c>
      <c r="E48" s="123">
        <f>'No.4-910（方向別）'!N48+'No.4-1112（方向別）'!E48+'No.4-1112（方向別）'!N48</f>
        <v>0</v>
      </c>
      <c r="F48" s="126">
        <f>'No.4-910（方向別）'!O48+'No.4-1112（方向別）'!F48+'No.4-1112（方向別）'!O48</f>
        <v>0</v>
      </c>
      <c r="G48" s="125">
        <f>'No.4-910（方向別）'!P48+'No.4-1112（方向別）'!G48+'No.4-1112（方向別）'!P48</f>
        <v>0</v>
      </c>
      <c r="H48" s="127">
        <f t="shared" si="4"/>
        <v>21</v>
      </c>
      <c r="I48" s="128">
        <f t="shared" si="0"/>
        <v>0</v>
      </c>
      <c r="J48" s="129">
        <f t="shared" si="1"/>
        <v>1.4373716632443532</v>
      </c>
      <c r="K48" s="130">
        <f>'No.4-12（方向別）'!B48+'No.4-56（方向別）'!B48+'No.4-910（方向別）'!B48</f>
        <v>22</v>
      </c>
      <c r="L48" s="124">
        <f>'No.4-12（方向別）'!C48+'No.4-56（方向別）'!C48+'No.4-910（方向別）'!C48</f>
        <v>3</v>
      </c>
      <c r="M48" s="125">
        <f>'No.4-12（方向別）'!D48+'No.4-56（方向別）'!D48+'No.4-910（方向別）'!D48</f>
        <v>25</v>
      </c>
      <c r="N48" s="123">
        <f>'No.4-12（方向別）'!E48+'No.4-56（方向別）'!E48+'No.4-910（方向別）'!E48</f>
        <v>0</v>
      </c>
      <c r="O48" s="126">
        <f>'No.4-12（方向別）'!F48+'No.4-56（方向別）'!F48+'No.4-910（方向別）'!F48</f>
        <v>0</v>
      </c>
      <c r="P48" s="125">
        <f>'No.4-12（方向別）'!G48+'No.4-56（方向別）'!G48+'No.4-910（方向別）'!G48</f>
        <v>0</v>
      </c>
      <c r="Q48" s="127">
        <f t="shared" si="5"/>
        <v>25</v>
      </c>
      <c r="R48" s="128">
        <f t="shared" si="2"/>
        <v>0</v>
      </c>
      <c r="S48" s="129">
        <f t="shared" si="3"/>
        <v>1.9157088122605364</v>
      </c>
      <c r="T48" s="91"/>
      <c r="U48" s="91"/>
      <c r="V48" s="23"/>
      <c r="W48" s="72"/>
      <c r="Z48" s="71"/>
      <c r="AA48" s="71"/>
      <c r="AB48" s="71"/>
      <c r="AC48" s="72"/>
      <c r="AD48" s="72"/>
      <c r="AE48" s="72"/>
      <c r="AF48" s="72"/>
      <c r="AG48" s="23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</row>
    <row r="49" spans="1:60" s="24" customFormat="1" ht="17.100000000000001" customHeight="1">
      <c r="A49" s="122" t="s">
        <v>42</v>
      </c>
      <c r="B49" s="123">
        <f>'No.4-910（方向別）'!K49+'No.4-1112（方向別）'!B49+'No.4-1112（方向別）'!K49</f>
        <v>30</v>
      </c>
      <c r="C49" s="124">
        <f>'No.4-910（方向別）'!L49+'No.4-1112（方向別）'!C49+'No.4-1112（方向別）'!L49</f>
        <v>0</v>
      </c>
      <c r="D49" s="125">
        <f>'No.4-910（方向別）'!M49+'No.4-1112（方向別）'!D49+'No.4-1112（方向別）'!M49</f>
        <v>30</v>
      </c>
      <c r="E49" s="123">
        <f>'No.4-910（方向別）'!N49+'No.4-1112（方向別）'!E49+'No.4-1112（方向別）'!N49</f>
        <v>3</v>
      </c>
      <c r="F49" s="126">
        <f>'No.4-910（方向別）'!O49+'No.4-1112（方向別）'!F49+'No.4-1112（方向別）'!O49</f>
        <v>3</v>
      </c>
      <c r="G49" s="125">
        <f>'No.4-910（方向別）'!P49+'No.4-1112（方向別）'!G49+'No.4-1112（方向別）'!P49</f>
        <v>6</v>
      </c>
      <c r="H49" s="127">
        <f t="shared" si="4"/>
        <v>36</v>
      </c>
      <c r="I49" s="128">
        <f t="shared" si="0"/>
        <v>16.666666666666668</v>
      </c>
      <c r="J49" s="129">
        <f t="shared" si="1"/>
        <v>2.4640657084188913</v>
      </c>
      <c r="K49" s="130">
        <f>'No.4-12（方向別）'!B49+'No.4-56（方向別）'!B49+'No.4-910（方向別）'!B49</f>
        <v>16</v>
      </c>
      <c r="L49" s="124">
        <f>'No.4-12（方向別）'!C49+'No.4-56（方向別）'!C49+'No.4-910（方向別）'!C49</f>
        <v>4</v>
      </c>
      <c r="M49" s="125">
        <f>'No.4-12（方向別）'!D49+'No.4-56（方向別）'!D49+'No.4-910（方向別）'!D49</f>
        <v>20</v>
      </c>
      <c r="N49" s="123">
        <f>'No.4-12（方向別）'!E49+'No.4-56（方向別）'!E49+'No.4-910（方向別）'!E49</f>
        <v>1</v>
      </c>
      <c r="O49" s="126">
        <f>'No.4-12（方向別）'!F49+'No.4-56（方向別）'!F49+'No.4-910（方向別）'!F49</f>
        <v>0</v>
      </c>
      <c r="P49" s="125">
        <f>'No.4-12（方向別）'!G49+'No.4-56（方向別）'!G49+'No.4-910（方向別）'!G49</f>
        <v>1</v>
      </c>
      <c r="Q49" s="127">
        <f t="shared" si="5"/>
        <v>21</v>
      </c>
      <c r="R49" s="128">
        <f t="shared" si="2"/>
        <v>4.7619047619047619</v>
      </c>
      <c r="S49" s="129">
        <f t="shared" si="3"/>
        <v>1.6091954022988504</v>
      </c>
      <c r="T49" s="91"/>
      <c r="U49" s="91"/>
      <c r="V49" s="23"/>
      <c r="W49" s="72"/>
      <c r="Z49" s="71"/>
      <c r="AA49" s="71"/>
      <c r="AB49" s="71"/>
      <c r="AC49" s="72"/>
      <c r="AD49" s="72"/>
      <c r="AE49" s="72"/>
      <c r="AF49" s="72"/>
      <c r="AG49" s="23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</row>
    <row r="50" spans="1:60" s="24" customFormat="1" ht="17.100000000000001" customHeight="1">
      <c r="A50" s="122" t="s">
        <v>43</v>
      </c>
      <c r="B50" s="74">
        <f>'No.4-910（方向別）'!K50+'No.4-1112（方向別）'!B50+'No.4-1112（方向別）'!K50</f>
        <v>14</v>
      </c>
      <c r="C50" s="75">
        <f>'No.4-910（方向別）'!L50+'No.4-1112（方向別）'!C50+'No.4-1112（方向別）'!L50</f>
        <v>3</v>
      </c>
      <c r="D50" s="75">
        <f>'No.4-910（方向別）'!M50+'No.4-1112（方向別）'!D50+'No.4-1112（方向別）'!M50</f>
        <v>17</v>
      </c>
      <c r="E50" s="74">
        <f>'No.4-910（方向別）'!N50+'No.4-1112（方向別）'!E50+'No.4-1112（方向別）'!N50</f>
        <v>0</v>
      </c>
      <c r="F50" s="75">
        <f>'No.4-910（方向別）'!O50+'No.4-1112（方向別）'!F50+'No.4-1112（方向別）'!O50</f>
        <v>0</v>
      </c>
      <c r="G50" s="75">
        <f>'No.4-910（方向別）'!P50+'No.4-1112（方向別）'!G50+'No.4-1112（方向別）'!P50</f>
        <v>0</v>
      </c>
      <c r="H50" s="74">
        <f t="shared" si="4"/>
        <v>17</v>
      </c>
      <c r="I50" s="76">
        <f t="shared" si="0"/>
        <v>0</v>
      </c>
      <c r="J50" s="77">
        <f t="shared" si="1"/>
        <v>1.1635865845311431</v>
      </c>
      <c r="K50" s="78">
        <f>'No.4-12（方向別）'!B50+'No.4-56（方向別）'!B50+'No.4-910（方向別）'!B50</f>
        <v>34</v>
      </c>
      <c r="L50" s="75">
        <f>'No.4-12（方向別）'!C50+'No.4-56（方向別）'!C50+'No.4-910（方向別）'!C50</f>
        <v>0</v>
      </c>
      <c r="M50" s="75">
        <f>'No.4-12（方向別）'!D50+'No.4-56（方向別）'!D50+'No.4-910（方向別）'!D50</f>
        <v>34</v>
      </c>
      <c r="N50" s="74">
        <f>'No.4-12（方向別）'!E50+'No.4-56（方向別）'!E50+'No.4-910（方向別）'!E50</f>
        <v>0</v>
      </c>
      <c r="O50" s="75">
        <f>'No.4-12（方向別）'!F50+'No.4-56（方向別）'!F50+'No.4-910（方向別）'!F50</f>
        <v>0</v>
      </c>
      <c r="P50" s="75">
        <f>'No.4-12（方向別）'!G50+'No.4-56（方向別）'!G50+'No.4-910（方向別）'!G50</f>
        <v>0</v>
      </c>
      <c r="Q50" s="74">
        <f t="shared" si="5"/>
        <v>34</v>
      </c>
      <c r="R50" s="76">
        <f t="shared" si="2"/>
        <v>0</v>
      </c>
      <c r="S50" s="77">
        <f t="shared" si="3"/>
        <v>2.6053639846743293</v>
      </c>
      <c r="T50" s="70"/>
      <c r="U50" s="70"/>
      <c r="Z50" s="71"/>
      <c r="AA50" s="71"/>
      <c r="AB50" s="71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</row>
    <row r="51" spans="1:60" s="24" customFormat="1" ht="17.100000000000001" customHeight="1">
      <c r="A51" s="131" t="s">
        <v>44</v>
      </c>
      <c r="B51" s="86">
        <f>'No.4-910（方向別）'!K51+'No.4-1112（方向別）'!B51+'No.4-1112（方向別）'!K51</f>
        <v>17</v>
      </c>
      <c r="C51" s="87">
        <f>'No.4-910（方向別）'!L51+'No.4-1112（方向別）'!C51+'No.4-1112（方向別）'!L51</f>
        <v>2</v>
      </c>
      <c r="D51" s="87">
        <f>'No.4-910（方向別）'!M51+'No.4-1112（方向別）'!D51+'No.4-1112（方向別）'!M51</f>
        <v>19</v>
      </c>
      <c r="E51" s="86">
        <f>'No.4-910（方向別）'!N51+'No.4-1112（方向別）'!E51+'No.4-1112（方向別）'!N51</f>
        <v>0</v>
      </c>
      <c r="F51" s="87">
        <f>'No.4-910（方向別）'!O51+'No.4-1112（方向別）'!F51+'No.4-1112（方向別）'!O51</f>
        <v>0</v>
      </c>
      <c r="G51" s="87">
        <f>'No.4-910（方向別）'!P51+'No.4-1112（方向別）'!G51+'No.4-1112（方向別）'!P51</f>
        <v>0</v>
      </c>
      <c r="H51" s="86">
        <f t="shared" si="4"/>
        <v>19</v>
      </c>
      <c r="I51" s="132">
        <f t="shared" si="0"/>
        <v>0</v>
      </c>
      <c r="J51" s="133">
        <f t="shared" si="1"/>
        <v>1.3004791238877482</v>
      </c>
      <c r="K51" s="90">
        <f>'No.4-12（方向別）'!B51+'No.4-56（方向別）'!B51+'No.4-910（方向別）'!B51</f>
        <v>18</v>
      </c>
      <c r="L51" s="87">
        <f>'No.4-12（方向別）'!C51+'No.4-56（方向別）'!C51+'No.4-910（方向別）'!C51</f>
        <v>4</v>
      </c>
      <c r="M51" s="87">
        <f>'No.4-12（方向別）'!D51+'No.4-56（方向別）'!D51+'No.4-910（方向別）'!D51</f>
        <v>22</v>
      </c>
      <c r="N51" s="86">
        <f>'No.4-12（方向別）'!E51+'No.4-56（方向別）'!E51+'No.4-910（方向別）'!E51</f>
        <v>0</v>
      </c>
      <c r="O51" s="87">
        <f>'No.4-12（方向別）'!F51+'No.4-56（方向別）'!F51+'No.4-910（方向別）'!F51</f>
        <v>1</v>
      </c>
      <c r="P51" s="87">
        <f>'No.4-12（方向別）'!G51+'No.4-56（方向別）'!G51+'No.4-910（方向別）'!G51</f>
        <v>1</v>
      </c>
      <c r="Q51" s="86">
        <f t="shared" si="5"/>
        <v>23</v>
      </c>
      <c r="R51" s="132">
        <f t="shared" si="2"/>
        <v>4.3478260869565215</v>
      </c>
      <c r="S51" s="133">
        <f t="shared" si="3"/>
        <v>1.7624521072796935</v>
      </c>
      <c r="T51" s="70"/>
      <c r="U51" s="70"/>
      <c r="Z51" s="71"/>
      <c r="AA51" s="71"/>
      <c r="AB51" s="71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</row>
    <row r="52" spans="1:60" s="24" customFormat="1" ht="17.100000000000001" customHeight="1">
      <c r="A52" s="112" t="s">
        <v>45</v>
      </c>
      <c r="B52" s="93">
        <f>'No.4-910（方向別）'!K52+'No.4-1112（方向別）'!B52+'No.4-1112（方向別）'!K52</f>
        <v>112</v>
      </c>
      <c r="C52" s="94">
        <f>'No.4-910（方向別）'!L52+'No.4-1112（方向別）'!C52+'No.4-1112（方向別）'!L52</f>
        <v>7</v>
      </c>
      <c r="D52" s="94">
        <f>'No.4-910（方向別）'!M52+'No.4-1112（方向別）'!D52+'No.4-1112（方向別）'!M52</f>
        <v>119</v>
      </c>
      <c r="E52" s="93">
        <f>'No.4-910（方向別）'!N52+'No.4-1112（方向別）'!E52+'No.4-1112（方向別）'!N52</f>
        <v>4</v>
      </c>
      <c r="F52" s="94">
        <f>'No.4-910（方向別）'!O52+'No.4-1112（方向別）'!F52+'No.4-1112（方向別）'!O52</f>
        <v>4</v>
      </c>
      <c r="G52" s="94">
        <f>'No.4-910（方向別）'!P52+'No.4-1112（方向別）'!G52+'No.4-1112（方向別）'!P52</f>
        <v>8</v>
      </c>
      <c r="H52" s="93">
        <f t="shared" si="4"/>
        <v>127</v>
      </c>
      <c r="I52" s="95">
        <f t="shared" si="0"/>
        <v>6.2992125984251963</v>
      </c>
      <c r="J52" s="96">
        <f t="shared" si="1"/>
        <v>8.6926762491444212</v>
      </c>
      <c r="K52" s="97">
        <f>'No.4-12（方向別）'!B52+'No.4-56（方向別）'!B52+'No.4-910（方向別）'!B52</f>
        <v>124</v>
      </c>
      <c r="L52" s="94">
        <f>'No.4-12（方向別）'!C52+'No.4-56（方向別）'!C52+'No.4-910（方向別）'!C52</f>
        <v>14</v>
      </c>
      <c r="M52" s="94">
        <f>'No.4-12（方向別）'!D52+'No.4-56（方向別）'!D52+'No.4-910（方向別）'!D52</f>
        <v>138</v>
      </c>
      <c r="N52" s="93">
        <f>'No.4-12（方向別）'!E52+'No.4-56（方向別）'!E52+'No.4-910（方向別）'!E52</f>
        <v>2</v>
      </c>
      <c r="O52" s="94">
        <f>'No.4-12（方向別）'!F52+'No.4-56（方向別）'!F52+'No.4-910（方向別）'!F52</f>
        <v>2</v>
      </c>
      <c r="P52" s="94">
        <f>'No.4-12（方向別）'!G52+'No.4-56（方向別）'!G52+'No.4-910（方向別）'!G52</f>
        <v>4</v>
      </c>
      <c r="Q52" s="93">
        <f t="shared" si="5"/>
        <v>142</v>
      </c>
      <c r="R52" s="95">
        <f t="shared" si="2"/>
        <v>2.8169014084507045</v>
      </c>
      <c r="S52" s="96">
        <f t="shared" si="3"/>
        <v>10.881226053639846</v>
      </c>
      <c r="T52" s="91"/>
      <c r="U52" s="91"/>
      <c r="V52" s="24">
        <v>1</v>
      </c>
      <c r="Z52" s="71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</row>
    <row r="53" spans="1:60" s="24" customFormat="1" ht="17.100000000000001" customHeight="1">
      <c r="A53" s="98" t="s">
        <v>46</v>
      </c>
      <c r="B53" s="134">
        <f>'No.4-910（方向別）'!K53+'No.4-1112（方向別）'!B53+'No.4-1112（方向別）'!K53</f>
        <v>29</v>
      </c>
      <c r="C53" s="135">
        <f>'No.4-910（方向別）'!L53+'No.4-1112（方向別）'!C53+'No.4-1112（方向別）'!L53</f>
        <v>0</v>
      </c>
      <c r="D53" s="135">
        <f>'No.4-910（方向別）'!M53+'No.4-1112（方向別）'!D53+'No.4-1112（方向別）'!M53</f>
        <v>29</v>
      </c>
      <c r="E53" s="134">
        <f>'No.4-910（方向別）'!N53+'No.4-1112（方向別）'!E53+'No.4-1112（方向別）'!N53</f>
        <v>0</v>
      </c>
      <c r="F53" s="135">
        <f>'No.4-910（方向別）'!O53+'No.4-1112（方向別）'!F53+'No.4-1112（方向別）'!O53</f>
        <v>0</v>
      </c>
      <c r="G53" s="135">
        <f>'No.4-910（方向別）'!P53+'No.4-1112（方向別）'!G53+'No.4-1112（方向別）'!P53</f>
        <v>0</v>
      </c>
      <c r="H53" s="134">
        <f t="shared" si="4"/>
        <v>29</v>
      </c>
      <c r="I53" s="136">
        <f t="shared" si="0"/>
        <v>0</v>
      </c>
      <c r="J53" s="137">
        <f t="shared" si="1"/>
        <v>1.9849418206707736</v>
      </c>
      <c r="K53" s="138">
        <f>'No.4-12（方向別）'!B53+'No.4-56（方向別）'!B53+'No.4-910（方向別）'!B53</f>
        <v>24</v>
      </c>
      <c r="L53" s="135">
        <f>'No.4-12（方向別）'!C53+'No.4-56（方向別）'!C53+'No.4-910（方向別）'!C53</f>
        <v>0</v>
      </c>
      <c r="M53" s="135">
        <f>'No.4-12（方向別）'!D53+'No.4-56（方向別）'!D53+'No.4-910（方向別）'!D53</f>
        <v>24</v>
      </c>
      <c r="N53" s="134">
        <f>'No.4-12（方向別）'!E53+'No.4-56（方向別）'!E53+'No.4-910（方向別）'!E53</f>
        <v>0</v>
      </c>
      <c r="O53" s="135">
        <f>'No.4-12（方向別）'!F53+'No.4-56（方向別）'!F53+'No.4-910（方向別）'!F53</f>
        <v>0</v>
      </c>
      <c r="P53" s="135">
        <f>'No.4-12（方向別）'!G53+'No.4-56（方向別）'!G53+'No.4-910（方向別）'!G53</f>
        <v>0</v>
      </c>
      <c r="Q53" s="134">
        <f t="shared" si="5"/>
        <v>24</v>
      </c>
      <c r="R53" s="136">
        <f t="shared" si="2"/>
        <v>0</v>
      </c>
      <c r="S53" s="137">
        <f t="shared" si="3"/>
        <v>1.8390804597701149</v>
      </c>
      <c r="T53" s="70"/>
      <c r="U53" s="70"/>
      <c r="Z53" s="71"/>
      <c r="AA53" s="71"/>
      <c r="AB53" s="71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</row>
    <row r="54" spans="1:60" s="24" customFormat="1" ht="17.100000000000001" customHeight="1">
      <c r="A54" s="73" t="s">
        <v>47</v>
      </c>
      <c r="B54" s="74">
        <f>'No.4-910（方向別）'!K54+'No.4-1112（方向別）'!B54+'No.4-1112（方向別）'!K54</f>
        <v>19</v>
      </c>
      <c r="C54" s="75">
        <f>'No.4-910（方向別）'!L54+'No.4-1112（方向別）'!C54+'No.4-1112（方向別）'!L54</f>
        <v>1</v>
      </c>
      <c r="D54" s="75">
        <f>'No.4-910（方向別）'!M54+'No.4-1112（方向別）'!D54+'No.4-1112（方向別）'!M54</f>
        <v>20</v>
      </c>
      <c r="E54" s="74">
        <f>'No.4-910（方向別）'!N54+'No.4-1112（方向別）'!E54+'No.4-1112（方向別）'!N54</f>
        <v>0</v>
      </c>
      <c r="F54" s="75">
        <f>'No.4-910（方向別）'!O54+'No.4-1112（方向別）'!F54+'No.4-1112（方向別）'!O54</f>
        <v>0</v>
      </c>
      <c r="G54" s="75">
        <f>'No.4-910（方向別）'!P54+'No.4-1112（方向別）'!G54+'No.4-1112（方向別）'!P54</f>
        <v>0</v>
      </c>
      <c r="H54" s="74">
        <f t="shared" si="4"/>
        <v>20</v>
      </c>
      <c r="I54" s="76">
        <f t="shared" si="0"/>
        <v>0</v>
      </c>
      <c r="J54" s="77">
        <f t="shared" si="1"/>
        <v>1.3689253935660508</v>
      </c>
      <c r="K54" s="78">
        <f>'No.4-12（方向別）'!B54+'No.4-56（方向別）'!B54+'No.4-910（方向別）'!B54</f>
        <v>17</v>
      </c>
      <c r="L54" s="75">
        <f>'No.4-12（方向別）'!C54+'No.4-56（方向別）'!C54+'No.4-910（方向別）'!C54</f>
        <v>2</v>
      </c>
      <c r="M54" s="75">
        <f>'No.4-12（方向別）'!D54+'No.4-56（方向別）'!D54+'No.4-910（方向別）'!D54</f>
        <v>19</v>
      </c>
      <c r="N54" s="74">
        <f>'No.4-12（方向別）'!E54+'No.4-56（方向別）'!E54+'No.4-910（方向別）'!E54</f>
        <v>0</v>
      </c>
      <c r="O54" s="75">
        <f>'No.4-12（方向別）'!F54+'No.4-56（方向別）'!F54+'No.4-910（方向別）'!F54</f>
        <v>0</v>
      </c>
      <c r="P54" s="75">
        <f>'No.4-12（方向別）'!G54+'No.4-56（方向別）'!G54+'No.4-910（方向別）'!G54</f>
        <v>0</v>
      </c>
      <c r="Q54" s="74">
        <f t="shared" si="5"/>
        <v>19</v>
      </c>
      <c r="R54" s="76">
        <f t="shared" si="2"/>
        <v>0</v>
      </c>
      <c r="S54" s="77">
        <f t="shared" si="3"/>
        <v>1.4559386973180075</v>
      </c>
      <c r="T54" s="70"/>
      <c r="U54" s="70"/>
      <c r="Z54" s="71"/>
      <c r="AA54" s="71"/>
      <c r="AB54" s="71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</row>
    <row r="55" spans="1:60" s="24" customFormat="1" ht="17.100000000000001" customHeight="1">
      <c r="A55" s="73" t="s">
        <v>48</v>
      </c>
      <c r="B55" s="74">
        <f>'No.4-910（方向別）'!K55+'No.4-1112（方向別）'!B55+'No.4-1112（方向別）'!K55</f>
        <v>11</v>
      </c>
      <c r="C55" s="75">
        <f>'No.4-910（方向別）'!L55+'No.4-1112（方向別）'!C55+'No.4-1112（方向別）'!L55</f>
        <v>0</v>
      </c>
      <c r="D55" s="75">
        <f>'No.4-910（方向別）'!M55+'No.4-1112（方向別）'!D55+'No.4-1112（方向別）'!M55</f>
        <v>11</v>
      </c>
      <c r="E55" s="74">
        <f>'No.4-910（方向別）'!N55+'No.4-1112（方向別）'!E55+'No.4-1112（方向別）'!N55</f>
        <v>0</v>
      </c>
      <c r="F55" s="75">
        <f>'No.4-910（方向別）'!O55+'No.4-1112（方向別）'!F55+'No.4-1112（方向別）'!O55</f>
        <v>0</v>
      </c>
      <c r="G55" s="75">
        <f>'No.4-910（方向別）'!P55+'No.4-1112（方向別）'!G55+'No.4-1112（方向別）'!P55</f>
        <v>0</v>
      </c>
      <c r="H55" s="74">
        <f t="shared" si="4"/>
        <v>11</v>
      </c>
      <c r="I55" s="76">
        <f t="shared" si="0"/>
        <v>0</v>
      </c>
      <c r="J55" s="77">
        <f t="shared" si="1"/>
        <v>0.75290896646132788</v>
      </c>
      <c r="K55" s="78">
        <f>'No.4-12（方向別）'!B55+'No.4-56（方向別）'!B55+'No.4-910（方向別）'!B55</f>
        <v>15</v>
      </c>
      <c r="L55" s="75">
        <f>'No.4-12（方向別）'!C55+'No.4-56（方向別）'!C55+'No.4-910（方向別）'!C55</f>
        <v>4</v>
      </c>
      <c r="M55" s="75">
        <f>'No.4-12（方向別）'!D55+'No.4-56（方向別）'!D55+'No.4-910（方向別）'!D55</f>
        <v>19</v>
      </c>
      <c r="N55" s="74">
        <f>'No.4-12（方向別）'!E55+'No.4-56（方向別）'!E55+'No.4-910（方向別）'!E55</f>
        <v>0</v>
      </c>
      <c r="O55" s="75">
        <f>'No.4-12（方向別）'!F55+'No.4-56（方向別）'!F55+'No.4-910（方向別）'!F55</f>
        <v>0</v>
      </c>
      <c r="P55" s="75">
        <f>'No.4-12（方向別）'!G55+'No.4-56（方向別）'!G55+'No.4-910（方向別）'!G55</f>
        <v>0</v>
      </c>
      <c r="Q55" s="74">
        <f t="shared" si="5"/>
        <v>19</v>
      </c>
      <c r="R55" s="76">
        <f t="shared" si="2"/>
        <v>0</v>
      </c>
      <c r="S55" s="77">
        <f t="shared" si="3"/>
        <v>1.4559386973180075</v>
      </c>
      <c r="T55" s="70"/>
      <c r="U55" s="70"/>
      <c r="Z55" s="71"/>
      <c r="AA55" s="71"/>
      <c r="AB55" s="71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</row>
    <row r="56" spans="1:60" s="24" customFormat="1" ht="17.100000000000001" customHeight="1">
      <c r="A56" s="73" t="s">
        <v>49</v>
      </c>
      <c r="B56" s="74">
        <f>'No.4-910（方向別）'!K56+'No.4-1112（方向別）'!B56+'No.4-1112（方向別）'!K56</f>
        <v>17</v>
      </c>
      <c r="C56" s="75">
        <f>'No.4-910（方向別）'!L56+'No.4-1112（方向別）'!C56+'No.4-1112（方向別）'!L56</f>
        <v>2</v>
      </c>
      <c r="D56" s="75">
        <f>'No.4-910（方向別）'!M56+'No.4-1112（方向別）'!D56+'No.4-1112（方向別）'!M56</f>
        <v>19</v>
      </c>
      <c r="E56" s="74">
        <f>'No.4-910（方向別）'!N56+'No.4-1112（方向別）'!E56+'No.4-1112（方向別）'!N56</f>
        <v>0</v>
      </c>
      <c r="F56" s="75">
        <f>'No.4-910（方向別）'!O56+'No.4-1112（方向別）'!F56+'No.4-1112（方向別）'!O56</f>
        <v>0</v>
      </c>
      <c r="G56" s="75">
        <f>'No.4-910（方向別）'!P56+'No.4-1112（方向別）'!G56+'No.4-1112（方向別）'!P56</f>
        <v>0</v>
      </c>
      <c r="H56" s="74">
        <f t="shared" si="4"/>
        <v>19</v>
      </c>
      <c r="I56" s="128">
        <f t="shared" si="0"/>
        <v>0</v>
      </c>
      <c r="J56" s="129">
        <f t="shared" si="1"/>
        <v>1.3004791238877482</v>
      </c>
      <c r="K56" s="78">
        <f>'No.4-12（方向別）'!B56+'No.4-56（方向別）'!B56+'No.4-910（方向別）'!B56</f>
        <v>14</v>
      </c>
      <c r="L56" s="75">
        <f>'No.4-12（方向別）'!C56+'No.4-56（方向別）'!C56+'No.4-910（方向別）'!C56</f>
        <v>0</v>
      </c>
      <c r="M56" s="75">
        <f>'No.4-12（方向別）'!D56+'No.4-56（方向別）'!D56+'No.4-910（方向別）'!D56</f>
        <v>14</v>
      </c>
      <c r="N56" s="74">
        <f>'No.4-12（方向別）'!E56+'No.4-56（方向別）'!E56+'No.4-910（方向別）'!E56</f>
        <v>1</v>
      </c>
      <c r="O56" s="75">
        <f>'No.4-12（方向別）'!F56+'No.4-56（方向別）'!F56+'No.4-910（方向別）'!F56</f>
        <v>0</v>
      </c>
      <c r="P56" s="75">
        <f>'No.4-12（方向別）'!G56+'No.4-56（方向別）'!G56+'No.4-910（方向別）'!G56</f>
        <v>1</v>
      </c>
      <c r="Q56" s="74">
        <f t="shared" si="5"/>
        <v>15</v>
      </c>
      <c r="R56" s="128">
        <f t="shared" si="2"/>
        <v>6.666666666666667</v>
      </c>
      <c r="S56" s="129">
        <f t="shared" si="3"/>
        <v>1.1494252873563218</v>
      </c>
      <c r="T56" s="91"/>
      <c r="U56" s="91"/>
      <c r="Z56" s="71"/>
      <c r="AA56" s="71"/>
      <c r="AB56" s="71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</row>
    <row r="57" spans="1:60" s="24" customFormat="1" ht="17.100000000000001" customHeight="1">
      <c r="A57" s="73" t="s">
        <v>50</v>
      </c>
      <c r="B57" s="74">
        <f>'No.4-910（方向別）'!K57+'No.4-1112（方向別）'!B57+'No.4-1112（方向別）'!K57</f>
        <v>19</v>
      </c>
      <c r="C57" s="75">
        <f>'No.4-910（方向別）'!L57+'No.4-1112（方向別）'!C57+'No.4-1112（方向別）'!L57</f>
        <v>0</v>
      </c>
      <c r="D57" s="75">
        <f>'No.4-910（方向別）'!M57+'No.4-1112（方向別）'!D57+'No.4-1112（方向別）'!M57</f>
        <v>19</v>
      </c>
      <c r="E57" s="74">
        <f>'No.4-910（方向別）'!N57+'No.4-1112（方向別）'!E57+'No.4-1112（方向別）'!N57</f>
        <v>0</v>
      </c>
      <c r="F57" s="75">
        <f>'No.4-910（方向別）'!O57+'No.4-1112（方向別）'!F57+'No.4-1112（方向別）'!O57</f>
        <v>0</v>
      </c>
      <c r="G57" s="75">
        <f>'No.4-910（方向別）'!P57+'No.4-1112（方向別）'!G57+'No.4-1112（方向別）'!P57</f>
        <v>0</v>
      </c>
      <c r="H57" s="74">
        <f t="shared" si="4"/>
        <v>19</v>
      </c>
      <c r="I57" s="76">
        <f t="shared" si="0"/>
        <v>0</v>
      </c>
      <c r="J57" s="77">
        <f t="shared" si="1"/>
        <v>1.3004791238877482</v>
      </c>
      <c r="K57" s="78">
        <f>'No.4-12（方向別）'!B57+'No.4-56（方向別）'!B57+'No.4-910（方向別）'!B57</f>
        <v>21</v>
      </c>
      <c r="L57" s="75">
        <f>'No.4-12（方向別）'!C57+'No.4-56（方向別）'!C57+'No.4-910（方向別）'!C57</f>
        <v>1</v>
      </c>
      <c r="M57" s="75">
        <f>'No.4-12（方向別）'!D57+'No.4-56（方向別）'!D57+'No.4-910（方向別）'!D57</f>
        <v>22</v>
      </c>
      <c r="N57" s="74">
        <f>'No.4-12（方向別）'!E57+'No.4-56（方向別）'!E57+'No.4-910（方向別）'!E57</f>
        <v>0</v>
      </c>
      <c r="O57" s="75">
        <f>'No.4-12（方向別）'!F57+'No.4-56（方向別）'!F57+'No.4-910（方向別）'!F57</f>
        <v>2</v>
      </c>
      <c r="P57" s="75">
        <f>'No.4-12（方向別）'!G57+'No.4-56（方向別）'!G57+'No.4-910（方向別）'!G57</f>
        <v>2</v>
      </c>
      <c r="Q57" s="74">
        <f t="shared" si="5"/>
        <v>24</v>
      </c>
      <c r="R57" s="76">
        <f t="shared" si="2"/>
        <v>8.3333333333333339</v>
      </c>
      <c r="S57" s="77">
        <f t="shared" si="3"/>
        <v>1.8390804597701149</v>
      </c>
      <c r="T57" s="70"/>
      <c r="U57" s="70"/>
      <c r="Z57" s="71"/>
      <c r="AA57" s="71"/>
      <c r="AB57" s="71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</row>
    <row r="58" spans="1:60" s="24" customFormat="1" ht="17.100000000000001" customHeight="1">
      <c r="A58" s="139" t="s">
        <v>130</v>
      </c>
      <c r="B58" s="86">
        <f>'No.4-910（方向別）'!K58+'No.4-1112（方向別）'!B58+'No.4-1112（方向別）'!K58</f>
        <v>19</v>
      </c>
      <c r="C58" s="87">
        <f>'No.4-910（方向別）'!L58+'No.4-1112（方向別）'!C58+'No.4-1112（方向別）'!L58</f>
        <v>1</v>
      </c>
      <c r="D58" s="87">
        <f>'No.4-910（方向別）'!M58+'No.4-1112（方向別）'!D58+'No.4-1112（方向別）'!M58</f>
        <v>20</v>
      </c>
      <c r="E58" s="86">
        <f>'No.4-910（方向別）'!N58+'No.4-1112（方向別）'!E58+'No.4-1112（方向別）'!N58</f>
        <v>0</v>
      </c>
      <c r="F58" s="87">
        <f>'No.4-910（方向別）'!O58+'No.4-1112（方向別）'!F58+'No.4-1112（方向別）'!O58</f>
        <v>0</v>
      </c>
      <c r="G58" s="87">
        <f>'No.4-910（方向別）'!P58+'No.4-1112（方向別）'!G58+'No.4-1112（方向別）'!P58</f>
        <v>0</v>
      </c>
      <c r="H58" s="86">
        <f t="shared" si="4"/>
        <v>20</v>
      </c>
      <c r="I58" s="132">
        <f t="shared" si="0"/>
        <v>0</v>
      </c>
      <c r="J58" s="133">
        <f t="shared" si="1"/>
        <v>1.3689253935660508</v>
      </c>
      <c r="K58" s="90">
        <f>'No.4-12（方向別）'!B58+'No.4-56（方向別）'!B58+'No.4-910（方向別）'!B58</f>
        <v>16</v>
      </c>
      <c r="L58" s="87">
        <f>'No.4-12（方向別）'!C58+'No.4-56（方向別）'!C58+'No.4-910（方向別）'!C58</f>
        <v>0</v>
      </c>
      <c r="M58" s="87">
        <f>'No.4-12（方向別）'!D58+'No.4-56（方向別）'!D58+'No.4-910（方向別）'!D58</f>
        <v>16</v>
      </c>
      <c r="N58" s="86">
        <f>'No.4-12（方向別）'!E58+'No.4-56（方向別）'!E58+'No.4-910（方向別）'!E58</f>
        <v>0</v>
      </c>
      <c r="O58" s="87">
        <f>'No.4-12（方向別）'!F58+'No.4-56（方向別）'!F58+'No.4-910（方向別）'!F58</f>
        <v>0</v>
      </c>
      <c r="P58" s="87">
        <f>'No.4-12（方向別）'!G58+'No.4-56（方向別）'!G58+'No.4-910（方向別）'!G58</f>
        <v>0</v>
      </c>
      <c r="Q58" s="86">
        <f t="shared" si="5"/>
        <v>16</v>
      </c>
      <c r="R58" s="132">
        <f t="shared" si="2"/>
        <v>0</v>
      </c>
      <c r="S58" s="133">
        <f t="shared" si="3"/>
        <v>1.2260536398467432</v>
      </c>
      <c r="T58" s="70"/>
      <c r="U58" s="70"/>
      <c r="Z58" s="71"/>
      <c r="AA58" s="71"/>
      <c r="AB58" s="71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</row>
    <row r="59" spans="1:60" s="24" customFormat="1" ht="17.100000000000001" customHeight="1" thickBot="1">
      <c r="A59" s="112" t="s">
        <v>106</v>
      </c>
      <c r="B59" s="93">
        <f>'No.4-910（方向別）'!K59+'No.4-1112（方向別）'!B59+'No.4-1112（方向別）'!K59</f>
        <v>114</v>
      </c>
      <c r="C59" s="94">
        <f>'No.4-910（方向別）'!L59+'No.4-1112（方向別）'!C59+'No.4-1112（方向別）'!L59</f>
        <v>4</v>
      </c>
      <c r="D59" s="94">
        <f>'No.4-910（方向別）'!M59+'No.4-1112（方向別）'!D59+'No.4-1112（方向別）'!M59</f>
        <v>118</v>
      </c>
      <c r="E59" s="93">
        <f>'No.4-910（方向別）'!N59+'No.4-1112（方向別）'!E59+'No.4-1112（方向別）'!N59</f>
        <v>0</v>
      </c>
      <c r="F59" s="94">
        <f>'No.4-910（方向別）'!O59+'No.4-1112（方向別）'!F59+'No.4-1112（方向別）'!O59</f>
        <v>0</v>
      </c>
      <c r="G59" s="94">
        <f>'No.4-910（方向別）'!P59+'No.4-1112（方向別）'!G59+'No.4-1112（方向別）'!P59</f>
        <v>0</v>
      </c>
      <c r="H59" s="93">
        <f t="shared" si="4"/>
        <v>118</v>
      </c>
      <c r="I59" s="95">
        <f t="shared" si="0"/>
        <v>0</v>
      </c>
      <c r="J59" s="96">
        <f t="shared" si="1"/>
        <v>8.0766598220396997</v>
      </c>
      <c r="K59" s="97">
        <f>'No.4-12（方向別）'!B59+'No.4-56（方向別）'!B59+'No.4-910（方向別）'!B59</f>
        <v>107</v>
      </c>
      <c r="L59" s="94">
        <f>'No.4-12（方向別）'!C59+'No.4-56（方向別）'!C59+'No.4-910（方向別）'!C59</f>
        <v>7</v>
      </c>
      <c r="M59" s="94">
        <f>'No.4-12（方向別）'!D59+'No.4-56（方向別）'!D59+'No.4-910（方向別）'!D59</f>
        <v>114</v>
      </c>
      <c r="N59" s="93">
        <f>'No.4-12（方向別）'!E59+'No.4-56（方向別）'!E59+'No.4-910（方向別）'!E59</f>
        <v>1</v>
      </c>
      <c r="O59" s="94">
        <f>'No.4-12（方向別）'!F59+'No.4-56（方向別）'!F59+'No.4-910（方向別）'!F59</f>
        <v>2</v>
      </c>
      <c r="P59" s="94">
        <f>'No.4-12（方向別）'!G59+'No.4-56（方向別）'!G59+'No.4-910（方向別）'!G59</f>
        <v>3</v>
      </c>
      <c r="Q59" s="93">
        <f t="shared" si="5"/>
        <v>117</v>
      </c>
      <c r="R59" s="95">
        <f t="shared" si="2"/>
        <v>2.5641025641025643</v>
      </c>
      <c r="S59" s="96">
        <f t="shared" si="3"/>
        <v>8.9655172413793096</v>
      </c>
      <c r="T59" s="91"/>
      <c r="U59" s="91"/>
      <c r="V59" s="24">
        <v>1</v>
      </c>
      <c r="Z59" s="71"/>
      <c r="AA59" s="71"/>
      <c r="AB59" s="71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</row>
    <row r="60" spans="1:60" s="24" customFormat="1" ht="17.100000000000001" customHeight="1" thickBot="1">
      <c r="A60" s="140" t="s">
        <v>53</v>
      </c>
      <c r="B60" s="141">
        <f>B30+B37+B38+B39+B40+B41+B42+B43+B44+B45+B52+B59</f>
        <v>1287</v>
      </c>
      <c r="C60" s="142">
        <f t="shared" ref="C60:J60" si="6">C30+C37+C38+C39+C40+C41+C42+C43+C44+C45+C52+C59</f>
        <v>128</v>
      </c>
      <c r="D60" s="143">
        <f t="shared" si="6"/>
        <v>1415</v>
      </c>
      <c r="E60" s="141">
        <f t="shared" si="6"/>
        <v>12</v>
      </c>
      <c r="F60" s="144">
        <f t="shared" si="6"/>
        <v>34</v>
      </c>
      <c r="G60" s="143">
        <f t="shared" si="6"/>
        <v>46</v>
      </c>
      <c r="H60" s="302">
        <f t="shared" si="6"/>
        <v>1461</v>
      </c>
      <c r="I60" s="730">
        <f t="shared" ref="I60" si="7">IF(H60=0,"-",G60/H60%)</f>
        <v>3.1485284052019167</v>
      </c>
      <c r="J60" s="304">
        <f t="shared" si="6"/>
        <v>100.00000000000001</v>
      </c>
      <c r="K60" s="145">
        <f>K30+K37+K38+K39+K40+K41+K42+K43+K44+K45+K52+K59</f>
        <v>1110</v>
      </c>
      <c r="L60" s="142">
        <f t="shared" ref="L60:Q60" si="8">L30+L37+L38+L39+L40+L41+L42+L43+L44+L45+L52+L59</f>
        <v>132</v>
      </c>
      <c r="M60" s="143">
        <f t="shared" si="8"/>
        <v>1242</v>
      </c>
      <c r="N60" s="141">
        <f t="shared" si="8"/>
        <v>14</v>
      </c>
      <c r="O60" s="144">
        <f t="shared" si="8"/>
        <v>49</v>
      </c>
      <c r="P60" s="143">
        <f t="shared" si="8"/>
        <v>63</v>
      </c>
      <c r="Q60" s="302">
        <f t="shared" si="8"/>
        <v>1305</v>
      </c>
      <c r="R60" s="730">
        <f t="shared" ref="R60" si="9">IF(Q60=0,"-",P60/Q60%)</f>
        <v>4.8275862068965516</v>
      </c>
      <c r="S60" s="304">
        <f t="shared" si="3"/>
        <v>100</v>
      </c>
      <c r="T60" s="91"/>
      <c r="U60" s="91"/>
      <c r="V60" s="23"/>
      <c r="Z60" s="71"/>
      <c r="AA60" s="71"/>
      <c r="AB60" s="71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</row>
    <row r="61" spans="1:60" ht="17.100000000000001" customHeight="1" thickBot="1">
      <c r="A61" s="36" t="s">
        <v>2</v>
      </c>
      <c r="B61" s="37" t="s">
        <v>378</v>
      </c>
      <c r="C61" s="38"/>
      <c r="D61" s="38"/>
      <c r="E61" s="38"/>
      <c r="F61" s="38"/>
      <c r="G61" s="38"/>
      <c r="H61" s="38"/>
      <c r="I61" s="38"/>
      <c r="J61" s="39"/>
      <c r="K61" s="146"/>
      <c r="L61" s="147"/>
      <c r="M61" s="147"/>
      <c r="N61" s="147"/>
      <c r="O61" s="147"/>
      <c r="P61" s="147"/>
      <c r="Q61" s="147"/>
      <c r="R61" s="147"/>
      <c r="S61" s="148"/>
      <c r="T61" s="23"/>
      <c r="U61" s="23"/>
    </row>
    <row r="62" spans="1:60" ht="17.100000000000001" customHeight="1" thickBot="1">
      <c r="A62" s="41"/>
      <c r="B62" s="42" t="s">
        <v>4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60" ht="23.25" thickBot="1">
      <c r="A63" s="149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15</v>
      </c>
      <c r="J63" s="56" t="s">
        <v>16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15</v>
      </c>
      <c r="S63" s="56" t="s">
        <v>16</v>
      </c>
      <c r="T63" s="61"/>
      <c r="U63" s="61"/>
      <c r="X63" s="62" t="s">
        <v>336</v>
      </c>
      <c r="Y63" s="62" t="s">
        <v>337</v>
      </c>
      <c r="Z63" s="616" t="s">
        <v>338</v>
      </c>
      <c r="AA63" s="9" t="s">
        <v>339</v>
      </c>
      <c r="AB63" s="9" t="s">
        <v>344</v>
      </c>
      <c r="AC63" s="9" t="s">
        <v>335</v>
      </c>
    </row>
    <row r="64" spans="1:60" s="24" customFormat="1" ht="17.100000000000001" customHeight="1">
      <c r="A64" s="64" t="s">
        <v>17</v>
      </c>
      <c r="B64" s="65">
        <f>B24+K24</f>
        <v>32</v>
      </c>
      <c r="C64" s="66">
        <f t="shared" ref="C64:G79" si="10">C24+L24</f>
        <v>4</v>
      </c>
      <c r="D64" s="66">
        <f t="shared" si="10"/>
        <v>36</v>
      </c>
      <c r="E64" s="65">
        <f t="shared" si="10"/>
        <v>2</v>
      </c>
      <c r="F64" s="66">
        <f t="shared" si="10"/>
        <v>0</v>
      </c>
      <c r="G64" s="66">
        <f t="shared" si="10"/>
        <v>2</v>
      </c>
      <c r="H64" s="65">
        <f>D64+G64</f>
        <v>38</v>
      </c>
      <c r="I64" s="67">
        <f>G64/H64%</f>
        <v>5.2631578947368425</v>
      </c>
      <c r="J64" s="68">
        <f>H64/$H$100%</f>
        <v>1.3738250180766449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X64" s="24">
        <f>'No.4Ａ（断面別）'!H64</f>
        <v>201</v>
      </c>
      <c r="Y64" s="24">
        <f>'No.4Ｂ（断面別）'!H64</f>
        <v>68</v>
      </c>
      <c r="Z64" s="617">
        <f>'No.4Ｃ（断面別）'!H64</f>
        <v>233</v>
      </c>
      <c r="AA64" s="24">
        <f>H64</f>
        <v>38</v>
      </c>
      <c r="AB64" s="24">
        <f>'No.4E（断面別）'!H24</f>
        <v>245</v>
      </c>
      <c r="AC64" s="24">
        <f>SUM(X64:AB64)</f>
        <v>785</v>
      </c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</row>
    <row r="65" spans="1:60" s="24" customFormat="1" ht="17.100000000000001" customHeight="1">
      <c r="A65" s="73" t="s">
        <v>18</v>
      </c>
      <c r="B65" s="74">
        <f t="shared" ref="B65:G80" si="11">B25+K25</f>
        <v>31</v>
      </c>
      <c r="C65" s="75">
        <f t="shared" si="10"/>
        <v>8</v>
      </c>
      <c r="D65" s="75">
        <f t="shared" si="10"/>
        <v>39</v>
      </c>
      <c r="E65" s="74">
        <f t="shared" si="10"/>
        <v>1</v>
      </c>
      <c r="F65" s="75">
        <f t="shared" si="10"/>
        <v>3</v>
      </c>
      <c r="G65" s="75">
        <f t="shared" si="10"/>
        <v>4</v>
      </c>
      <c r="H65" s="74">
        <f>D65+G65</f>
        <v>43</v>
      </c>
      <c r="I65" s="76">
        <f t="shared" ref="I65:I99" si="12">G65/H65%</f>
        <v>9.3023255813953494</v>
      </c>
      <c r="J65" s="77">
        <f t="shared" ref="J65:J99" si="13">H65/$H$100%</f>
        <v>1.5545914678235719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X65" s="24">
        <f>'No.4Ａ（断面別）'!H65</f>
        <v>255</v>
      </c>
      <c r="Y65" s="24">
        <f>'No.4Ｂ（断面別）'!H65</f>
        <v>56</v>
      </c>
      <c r="Z65" s="617">
        <f>'No.4Ｃ（断面別）'!H65</f>
        <v>306</v>
      </c>
      <c r="AA65" s="24">
        <f t="shared" ref="AA65:AA99" si="14">H65</f>
        <v>43</v>
      </c>
      <c r="AB65" s="24">
        <f>'No.4E（断面別）'!H25</f>
        <v>218</v>
      </c>
      <c r="AC65" s="24">
        <f t="shared" ref="AC65:AC99" si="15">SUM(X65:AB65)</f>
        <v>878</v>
      </c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</row>
    <row r="66" spans="1:60" s="24" customFormat="1" ht="17.100000000000001" customHeight="1">
      <c r="A66" s="73" t="s">
        <v>19</v>
      </c>
      <c r="B66" s="74">
        <f t="shared" si="11"/>
        <v>89</v>
      </c>
      <c r="C66" s="75">
        <f t="shared" si="10"/>
        <v>11</v>
      </c>
      <c r="D66" s="75">
        <f t="shared" si="10"/>
        <v>100</v>
      </c>
      <c r="E66" s="74">
        <f t="shared" si="10"/>
        <v>1</v>
      </c>
      <c r="F66" s="75">
        <f t="shared" si="10"/>
        <v>0</v>
      </c>
      <c r="G66" s="75">
        <f t="shared" si="10"/>
        <v>1</v>
      </c>
      <c r="H66" s="74">
        <f t="shared" ref="H66:H99" si="16">D66+G66</f>
        <v>101</v>
      </c>
      <c r="I66" s="76">
        <f t="shared" si="12"/>
        <v>0.99009900990099009</v>
      </c>
      <c r="J66" s="77">
        <f t="shared" si="13"/>
        <v>3.6514822848879249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X66" s="24">
        <f>'No.4Ａ（断面別）'!H66</f>
        <v>351</v>
      </c>
      <c r="Y66" s="24">
        <f>'No.4Ｂ（断面別）'!H66</f>
        <v>87</v>
      </c>
      <c r="Z66" s="617">
        <f>'No.4Ｃ（断面別）'!H66</f>
        <v>375</v>
      </c>
      <c r="AA66" s="24">
        <f t="shared" si="14"/>
        <v>101</v>
      </c>
      <c r="AB66" s="24">
        <f>'No.4E（断面別）'!H26</f>
        <v>190</v>
      </c>
      <c r="AC66" s="24">
        <f t="shared" si="15"/>
        <v>1104</v>
      </c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</row>
    <row r="67" spans="1:60" s="24" customFormat="1" ht="17.100000000000001" customHeight="1">
      <c r="A67" s="79" t="s">
        <v>20</v>
      </c>
      <c r="B67" s="80">
        <f t="shared" si="11"/>
        <v>35</v>
      </c>
      <c r="C67" s="81">
        <f t="shared" si="10"/>
        <v>6</v>
      </c>
      <c r="D67" s="81">
        <f t="shared" si="10"/>
        <v>41</v>
      </c>
      <c r="E67" s="80">
        <f t="shared" si="10"/>
        <v>0</v>
      </c>
      <c r="F67" s="81">
        <f t="shared" si="10"/>
        <v>1</v>
      </c>
      <c r="G67" s="81">
        <f t="shared" si="10"/>
        <v>1</v>
      </c>
      <c r="H67" s="80">
        <f t="shared" si="16"/>
        <v>42</v>
      </c>
      <c r="I67" s="82">
        <f t="shared" si="12"/>
        <v>2.3809523809523809</v>
      </c>
      <c r="J67" s="83">
        <f t="shared" si="13"/>
        <v>1.5184381778741864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X67" s="24">
        <f>'No.4Ａ（断面別）'!H67</f>
        <v>207</v>
      </c>
      <c r="Y67" s="24">
        <f>'No.4Ｂ（断面別）'!H67</f>
        <v>73</v>
      </c>
      <c r="Z67" s="617">
        <f>'No.4Ｃ（断面別）'!H67</f>
        <v>238</v>
      </c>
      <c r="AA67" s="24">
        <f t="shared" si="14"/>
        <v>42</v>
      </c>
      <c r="AB67" s="24">
        <f>'No.4E（断面別）'!H27</f>
        <v>238</v>
      </c>
      <c r="AC67" s="24">
        <f t="shared" si="15"/>
        <v>798</v>
      </c>
      <c r="AD67" s="72"/>
      <c r="AE67" s="72"/>
      <c r="AF67" s="72"/>
      <c r="AG67" s="23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2"/>
    </row>
    <row r="68" spans="1:60" s="24" customFormat="1" ht="17.100000000000001" customHeight="1">
      <c r="A68" s="73" t="s">
        <v>21</v>
      </c>
      <c r="B68" s="74">
        <f t="shared" si="11"/>
        <v>65</v>
      </c>
      <c r="C68" s="75">
        <f t="shared" si="10"/>
        <v>7</v>
      </c>
      <c r="D68" s="75">
        <f t="shared" si="10"/>
        <v>72</v>
      </c>
      <c r="E68" s="74">
        <f t="shared" si="10"/>
        <v>0</v>
      </c>
      <c r="F68" s="75">
        <f t="shared" si="10"/>
        <v>1</v>
      </c>
      <c r="G68" s="75">
        <f t="shared" si="10"/>
        <v>1</v>
      </c>
      <c r="H68" s="74">
        <f t="shared" si="16"/>
        <v>73</v>
      </c>
      <c r="I68" s="76">
        <f t="shared" si="12"/>
        <v>1.3698630136986301</v>
      </c>
      <c r="J68" s="77">
        <f t="shared" si="13"/>
        <v>2.6391901663051338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X68" s="24">
        <f>'No.4Ａ（断面別）'!H68</f>
        <v>307</v>
      </c>
      <c r="Y68" s="24">
        <f>'No.4Ｂ（断面別）'!H68</f>
        <v>68</v>
      </c>
      <c r="Z68" s="617">
        <f>'No.4Ｃ（断面別）'!H68</f>
        <v>318</v>
      </c>
      <c r="AA68" s="24">
        <f t="shared" si="14"/>
        <v>73</v>
      </c>
      <c r="AB68" s="24">
        <f>'No.4E（断面別）'!H28</f>
        <v>254</v>
      </c>
      <c r="AC68" s="24">
        <f t="shared" si="15"/>
        <v>1020</v>
      </c>
      <c r="AD68" s="72"/>
      <c r="AE68" s="72"/>
      <c r="AF68" s="72"/>
      <c r="AG68" s="23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</row>
    <row r="69" spans="1:60" s="24" customFormat="1" ht="17.100000000000001" customHeight="1">
      <c r="A69" s="85" t="s">
        <v>22</v>
      </c>
      <c r="B69" s="86">
        <f t="shared" si="11"/>
        <v>61</v>
      </c>
      <c r="C69" s="87">
        <f t="shared" si="10"/>
        <v>8</v>
      </c>
      <c r="D69" s="87">
        <f t="shared" si="10"/>
        <v>69</v>
      </c>
      <c r="E69" s="86">
        <f t="shared" si="10"/>
        <v>0</v>
      </c>
      <c r="F69" s="87">
        <f t="shared" si="10"/>
        <v>2</v>
      </c>
      <c r="G69" s="87">
        <f t="shared" si="10"/>
        <v>2</v>
      </c>
      <c r="H69" s="86">
        <f t="shared" si="16"/>
        <v>71</v>
      </c>
      <c r="I69" s="88">
        <f t="shared" si="12"/>
        <v>2.8169014084507045</v>
      </c>
      <c r="J69" s="89">
        <f t="shared" si="13"/>
        <v>2.5668835864063628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X69" s="24">
        <f>'No.4Ａ（断面別）'!H69</f>
        <v>209</v>
      </c>
      <c r="Y69" s="24">
        <f>'No.4Ｂ（断面別）'!H69</f>
        <v>59</v>
      </c>
      <c r="Z69" s="617">
        <f>'No.4Ｃ（断面別）'!H69</f>
        <v>203</v>
      </c>
      <c r="AA69" s="24">
        <f t="shared" si="14"/>
        <v>71</v>
      </c>
      <c r="AB69" s="24">
        <f>'No.4E（断面別）'!H29</f>
        <v>213</v>
      </c>
      <c r="AC69" s="24">
        <f t="shared" si="15"/>
        <v>755</v>
      </c>
      <c r="AD69" s="72"/>
      <c r="AE69" s="72"/>
      <c r="AF69" s="72"/>
      <c r="AG69" s="23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</row>
    <row r="70" spans="1:60" s="24" customFormat="1" ht="17.100000000000001" customHeight="1">
      <c r="A70" s="92" t="s">
        <v>23</v>
      </c>
      <c r="B70" s="93">
        <f t="shared" si="11"/>
        <v>313</v>
      </c>
      <c r="C70" s="94">
        <f t="shared" si="10"/>
        <v>44</v>
      </c>
      <c r="D70" s="94">
        <f t="shared" si="10"/>
        <v>357</v>
      </c>
      <c r="E70" s="93">
        <f t="shared" si="10"/>
        <v>4</v>
      </c>
      <c r="F70" s="94">
        <f t="shared" si="10"/>
        <v>7</v>
      </c>
      <c r="G70" s="94">
        <f t="shared" si="10"/>
        <v>11</v>
      </c>
      <c r="H70" s="93">
        <f t="shared" si="16"/>
        <v>368</v>
      </c>
      <c r="I70" s="95">
        <f t="shared" si="12"/>
        <v>2.9891304347826084</v>
      </c>
      <c r="J70" s="96">
        <f t="shared" si="13"/>
        <v>13.304410701373826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X70" s="24">
        <f>'No.4Ａ（断面別）'!H70</f>
        <v>1530</v>
      </c>
      <c r="Y70" s="24">
        <f>'No.4Ｂ（断面別）'!H70</f>
        <v>411</v>
      </c>
      <c r="Z70" s="617">
        <f>'No.4Ｃ（断面別）'!H70</f>
        <v>1673</v>
      </c>
      <c r="AA70" s="24">
        <f t="shared" si="14"/>
        <v>368</v>
      </c>
      <c r="AB70" s="24">
        <f>'No.4E（断面別）'!H30</f>
        <v>1358</v>
      </c>
      <c r="AC70" s="24">
        <f t="shared" si="15"/>
        <v>5340</v>
      </c>
      <c r="AD70" s="72"/>
      <c r="AE70" s="72"/>
      <c r="AF70" s="72"/>
      <c r="AG70" s="23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  <c r="BH70" s="72"/>
    </row>
    <row r="71" spans="1:60" s="24" customFormat="1" ht="17.100000000000001" customHeight="1">
      <c r="A71" s="98" t="s">
        <v>24</v>
      </c>
      <c r="B71" s="99">
        <f t="shared" si="11"/>
        <v>58</v>
      </c>
      <c r="C71" s="100">
        <f t="shared" si="10"/>
        <v>3</v>
      </c>
      <c r="D71" s="100">
        <f t="shared" si="10"/>
        <v>61</v>
      </c>
      <c r="E71" s="99">
        <f t="shared" si="10"/>
        <v>1</v>
      </c>
      <c r="F71" s="100">
        <f t="shared" si="10"/>
        <v>1</v>
      </c>
      <c r="G71" s="100">
        <f t="shared" si="10"/>
        <v>2</v>
      </c>
      <c r="H71" s="99">
        <f t="shared" si="16"/>
        <v>63</v>
      </c>
      <c r="I71" s="101">
        <f t="shared" si="12"/>
        <v>3.1746031746031744</v>
      </c>
      <c r="J71" s="102">
        <f t="shared" si="13"/>
        <v>2.2776572668112798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X71" s="24">
        <f>'No.4Ａ（断面別）'!H71</f>
        <v>259</v>
      </c>
      <c r="Y71" s="24">
        <f>'No.4Ｂ（断面別）'!H71</f>
        <v>60</v>
      </c>
      <c r="Z71" s="617">
        <f>'No.4Ｃ（断面別）'!H71</f>
        <v>288</v>
      </c>
      <c r="AA71" s="24">
        <f t="shared" si="14"/>
        <v>63</v>
      </c>
      <c r="AB71" s="24">
        <f>'No.4E（断面別）'!H31</f>
        <v>273</v>
      </c>
      <c r="AC71" s="24">
        <f t="shared" si="15"/>
        <v>943</v>
      </c>
      <c r="AD71" s="72"/>
      <c r="AE71" s="72"/>
      <c r="AF71" s="72"/>
      <c r="AG71" s="23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</row>
    <row r="72" spans="1:60" s="24" customFormat="1" ht="17.100000000000001" customHeight="1">
      <c r="A72" s="73" t="s">
        <v>25</v>
      </c>
      <c r="B72" s="74">
        <f t="shared" si="11"/>
        <v>53</v>
      </c>
      <c r="C72" s="75">
        <f t="shared" si="10"/>
        <v>5</v>
      </c>
      <c r="D72" s="75">
        <f t="shared" si="10"/>
        <v>58</v>
      </c>
      <c r="E72" s="74">
        <f t="shared" si="10"/>
        <v>1</v>
      </c>
      <c r="F72" s="75">
        <f t="shared" si="10"/>
        <v>3</v>
      </c>
      <c r="G72" s="75">
        <f t="shared" si="10"/>
        <v>4</v>
      </c>
      <c r="H72" s="74">
        <f t="shared" si="16"/>
        <v>62</v>
      </c>
      <c r="I72" s="76">
        <f t="shared" si="12"/>
        <v>6.4516129032258069</v>
      </c>
      <c r="J72" s="77">
        <f t="shared" si="13"/>
        <v>2.2415039768618943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X72" s="24">
        <f>'No.4Ａ（断面別）'!H72</f>
        <v>212</v>
      </c>
      <c r="Y72" s="24">
        <f>'No.4Ｂ（断面別）'!H72</f>
        <v>56</v>
      </c>
      <c r="Z72" s="617">
        <f>'No.4Ｃ（断面別）'!H72</f>
        <v>214</v>
      </c>
      <c r="AA72" s="24">
        <f t="shared" si="14"/>
        <v>62</v>
      </c>
      <c r="AB72" s="24">
        <f>'No.4E（断面別）'!H32</f>
        <v>191</v>
      </c>
      <c r="AC72" s="24">
        <f t="shared" si="15"/>
        <v>735</v>
      </c>
      <c r="AD72" s="72"/>
      <c r="AE72" s="72"/>
      <c r="AF72" s="72"/>
      <c r="AG72" s="23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</row>
    <row r="73" spans="1:60" s="24" customFormat="1" ht="17.100000000000001" customHeight="1">
      <c r="A73" s="73" t="s">
        <v>26</v>
      </c>
      <c r="B73" s="74">
        <f t="shared" si="11"/>
        <v>48</v>
      </c>
      <c r="C73" s="75">
        <f t="shared" si="10"/>
        <v>3</v>
      </c>
      <c r="D73" s="75">
        <f t="shared" si="10"/>
        <v>51</v>
      </c>
      <c r="E73" s="74">
        <f t="shared" si="10"/>
        <v>0</v>
      </c>
      <c r="F73" s="75">
        <f t="shared" si="10"/>
        <v>2</v>
      </c>
      <c r="G73" s="75">
        <f t="shared" si="10"/>
        <v>2</v>
      </c>
      <c r="H73" s="74">
        <f t="shared" si="16"/>
        <v>53</v>
      </c>
      <c r="I73" s="76">
        <f t="shared" si="12"/>
        <v>3.773584905660377</v>
      </c>
      <c r="J73" s="77">
        <f t="shared" si="13"/>
        <v>1.916124367317426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X73" s="24">
        <f>'No.4Ａ（断面別）'!H73</f>
        <v>190</v>
      </c>
      <c r="Y73" s="24">
        <f>'No.4Ｂ（断面別）'!H73</f>
        <v>56</v>
      </c>
      <c r="Z73" s="617">
        <f>'No.4Ｃ（断面別）'!H73</f>
        <v>233</v>
      </c>
      <c r="AA73" s="24">
        <f t="shared" si="14"/>
        <v>53</v>
      </c>
      <c r="AB73" s="24">
        <f>'No.4E（断面別）'!H33</f>
        <v>200</v>
      </c>
      <c r="AC73" s="24">
        <f t="shared" si="15"/>
        <v>732</v>
      </c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</row>
    <row r="74" spans="1:60" s="24" customFormat="1" ht="17.100000000000001" customHeight="1">
      <c r="A74" s="73" t="s">
        <v>27</v>
      </c>
      <c r="B74" s="74">
        <f t="shared" si="11"/>
        <v>48</v>
      </c>
      <c r="C74" s="75">
        <f t="shared" si="10"/>
        <v>8</v>
      </c>
      <c r="D74" s="75">
        <f t="shared" si="10"/>
        <v>56</v>
      </c>
      <c r="E74" s="74">
        <f t="shared" si="10"/>
        <v>0</v>
      </c>
      <c r="F74" s="75">
        <f t="shared" si="10"/>
        <v>1</v>
      </c>
      <c r="G74" s="75">
        <f t="shared" si="10"/>
        <v>1</v>
      </c>
      <c r="H74" s="74">
        <f t="shared" si="16"/>
        <v>57</v>
      </c>
      <c r="I74" s="76">
        <f t="shared" si="12"/>
        <v>1.7543859649122808</v>
      </c>
      <c r="J74" s="77">
        <f t="shared" si="13"/>
        <v>2.0607375271149673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X74" s="24">
        <f>'No.4Ａ（断面別）'!H74</f>
        <v>197</v>
      </c>
      <c r="Y74" s="24">
        <f>'No.4Ｂ（断面別）'!H74</f>
        <v>40</v>
      </c>
      <c r="Z74" s="617">
        <f>'No.4Ｃ（断面別）'!H74</f>
        <v>226</v>
      </c>
      <c r="AA74" s="24">
        <f t="shared" si="14"/>
        <v>57</v>
      </c>
      <c r="AB74" s="24">
        <f>'No.4E（断面別）'!H34</f>
        <v>220</v>
      </c>
      <c r="AC74" s="24">
        <f t="shared" si="15"/>
        <v>740</v>
      </c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</row>
    <row r="75" spans="1:60" s="24" customFormat="1" ht="17.100000000000001" customHeight="1">
      <c r="A75" s="73" t="s">
        <v>28</v>
      </c>
      <c r="B75" s="74">
        <f t="shared" si="11"/>
        <v>32</v>
      </c>
      <c r="C75" s="75">
        <f t="shared" si="10"/>
        <v>1</v>
      </c>
      <c r="D75" s="75">
        <f t="shared" si="10"/>
        <v>33</v>
      </c>
      <c r="E75" s="74">
        <f t="shared" si="10"/>
        <v>0</v>
      </c>
      <c r="F75" s="75">
        <f t="shared" si="10"/>
        <v>2</v>
      </c>
      <c r="G75" s="75">
        <f t="shared" si="10"/>
        <v>2</v>
      </c>
      <c r="H75" s="74">
        <f t="shared" si="16"/>
        <v>35</v>
      </c>
      <c r="I75" s="76">
        <f t="shared" si="12"/>
        <v>5.7142857142857144</v>
      </c>
      <c r="J75" s="77">
        <f t="shared" si="13"/>
        <v>1.2653651482284889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X75" s="24">
        <f>'No.4Ａ（断面別）'!H75</f>
        <v>157</v>
      </c>
      <c r="Y75" s="24">
        <f>'No.4Ｂ（断面別）'!H75</f>
        <v>53</v>
      </c>
      <c r="Z75" s="617">
        <f>'No.4Ｃ（断面別）'!H75</f>
        <v>183</v>
      </c>
      <c r="AA75" s="24">
        <f t="shared" si="14"/>
        <v>35</v>
      </c>
      <c r="AB75" s="24">
        <f>'No.4E（断面別）'!H35</f>
        <v>224</v>
      </c>
      <c r="AC75" s="24">
        <f t="shared" si="15"/>
        <v>652</v>
      </c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</row>
    <row r="76" spans="1:60" s="24" customFormat="1" ht="17.100000000000001" customHeight="1">
      <c r="A76" s="85" t="s">
        <v>29</v>
      </c>
      <c r="B76" s="86">
        <f t="shared" si="11"/>
        <v>38</v>
      </c>
      <c r="C76" s="87">
        <f t="shared" si="10"/>
        <v>5</v>
      </c>
      <c r="D76" s="87">
        <f t="shared" si="10"/>
        <v>43</v>
      </c>
      <c r="E76" s="86">
        <f t="shared" si="10"/>
        <v>1</v>
      </c>
      <c r="F76" s="87">
        <f t="shared" si="10"/>
        <v>3</v>
      </c>
      <c r="G76" s="87">
        <f t="shared" si="10"/>
        <v>4</v>
      </c>
      <c r="H76" s="86">
        <f t="shared" si="16"/>
        <v>47</v>
      </c>
      <c r="I76" s="88">
        <f t="shared" si="12"/>
        <v>8.5106382978723403</v>
      </c>
      <c r="J76" s="89">
        <f t="shared" si="13"/>
        <v>1.6992046276211135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X76" s="24">
        <f>'No.4Ａ（断面別）'!H76</f>
        <v>177</v>
      </c>
      <c r="Y76" s="24">
        <f>'No.4Ｂ（断面別）'!H76</f>
        <v>55</v>
      </c>
      <c r="Z76" s="617">
        <f>'No.4Ｃ（断面別）'!H76</f>
        <v>223</v>
      </c>
      <c r="AA76" s="24">
        <f t="shared" si="14"/>
        <v>47</v>
      </c>
      <c r="AB76" s="24">
        <f>'No.4E（断面別）'!H36</f>
        <v>179</v>
      </c>
      <c r="AC76" s="24">
        <f t="shared" si="15"/>
        <v>681</v>
      </c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</row>
    <row r="77" spans="1:60" s="24" customFormat="1" ht="17.100000000000001" customHeight="1">
      <c r="A77" s="92" t="s">
        <v>30</v>
      </c>
      <c r="B77" s="93">
        <f t="shared" si="11"/>
        <v>277</v>
      </c>
      <c r="C77" s="94">
        <f t="shared" si="10"/>
        <v>25</v>
      </c>
      <c r="D77" s="94">
        <f t="shared" si="10"/>
        <v>302</v>
      </c>
      <c r="E77" s="93">
        <f t="shared" si="10"/>
        <v>3</v>
      </c>
      <c r="F77" s="94">
        <f t="shared" si="10"/>
        <v>12</v>
      </c>
      <c r="G77" s="94">
        <f t="shared" si="10"/>
        <v>15</v>
      </c>
      <c r="H77" s="93">
        <f t="shared" si="16"/>
        <v>317</v>
      </c>
      <c r="I77" s="95">
        <f t="shared" si="12"/>
        <v>4.7318611987381702</v>
      </c>
      <c r="J77" s="96">
        <f t="shared" si="13"/>
        <v>11.460592913955169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X77" s="24">
        <f>'No.4Ａ（断面別）'!H77</f>
        <v>1192</v>
      </c>
      <c r="Y77" s="24">
        <f>'No.4Ｂ（断面別）'!H77</f>
        <v>320</v>
      </c>
      <c r="Z77" s="617">
        <f>'No.4Ｃ（断面別）'!H77</f>
        <v>1367</v>
      </c>
      <c r="AA77" s="24">
        <f t="shared" si="14"/>
        <v>317</v>
      </c>
      <c r="AB77" s="24">
        <f>'No.4E（断面別）'!H37</f>
        <v>1287</v>
      </c>
      <c r="AC77" s="24">
        <f t="shared" si="15"/>
        <v>4483</v>
      </c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  <c r="BH77" s="72"/>
    </row>
    <row r="78" spans="1:60" s="24" customFormat="1" ht="17.100000000000001" customHeight="1">
      <c r="A78" s="92" t="s">
        <v>31</v>
      </c>
      <c r="B78" s="104">
        <f t="shared" si="11"/>
        <v>156</v>
      </c>
      <c r="C78" s="105">
        <f t="shared" si="10"/>
        <v>25</v>
      </c>
      <c r="D78" s="94">
        <f t="shared" si="10"/>
        <v>181</v>
      </c>
      <c r="E78" s="104">
        <f t="shared" si="10"/>
        <v>0</v>
      </c>
      <c r="F78" s="105">
        <f t="shared" si="10"/>
        <v>13</v>
      </c>
      <c r="G78" s="94">
        <f t="shared" si="10"/>
        <v>13</v>
      </c>
      <c r="H78" s="93">
        <f t="shared" si="16"/>
        <v>194</v>
      </c>
      <c r="I78" s="95">
        <f t="shared" si="12"/>
        <v>6.7010309278350517</v>
      </c>
      <c r="J78" s="96">
        <f t="shared" si="13"/>
        <v>7.0137382501807668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X78" s="24">
        <f>'No.4Ａ（断面別）'!H78</f>
        <v>942</v>
      </c>
      <c r="Y78" s="24">
        <f>'No.4Ｂ（断面別）'!H78</f>
        <v>311</v>
      </c>
      <c r="Z78" s="617">
        <f>'No.4Ｃ（断面別）'!H78</f>
        <v>1157</v>
      </c>
      <c r="AA78" s="24">
        <f t="shared" si="14"/>
        <v>194</v>
      </c>
      <c r="AB78" s="24">
        <f>'No.4E（断面別）'!H38</f>
        <v>995</v>
      </c>
      <c r="AC78" s="24">
        <f t="shared" si="15"/>
        <v>3599</v>
      </c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</row>
    <row r="79" spans="1:60" s="24" customFormat="1" ht="17.100000000000001" customHeight="1">
      <c r="A79" s="305" t="s">
        <v>32</v>
      </c>
      <c r="B79" s="104">
        <f t="shared" si="11"/>
        <v>160</v>
      </c>
      <c r="C79" s="105">
        <f t="shared" si="10"/>
        <v>18</v>
      </c>
      <c r="D79" s="94">
        <f t="shared" si="10"/>
        <v>178</v>
      </c>
      <c r="E79" s="104">
        <f t="shared" si="10"/>
        <v>0</v>
      </c>
      <c r="F79" s="105">
        <f t="shared" si="10"/>
        <v>5</v>
      </c>
      <c r="G79" s="94">
        <f t="shared" si="10"/>
        <v>5</v>
      </c>
      <c r="H79" s="93">
        <f t="shared" si="16"/>
        <v>183</v>
      </c>
      <c r="I79" s="95">
        <f t="shared" si="12"/>
        <v>2.7322404371584699</v>
      </c>
      <c r="J79" s="96">
        <f t="shared" si="13"/>
        <v>6.6160520607375268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X79" s="24">
        <f>'No.4Ａ（断面別）'!H79</f>
        <v>911</v>
      </c>
      <c r="Y79" s="24">
        <f>'No.4Ｂ（断面別）'!H79</f>
        <v>304</v>
      </c>
      <c r="Z79" s="617">
        <f>'No.4Ｃ（断面別）'!H79</f>
        <v>1090</v>
      </c>
      <c r="AA79" s="24">
        <f t="shared" si="14"/>
        <v>183</v>
      </c>
      <c r="AB79" s="24">
        <f>'No.4E（断面別）'!H39</f>
        <v>838</v>
      </c>
      <c r="AC79" s="24">
        <f t="shared" si="15"/>
        <v>3326</v>
      </c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</row>
    <row r="80" spans="1:60" s="24" customFormat="1" ht="17.100000000000001" customHeight="1">
      <c r="A80" s="305" t="s">
        <v>33</v>
      </c>
      <c r="B80" s="104">
        <f t="shared" si="11"/>
        <v>152</v>
      </c>
      <c r="C80" s="105">
        <f t="shared" si="11"/>
        <v>18</v>
      </c>
      <c r="D80" s="94">
        <f t="shared" si="11"/>
        <v>170</v>
      </c>
      <c r="E80" s="104">
        <f t="shared" si="11"/>
        <v>0</v>
      </c>
      <c r="F80" s="105">
        <f t="shared" si="11"/>
        <v>5</v>
      </c>
      <c r="G80" s="94">
        <f t="shared" si="11"/>
        <v>5</v>
      </c>
      <c r="H80" s="93">
        <f t="shared" si="16"/>
        <v>175</v>
      </c>
      <c r="I80" s="95">
        <f t="shared" si="12"/>
        <v>2.8571428571428572</v>
      </c>
      <c r="J80" s="96">
        <f t="shared" si="13"/>
        <v>6.3268257411424438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X80" s="24">
        <f>'No.4Ａ（断面別）'!H80</f>
        <v>1009</v>
      </c>
      <c r="Y80" s="24">
        <f>'No.4Ｂ（断面別）'!H80</f>
        <v>291</v>
      </c>
      <c r="Z80" s="617">
        <f>'No.4Ｃ（断面別）'!H80</f>
        <v>1183</v>
      </c>
      <c r="AA80" s="24">
        <f t="shared" si="14"/>
        <v>175</v>
      </c>
      <c r="AB80" s="24">
        <f>'No.4E（断面別）'!H40</f>
        <v>791</v>
      </c>
      <c r="AC80" s="24">
        <f t="shared" si="15"/>
        <v>3449</v>
      </c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</row>
    <row r="81" spans="1:60" s="24" customFormat="1" ht="17.100000000000001" customHeight="1">
      <c r="A81" s="305" t="s">
        <v>34</v>
      </c>
      <c r="B81" s="104">
        <f t="shared" ref="B81:G96" si="17">B41+K41</f>
        <v>175</v>
      </c>
      <c r="C81" s="105">
        <f t="shared" si="17"/>
        <v>18</v>
      </c>
      <c r="D81" s="94">
        <f t="shared" si="17"/>
        <v>193</v>
      </c>
      <c r="E81" s="104">
        <f t="shared" si="17"/>
        <v>1</v>
      </c>
      <c r="F81" s="105">
        <f t="shared" si="17"/>
        <v>6</v>
      </c>
      <c r="G81" s="94">
        <f t="shared" si="17"/>
        <v>7</v>
      </c>
      <c r="H81" s="93">
        <f t="shared" si="16"/>
        <v>200</v>
      </c>
      <c r="I81" s="95">
        <f t="shared" si="12"/>
        <v>3.5</v>
      </c>
      <c r="J81" s="96">
        <f t="shared" si="13"/>
        <v>7.2306579898770789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X81" s="24">
        <f>'No.4Ａ（断面別）'!H81</f>
        <v>933</v>
      </c>
      <c r="Y81" s="24">
        <f>'No.4Ｂ（断面別）'!H81</f>
        <v>276</v>
      </c>
      <c r="Z81" s="617">
        <f>'No.4Ｃ（断面別）'!H81</f>
        <v>1119</v>
      </c>
      <c r="AA81" s="24">
        <f t="shared" si="14"/>
        <v>200</v>
      </c>
      <c r="AB81" s="24">
        <f>'No.4E（断面別）'!H41</f>
        <v>779</v>
      </c>
      <c r="AC81" s="24">
        <f t="shared" si="15"/>
        <v>3307</v>
      </c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  <c r="BH81" s="72"/>
    </row>
    <row r="82" spans="1:60" s="24" customFormat="1" ht="17.100000000000001" customHeight="1">
      <c r="A82" s="305" t="s">
        <v>35</v>
      </c>
      <c r="B82" s="104">
        <f t="shared" si="17"/>
        <v>157</v>
      </c>
      <c r="C82" s="105">
        <f t="shared" si="17"/>
        <v>23</v>
      </c>
      <c r="D82" s="94">
        <f t="shared" si="17"/>
        <v>180</v>
      </c>
      <c r="E82" s="104">
        <f t="shared" si="17"/>
        <v>1</v>
      </c>
      <c r="F82" s="105">
        <f t="shared" si="17"/>
        <v>8</v>
      </c>
      <c r="G82" s="94">
        <f t="shared" si="17"/>
        <v>9</v>
      </c>
      <c r="H82" s="93">
        <f t="shared" si="16"/>
        <v>189</v>
      </c>
      <c r="I82" s="95">
        <f t="shared" si="12"/>
        <v>4.7619047619047619</v>
      </c>
      <c r="J82" s="96">
        <f t="shared" si="13"/>
        <v>6.8329718004338398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X82" s="24">
        <f>'No.4Ａ（断面別）'!H82</f>
        <v>894</v>
      </c>
      <c r="Y82" s="24">
        <f>'No.4Ｂ（断面別）'!H82</f>
        <v>314</v>
      </c>
      <c r="Z82" s="617">
        <f>'No.4Ｃ（断面別）'!H82</f>
        <v>1129</v>
      </c>
      <c r="AA82" s="24">
        <f t="shared" si="14"/>
        <v>189</v>
      </c>
      <c r="AB82" s="24">
        <f>'No.4E（断面別）'!H42</f>
        <v>749</v>
      </c>
      <c r="AC82" s="24">
        <f t="shared" si="15"/>
        <v>3275</v>
      </c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</row>
    <row r="83" spans="1:60" s="24" customFormat="1" ht="17.100000000000001" customHeight="1">
      <c r="A83" s="305" t="s">
        <v>36</v>
      </c>
      <c r="B83" s="104">
        <f t="shared" si="17"/>
        <v>177</v>
      </c>
      <c r="C83" s="105">
        <f t="shared" si="17"/>
        <v>24</v>
      </c>
      <c r="D83" s="94">
        <f t="shared" si="17"/>
        <v>201</v>
      </c>
      <c r="E83" s="104">
        <f t="shared" si="17"/>
        <v>5</v>
      </c>
      <c r="F83" s="105">
        <f t="shared" si="17"/>
        <v>5</v>
      </c>
      <c r="G83" s="94">
        <f t="shared" si="17"/>
        <v>10</v>
      </c>
      <c r="H83" s="93">
        <f t="shared" si="16"/>
        <v>211</v>
      </c>
      <c r="I83" s="95">
        <f t="shared" si="12"/>
        <v>4.7393364928909953</v>
      </c>
      <c r="J83" s="96">
        <f t="shared" si="13"/>
        <v>7.6283441793203179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X83" s="24">
        <f>'No.4Ａ（断面別）'!H83</f>
        <v>899</v>
      </c>
      <c r="Y83" s="24">
        <f>'No.4Ｂ（断面別）'!H83</f>
        <v>281</v>
      </c>
      <c r="Z83" s="617">
        <f>'No.4Ｃ（断面別）'!H83</f>
        <v>1129</v>
      </c>
      <c r="AA83" s="24">
        <f t="shared" si="14"/>
        <v>211</v>
      </c>
      <c r="AB83" s="24">
        <f>'No.4E（断面別）'!H43</f>
        <v>814</v>
      </c>
      <c r="AC83" s="24">
        <f t="shared" si="15"/>
        <v>3334</v>
      </c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</row>
    <row r="84" spans="1:60" s="24" customFormat="1" ht="17.100000000000001" customHeight="1">
      <c r="A84" s="305" t="s">
        <v>37</v>
      </c>
      <c r="B84" s="107">
        <f t="shared" si="17"/>
        <v>190</v>
      </c>
      <c r="C84" s="108">
        <f t="shared" si="17"/>
        <v>21</v>
      </c>
      <c r="D84" s="109">
        <f t="shared" si="17"/>
        <v>211</v>
      </c>
      <c r="E84" s="107">
        <f t="shared" si="17"/>
        <v>3</v>
      </c>
      <c r="F84" s="110">
        <f t="shared" si="17"/>
        <v>4</v>
      </c>
      <c r="G84" s="109">
        <f t="shared" si="17"/>
        <v>7</v>
      </c>
      <c r="H84" s="104">
        <f t="shared" si="16"/>
        <v>218</v>
      </c>
      <c r="I84" s="95">
        <f t="shared" si="12"/>
        <v>3.2110091743119265</v>
      </c>
      <c r="J84" s="96">
        <f t="shared" si="13"/>
        <v>7.8814172089660159</v>
      </c>
      <c r="K84" s="111"/>
      <c r="L84" s="108"/>
      <c r="M84" s="109"/>
      <c r="N84" s="107"/>
      <c r="O84" s="110"/>
      <c r="P84" s="109"/>
      <c r="Q84" s="104"/>
      <c r="R84" s="95"/>
      <c r="S84" s="96"/>
      <c r="T84" s="91"/>
      <c r="U84" s="91"/>
      <c r="X84" s="24">
        <f>'No.4Ａ（断面別）'!H84</f>
        <v>1065</v>
      </c>
      <c r="Y84" s="24">
        <f>'No.4Ｂ（断面別）'!H84</f>
        <v>339</v>
      </c>
      <c r="Z84" s="617">
        <f>'No.4Ｃ（断面別）'!H84</f>
        <v>1320</v>
      </c>
      <c r="AA84" s="24">
        <f t="shared" si="14"/>
        <v>218</v>
      </c>
      <c r="AB84" s="24">
        <f>'No.4E（断面別）'!H44</f>
        <v>1047</v>
      </c>
      <c r="AC84" s="24">
        <f t="shared" si="15"/>
        <v>3989</v>
      </c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  <c r="BH84" s="72"/>
    </row>
    <row r="85" spans="1:60" s="24" customFormat="1" ht="17.100000000000001" customHeight="1">
      <c r="A85" s="112" t="s">
        <v>38</v>
      </c>
      <c r="B85" s="107">
        <f t="shared" si="17"/>
        <v>183</v>
      </c>
      <c r="C85" s="108">
        <f t="shared" si="17"/>
        <v>12</v>
      </c>
      <c r="D85" s="109">
        <f t="shared" si="17"/>
        <v>195</v>
      </c>
      <c r="E85" s="107">
        <f t="shared" si="17"/>
        <v>2</v>
      </c>
      <c r="F85" s="110">
        <f t="shared" si="17"/>
        <v>10</v>
      </c>
      <c r="G85" s="109">
        <f t="shared" si="17"/>
        <v>12</v>
      </c>
      <c r="H85" s="104">
        <f t="shared" si="16"/>
        <v>207</v>
      </c>
      <c r="I85" s="95">
        <f t="shared" si="12"/>
        <v>5.7971014492753632</v>
      </c>
      <c r="J85" s="96">
        <f t="shared" si="13"/>
        <v>7.4837310195227769</v>
      </c>
      <c r="K85" s="111"/>
      <c r="L85" s="108"/>
      <c r="M85" s="109"/>
      <c r="N85" s="107"/>
      <c r="O85" s="110"/>
      <c r="P85" s="109"/>
      <c r="Q85" s="104"/>
      <c r="R85" s="95"/>
      <c r="S85" s="96"/>
      <c r="T85" s="91"/>
      <c r="U85" s="91"/>
      <c r="X85" s="24">
        <f>'No.4Ａ（断面別）'!H85</f>
        <v>1169</v>
      </c>
      <c r="Y85" s="24">
        <f>'No.4Ｂ（断面別）'!H85</f>
        <v>382</v>
      </c>
      <c r="Z85" s="617">
        <f>'No.4Ｃ（断面別）'!H85</f>
        <v>1416</v>
      </c>
      <c r="AA85" s="24">
        <f t="shared" si="14"/>
        <v>207</v>
      </c>
      <c r="AB85" s="24">
        <f>'No.4E（断面別）'!H45</f>
        <v>1020</v>
      </c>
      <c r="AC85" s="24">
        <f t="shared" si="15"/>
        <v>4194</v>
      </c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72"/>
    </row>
    <row r="86" spans="1:60" s="24" customFormat="1" ht="17.100000000000001" customHeight="1">
      <c r="A86" s="113" t="s">
        <v>39</v>
      </c>
      <c r="B86" s="114">
        <f t="shared" si="17"/>
        <v>35</v>
      </c>
      <c r="C86" s="115">
        <f t="shared" si="17"/>
        <v>3</v>
      </c>
      <c r="D86" s="116">
        <f t="shared" si="17"/>
        <v>38</v>
      </c>
      <c r="E86" s="114">
        <f t="shared" si="17"/>
        <v>2</v>
      </c>
      <c r="F86" s="117">
        <f t="shared" si="17"/>
        <v>2</v>
      </c>
      <c r="G86" s="116">
        <f t="shared" si="17"/>
        <v>4</v>
      </c>
      <c r="H86" s="118">
        <f t="shared" si="16"/>
        <v>42</v>
      </c>
      <c r="I86" s="119">
        <f t="shared" si="12"/>
        <v>9.5238095238095237</v>
      </c>
      <c r="J86" s="120">
        <f t="shared" si="13"/>
        <v>1.5184381778741864</v>
      </c>
      <c r="K86" s="121"/>
      <c r="L86" s="115"/>
      <c r="M86" s="116"/>
      <c r="N86" s="114"/>
      <c r="O86" s="117"/>
      <c r="P86" s="116"/>
      <c r="Q86" s="118"/>
      <c r="R86" s="119"/>
      <c r="S86" s="120"/>
      <c r="T86" s="91"/>
      <c r="U86" s="91"/>
      <c r="X86" s="24">
        <f>'No.4Ａ（断面別）'!H86</f>
        <v>226</v>
      </c>
      <c r="Y86" s="24">
        <f>'No.4Ｂ（断面別）'!H86</f>
        <v>52</v>
      </c>
      <c r="Z86" s="617">
        <f>'No.4Ｃ（断面別）'!H86</f>
        <v>274</v>
      </c>
      <c r="AA86" s="24">
        <f t="shared" si="14"/>
        <v>42</v>
      </c>
      <c r="AB86" s="24">
        <f>'No.4E（断面別）'!H46</f>
        <v>222</v>
      </c>
      <c r="AC86" s="24">
        <f t="shared" si="15"/>
        <v>816</v>
      </c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</row>
    <row r="87" spans="1:60" s="24" customFormat="1" ht="17.100000000000001" customHeight="1">
      <c r="A87" s="122" t="s">
        <v>40</v>
      </c>
      <c r="B87" s="123">
        <f t="shared" si="17"/>
        <v>29</v>
      </c>
      <c r="C87" s="124">
        <f t="shared" si="17"/>
        <v>2</v>
      </c>
      <c r="D87" s="125">
        <f t="shared" si="17"/>
        <v>31</v>
      </c>
      <c r="E87" s="123">
        <f t="shared" si="17"/>
        <v>0</v>
      </c>
      <c r="F87" s="126">
        <f t="shared" si="17"/>
        <v>0</v>
      </c>
      <c r="G87" s="125">
        <f t="shared" si="17"/>
        <v>0</v>
      </c>
      <c r="H87" s="127">
        <f t="shared" si="16"/>
        <v>31</v>
      </c>
      <c r="I87" s="128">
        <f t="shared" si="12"/>
        <v>0</v>
      </c>
      <c r="J87" s="129">
        <f t="shared" si="13"/>
        <v>1.1207519884309471</v>
      </c>
      <c r="K87" s="130"/>
      <c r="L87" s="124"/>
      <c r="M87" s="125"/>
      <c r="N87" s="123"/>
      <c r="O87" s="126"/>
      <c r="P87" s="125"/>
      <c r="Q87" s="127"/>
      <c r="R87" s="128"/>
      <c r="S87" s="129"/>
      <c r="T87" s="91"/>
      <c r="U87" s="91"/>
      <c r="X87" s="24">
        <f>'No.4Ａ（断面別）'!H87</f>
        <v>197</v>
      </c>
      <c r="Y87" s="24">
        <f>'No.4Ｂ（断面別）'!H87</f>
        <v>61</v>
      </c>
      <c r="Z87" s="617">
        <f>'No.4Ｃ（断面別）'!H87</f>
        <v>249</v>
      </c>
      <c r="AA87" s="24">
        <f t="shared" si="14"/>
        <v>31</v>
      </c>
      <c r="AB87" s="24">
        <f>'No.4E（断面別）'!H47</f>
        <v>232</v>
      </c>
      <c r="AC87" s="24">
        <f t="shared" si="15"/>
        <v>770</v>
      </c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  <c r="BH87" s="72"/>
    </row>
    <row r="88" spans="1:60" s="24" customFormat="1" ht="17.100000000000001" customHeight="1">
      <c r="A88" s="122" t="s">
        <v>41</v>
      </c>
      <c r="B88" s="123">
        <f t="shared" si="17"/>
        <v>43</v>
      </c>
      <c r="C88" s="124">
        <f t="shared" si="17"/>
        <v>3</v>
      </c>
      <c r="D88" s="125">
        <f t="shared" si="17"/>
        <v>46</v>
      </c>
      <c r="E88" s="123">
        <f t="shared" si="17"/>
        <v>0</v>
      </c>
      <c r="F88" s="126">
        <f t="shared" si="17"/>
        <v>0</v>
      </c>
      <c r="G88" s="125">
        <f t="shared" si="17"/>
        <v>0</v>
      </c>
      <c r="H88" s="127">
        <f t="shared" si="16"/>
        <v>46</v>
      </c>
      <c r="I88" s="128">
        <f t="shared" si="12"/>
        <v>0</v>
      </c>
      <c r="J88" s="129">
        <f t="shared" si="13"/>
        <v>1.6630513376717282</v>
      </c>
      <c r="K88" s="130"/>
      <c r="L88" s="124"/>
      <c r="M88" s="125"/>
      <c r="N88" s="123"/>
      <c r="O88" s="126"/>
      <c r="P88" s="125"/>
      <c r="Q88" s="127"/>
      <c r="R88" s="128"/>
      <c r="S88" s="129"/>
      <c r="T88" s="91"/>
      <c r="U88" s="91"/>
      <c r="X88" s="24">
        <f>'No.4Ａ（断面別）'!H88</f>
        <v>238</v>
      </c>
      <c r="Y88" s="24">
        <f>'No.4Ｂ（断面別）'!H88</f>
        <v>62</v>
      </c>
      <c r="Z88" s="617">
        <f>'No.4Ｃ（断面別）'!H88</f>
        <v>300</v>
      </c>
      <c r="AA88" s="24">
        <f t="shared" si="14"/>
        <v>46</v>
      </c>
      <c r="AB88" s="24">
        <f>'No.4E（断面別）'!H48</f>
        <v>229</v>
      </c>
      <c r="AC88" s="24">
        <f t="shared" si="15"/>
        <v>875</v>
      </c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  <c r="BH88" s="72"/>
    </row>
    <row r="89" spans="1:60" s="24" customFormat="1" ht="17.100000000000001" customHeight="1">
      <c r="A89" s="122" t="s">
        <v>42</v>
      </c>
      <c r="B89" s="123">
        <f t="shared" si="17"/>
        <v>46</v>
      </c>
      <c r="C89" s="124">
        <f t="shared" si="17"/>
        <v>4</v>
      </c>
      <c r="D89" s="125">
        <f t="shared" si="17"/>
        <v>50</v>
      </c>
      <c r="E89" s="123">
        <f t="shared" si="17"/>
        <v>4</v>
      </c>
      <c r="F89" s="126">
        <f t="shared" si="17"/>
        <v>3</v>
      </c>
      <c r="G89" s="125">
        <f t="shared" si="17"/>
        <v>7</v>
      </c>
      <c r="H89" s="127">
        <f t="shared" si="16"/>
        <v>57</v>
      </c>
      <c r="I89" s="128">
        <f t="shared" si="12"/>
        <v>12.280701754385966</v>
      </c>
      <c r="J89" s="129">
        <f t="shared" si="13"/>
        <v>2.0607375271149673</v>
      </c>
      <c r="K89" s="130"/>
      <c r="L89" s="124"/>
      <c r="M89" s="125"/>
      <c r="N89" s="123"/>
      <c r="O89" s="126"/>
      <c r="P89" s="125"/>
      <c r="Q89" s="127"/>
      <c r="R89" s="128"/>
      <c r="S89" s="129"/>
      <c r="T89" s="91"/>
      <c r="U89" s="91"/>
      <c r="X89" s="24">
        <f>'No.4Ａ（断面別）'!H89</f>
        <v>195</v>
      </c>
      <c r="Y89" s="24">
        <f>'No.4Ｂ（断面別）'!H89</f>
        <v>90</v>
      </c>
      <c r="Z89" s="617">
        <f>'No.4Ｃ（断面別）'!H89</f>
        <v>292</v>
      </c>
      <c r="AA89" s="24">
        <f t="shared" si="14"/>
        <v>57</v>
      </c>
      <c r="AB89" s="24">
        <f>'No.4E（断面別）'!H49</f>
        <v>207</v>
      </c>
      <c r="AC89" s="24">
        <f t="shared" si="15"/>
        <v>841</v>
      </c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</row>
    <row r="90" spans="1:60" s="24" customFormat="1" ht="17.100000000000001" customHeight="1">
      <c r="A90" s="122" t="s">
        <v>43</v>
      </c>
      <c r="B90" s="74">
        <f t="shared" si="17"/>
        <v>48</v>
      </c>
      <c r="C90" s="75">
        <f t="shared" si="17"/>
        <v>3</v>
      </c>
      <c r="D90" s="75">
        <f t="shared" si="17"/>
        <v>51</v>
      </c>
      <c r="E90" s="74">
        <f t="shared" si="17"/>
        <v>0</v>
      </c>
      <c r="F90" s="75">
        <f t="shared" si="17"/>
        <v>0</v>
      </c>
      <c r="G90" s="75">
        <f t="shared" si="17"/>
        <v>0</v>
      </c>
      <c r="H90" s="74">
        <f t="shared" si="16"/>
        <v>51</v>
      </c>
      <c r="I90" s="76">
        <f t="shared" si="12"/>
        <v>0</v>
      </c>
      <c r="J90" s="77">
        <f t="shared" si="13"/>
        <v>1.843817787418655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X90" s="24">
        <f>'No.4Ａ（断面別）'!H90</f>
        <v>249</v>
      </c>
      <c r="Y90" s="24">
        <f>'No.4Ｂ（断面別）'!H90</f>
        <v>65</v>
      </c>
      <c r="Z90" s="617">
        <f>'No.4Ｃ（断面別）'!H90</f>
        <v>309</v>
      </c>
      <c r="AA90" s="24">
        <f t="shared" si="14"/>
        <v>51</v>
      </c>
      <c r="AB90" s="24">
        <f>'No.4E（断面別）'!H50</f>
        <v>246</v>
      </c>
      <c r="AC90" s="24">
        <f t="shared" si="15"/>
        <v>920</v>
      </c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  <c r="BH90" s="72"/>
    </row>
    <row r="91" spans="1:60" s="24" customFormat="1" ht="17.100000000000001" customHeight="1">
      <c r="A91" s="131" t="s">
        <v>44</v>
      </c>
      <c r="B91" s="86">
        <f t="shared" si="17"/>
        <v>35</v>
      </c>
      <c r="C91" s="87">
        <f t="shared" si="17"/>
        <v>6</v>
      </c>
      <c r="D91" s="87">
        <f t="shared" si="17"/>
        <v>41</v>
      </c>
      <c r="E91" s="86">
        <f t="shared" si="17"/>
        <v>0</v>
      </c>
      <c r="F91" s="87">
        <f t="shared" si="17"/>
        <v>1</v>
      </c>
      <c r="G91" s="87">
        <f t="shared" si="17"/>
        <v>1</v>
      </c>
      <c r="H91" s="86">
        <f t="shared" si="16"/>
        <v>42</v>
      </c>
      <c r="I91" s="132">
        <f t="shared" si="12"/>
        <v>2.3809523809523809</v>
      </c>
      <c r="J91" s="133">
        <f t="shared" si="13"/>
        <v>1.5184381778741864</v>
      </c>
      <c r="K91" s="90"/>
      <c r="L91" s="87"/>
      <c r="M91" s="87"/>
      <c r="N91" s="86"/>
      <c r="O91" s="87"/>
      <c r="P91" s="87"/>
      <c r="Q91" s="86"/>
      <c r="R91" s="132"/>
      <c r="S91" s="133"/>
      <c r="T91" s="70"/>
      <c r="U91" s="70"/>
      <c r="X91" s="24">
        <f>'No.4Ａ（断面別）'!H91</f>
        <v>198</v>
      </c>
      <c r="Y91" s="24">
        <f>'No.4Ｂ（断面別）'!H91</f>
        <v>57</v>
      </c>
      <c r="Z91" s="617">
        <f>'No.4Ｃ（断面別）'!H91</f>
        <v>245</v>
      </c>
      <c r="AA91" s="24">
        <f t="shared" si="14"/>
        <v>42</v>
      </c>
      <c r="AB91" s="24">
        <f>'No.4E（断面別）'!H51</f>
        <v>216</v>
      </c>
      <c r="AC91" s="24">
        <f t="shared" si="15"/>
        <v>758</v>
      </c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</row>
    <row r="92" spans="1:60" s="24" customFormat="1" ht="17.100000000000001" customHeight="1">
      <c r="A92" s="112" t="s">
        <v>45</v>
      </c>
      <c r="B92" s="93">
        <f t="shared" si="17"/>
        <v>236</v>
      </c>
      <c r="C92" s="94">
        <f t="shared" si="17"/>
        <v>21</v>
      </c>
      <c r="D92" s="94">
        <f t="shared" si="17"/>
        <v>257</v>
      </c>
      <c r="E92" s="93">
        <f t="shared" si="17"/>
        <v>6</v>
      </c>
      <c r="F92" s="94">
        <f t="shared" si="17"/>
        <v>6</v>
      </c>
      <c r="G92" s="94">
        <f t="shared" si="17"/>
        <v>12</v>
      </c>
      <c r="H92" s="93">
        <f t="shared" si="16"/>
        <v>269</v>
      </c>
      <c r="I92" s="95">
        <f t="shared" si="12"/>
        <v>4.4609665427509295</v>
      </c>
      <c r="J92" s="96">
        <f t="shared" si="13"/>
        <v>9.7252349963846711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X92" s="24">
        <f>'No.4Ａ（断面別）'!H92</f>
        <v>1303</v>
      </c>
      <c r="Y92" s="24">
        <f>'No.4Ｂ（断面別）'!H92</f>
        <v>387</v>
      </c>
      <c r="Z92" s="617">
        <f>'No.4Ｃ（断面別）'!H92</f>
        <v>1669</v>
      </c>
      <c r="AA92" s="24">
        <f t="shared" si="14"/>
        <v>269</v>
      </c>
      <c r="AB92" s="24">
        <f>'No.4E（断面別）'!H52</f>
        <v>1352</v>
      </c>
      <c r="AC92" s="24">
        <f t="shared" si="15"/>
        <v>4980</v>
      </c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  <c r="BH92" s="72"/>
    </row>
    <row r="93" spans="1:60" s="24" customFormat="1" ht="17.100000000000001" customHeight="1">
      <c r="A93" s="98" t="s">
        <v>46</v>
      </c>
      <c r="B93" s="134">
        <f t="shared" si="17"/>
        <v>53</v>
      </c>
      <c r="C93" s="135">
        <f t="shared" si="17"/>
        <v>0</v>
      </c>
      <c r="D93" s="135">
        <f t="shared" si="17"/>
        <v>53</v>
      </c>
      <c r="E93" s="134">
        <f t="shared" si="17"/>
        <v>0</v>
      </c>
      <c r="F93" s="135">
        <f t="shared" si="17"/>
        <v>0</v>
      </c>
      <c r="G93" s="135">
        <f t="shared" si="17"/>
        <v>0</v>
      </c>
      <c r="H93" s="134">
        <f t="shared" si="16"/>
        <v>53</v>
      </c>
      <c r="I93" s="136">
        <f t="shared" si="12"/>
        <v>0</v>
      </c>
      <c r="J93" s="137">
        <f t="shared" si="13"/>
        <v>1.916124367317426</v>
      </c>
      <c r="K93" s="138"/>
      <c r="L93" s="135"/>
      <c r="M93" s="135"/>
      <c r="N93" s="134"/>
      <c r="O93" s="135"/>
      <c r="P93" s="135"/>
      <c r="Q93" s="134"/>
      <c r="R93" s="136"/>
      <c r="S93" s="137"/>
      <c r="T93" s="70"/>
      <c r="U93" s="70"/>
      <c r="X93" s="24">
        <f>'No.4Ａ（断面別）'!H93</f>
        <v>210</v>
      </c>
      <c r="Y93" s="24">
        <f>'No.4Ｂ（断面別）'!H93</f>
        <v>74</v>
      </c>
      <c r="Z93" s="617">
        <f>'No.4Ｃ（断面別）'!H93</f>
        <v>261</v>
      </c>
      <c r="AA93" s="24">
        <f t="shared" si="14"/>
        <v>53</v>
      </c>
      <c r="AB93" s="24">
        <f>'No.4E（断面別）'!H53</f>
        <v>210</v>
      </c>
      <c r="AC93" s="24">
        <f t="shared" si="15"/>
        <v>808</v>
      </c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  <c r="BH93" s="72"/>
    </row>
    <row r="94" spans="1:60" s="24" customFormat="1" ht="17.100000000000001" customHeight="1">
      <c r="A94" s="73" t="s">
        <v>47</v>
      </c>
      <c r="B94" s="74">
        <f t="shared" si="17"/>
        <v>36</v>
      </c>
      <c r="C94" s="75">
        <f t="shared" si="17"/>
        <v>3</v>
      </c>
      <c r="D94" s="75">
        <f t="shared" si="17"/>
        <v>39</v>
      </c>
      <c r="E94" s="74">
        <f t="shared" si="17"/>
        <v>0</v>
      </c>
      <c r="F94" s="75">
        <f t="shared" si="17"/>
        <v>0</v>
      </c>
      <c r="G94" s="75">
        <f t="shared" si="17"/>
        <v>0</v>
      </c>
      <c r="H94" s="74">
        <f t="shared" si="16"/>
        <v>39</v>
      </c>
      <c r="I94" s="76">
        <f t="shared" si="12"/>
        <v>0</v>
      </c>
      <c r="J94" s="77">
        <f t="shared" si="13"/>
        <v>1.4099783080260304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X94" s="24">
        <f>'No.4Ａ（断面別）'!H94</f>
        <v>205</v>
      </c>
      <c r="Y94" s="24">
        <f>'No.4Ｂ（断面別）'!H94</f>
        <v>47</v>
      </c>
      <c r="Z94" s="617">
        <f>'No.4Ｃ（断面別）'!H94</f>
        <v>255</v>
      </c>
      <c r="AA94" s="24">
        <f t="shared" si="14"/>
        <v>39</v>
      </c>
      <c r="AB94" s="24">
        <f>'No.4E（断面別）'!H54</f>
        <v>239</v>
      </c>
      <c r="AC94" s="24">
        <f t="shared" si="15"/>
        <v>785</v>
      </c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</row>
    <row r="95" spans="1:60" s="24" customFormat="1" ht="17.100000000000001" customHeight="1">
      <c r="A95" s="73" t="s">
        <v>48</v>
      </c>
      <c r="B95" s="74">
        <f t="shared" si="17"/>
        <v>26</v>
      </c>
      <c r="C95" s="75">
        <f t="shared" si="17"/>
        <v>4</v>
      </c>
      <c r="D95" s="75">
        <f t="shared" si="17"/>
        <v>30</v>
      </c>
      <c r="E95" s="74">
        <f t="shared" si="17"/>
        <v>0</v>
      </c>
      <c r="F95" s="75">
        <f t="shared" si="17"/>
        <v>0</v>
      </c>
      <c r="G95" s="75">
        <f t="shared" si="17"/>
        <v>0</v>
      </c>
      <c r="H95" s="74">
        <f t="shared" si="16"/>
        <v>30</v>
      </c>
      <c r="I95" s="76">
        <f t="shared" si="12"/>
        <v>0</v>
      </c>
      <c r="J95" s="77">
        <f t="shared" si="13"/>
        <v>1.0845986984815619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X95" s="24">
        <f>'No.4Ａ（断面別）'!H95</f>
        <v>189</v>
      </c>
      <c r="Y95" s="24">
        <f>'No.4Ｂ（断面別）'!H95</f>
        <v>65</v>
      </c>
      <c r="Z95" s="617">
        <f>'No.4Ｃ（断面別）'!H95</f>
        <v>236</v>
      </c>
      <c r="AA95" s="24">
        <f t="shared" si="14"/>
        <v>30</v>
      </c>
      <c r="AB95" s="24">
        <f>'No.4E（断面別）'!H55</f>
        <v>218</v>
      </c>
      <c r="AC95" s="24">
        <f t="shared" si="15"/>
        <v>738</v>
      </c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  <c r="BH95" s="72"/>
    </row>
    <row r="96" spans="1:60" s="24" customFormat="1" ht="17.100000000000001" customHeight="1">
      <c r="A96" s="73" t="s">
        <v>49</v>
      </c>
      <c r="B96" s="74">
        <f t="shared" si="17"/>
        <v>31</v>
      </c>
      <c r="C96" s="75">
        <f t="shared" si="17"/>
        <v>2</v>
      </c>
      <c r="D96" s="75">
        <f t="shared" si="17"/>
        <v>33</v>
      </c>
      <c r="E96" s="74">
        <f t="shared" si="17"/>
        <v>1</v>
      </c>
      <c r="F96" s="75">
        <f t="shared" si="17"/>
        <v>0</v>
      </c>
      <c r="G96" s="75">
        <f t="shared" si="17"/>
        <v>1</v>
      </c>
      <c r="H96" s="74">
        <f t="shared" si="16"/>
        <v>34</v>
      </c>
      <c r="I96" s="128">
        <f t="shared" si="12"/>
        <v>2.9411764705882351</v>
      </c>
      <c r="J96" s="129">
        <f t="shared" si="13"/>
        <v>1.2292118582791034</v>
      </c>
      <c r="K96" s="78"/>
      <c r="L96" s="75"/>
      <c r="M96" s="75"/>
      <c r="N96" s="74"/>
      <c r="O96" s="75"/>
      <c r="P96" s="75"/>
      <c r="Q96" s="74"/>
      <c r="R96" s="128"/>
      <c r="S96" s="129"/>
      <c r="T96" s="91"/>
      <c r="U96" s="91"/>
      <c r="X96" s="24">
        <f>'No.4Ａ（断面別）'!H96</f>
        <v>176</v>
      </c>
      <c r="Y96" s="24">
        <f>'No.4Ｂ（断面別）'!H96</f>
        <v>60</v>
      </c>
      <c r="Z96" s="617">
        <f>'No.4Ｃ（断面別）'!H96</f>
        <v>224</v>
      </c>
      <c r="AA96" s="24">
        <f t="shared" si="14"/>
        <v>34</v>
      </c>
      <c r="AB96" s="24">
        <f>'No.4E（断面別）'!H56</f>
        <v>198</v>
      </c>
      <c r="AC96" s="24">
        <f t="shared" si="15"/>
        <v>692</v>
      </c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  <c r="BH96" s="72"/>
    </row>
    <row r="97" spans="1:60" s="24" customFormat="1" ht="17.100000000000001" customHeight="1">
      <c r="A97" s="73" t="s">
        <v>50</v>
      </c>
      <c r="B97" s="74">
        <f t="shared" ref="B97:G99" si="18">B57+K57</f>
        <v>40</v>
      </c>
      <c r="C97" s="75">
        <f t="shared" si="18"/>
        <v>1</v>
      </c>
      <c r="D97" s="75">
        <f t="shared" si="18"/>
        <v>41</v>
      </c>
      <c r="E97" s="74">
        <f t="shared" si="18"/>
        <v>0</v>
      </c>
      <c r="F97" s="75">
        <f t="shared" si="18"/>
        <v>2</v>
      </c>
      <c r="G97" s="75">
        <f t="shared" si="18"/>
        <v>2</v>
      </c>
      <c r="H97" s="74">
        <f t="shared" si="16"/>
        <v>43</v>
      </c>
      <c r="I97" s="76">
        <f t="shared" si="12"/>
        <v>4.6511627906976747</v>
      </c>
      <c r="J97" s="77">
        <f t="shared" si="13"/>
        <v>1.5545914678235719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X97" s="24">
        <f>'No.4Ａ（断面別）'!H97</f>
        <v>263</v>
      </c>
      <c r="Y97" s="24">
        <f>'No.4Ｂ（断面別）'!H97</f>
        <v>64</v>
      </c>
      <c r="Z97" s="617">
        <f>'No.4Ｃ（断面別）'!H97</f>
        <v>324</v>
      </c>
      <c r="AA97" s="24">
        <f t="shared" si="14"/>
        <v>43</v>
      </c>
      <c r="AB97" s="24">
        <f>'No.4E（断面別）'!H57</f>
        <v>185</v>
      </c>
      <c r="AC97" s="24">
        <f t="shared" si="15"/>
        <v>879</v>
      </c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2"/>
    </row>
    <row r="98" spans="1:60" s="24" customFormat="1" ht="17.100000000000001" customHeight="1">
      <c r="A98" s="139" t="s">
        <v>51</v>
      </c>
      <c r="B98" s="86">
        <f t="shared" si="18"/>
        <v>35</v>
      </c>
      <c r="C98" s="87">
        <f t="shared" si="18"/>
        <v>1</v>
      </c>
      <c r="D98" s="87">
        <f t="shared" si="18"/>
        <v>36</v>
      </c>
      <c r="E98" s="86">
        <f t="shared" si="18"/>
        <v>0</v>
      </c>
      <c r="F98" s="87">
        <f t="shared" si="18"/>
        <v>0</v>
      </c>
      <c r="G98" s="87">
        <f t="shared" si="18"/>
        <v>0</v>
      </c>
      <c r="H98" s="86">
        <f t="shared" si="16"/>
        <v>36</v>
      </c>
      <c r="I98" s="132">
        <f t="shared" si="12"/>
        <v>0</v>
      </c>
      <c r="J98" s="133">
        <f t="shared" si="13"/>
        <v>1.3015184381778742</v>
      </c>
      <c r="K98" s="90"/>
      <c r="L98" s="87"/>
      <c r="M98" s="87"/>
      <c r="N98" s="86"/>
      <c r="O98" s="87"/>
      <c r="P98" s="87"/>
      <c r="Q98" s="86"/>
      <c r="R98" s="132"/>
      <c r="S98" s="133"/>
      <c r="T98" s="70"/>
      <c r="U98" s="70"/>
      <c r="X98" s="24">
        <f>'No.4Ａ（断面別）'!H98</f>
        <v>177</v>
      </c>
      <c r="Y98" s="24">
        <f>'No.4Ｂ（断面別）'!H98</f>
        <v>66</v>
      </c>
      <c r="Z98" s="617">
        <f>'No.4Ｃ（断面別）'!H98</f>
        <v>233</v>
      </c>
      <c r="AA98" s="24">
        <f t="shared" si="14"/>
        <v>36</v>
      </c>
      <c r="AB98" s="24">
        <f>'No.4E（断面別）'!H58</f>
        <v>189</v>
      </c>
      <c r="AC98" s="24">
        <f t="shared" si="15"/>
        <v>701</v>
      </c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</row>
    <row r="99" spans="1:60" s="24" customFormat="1" ht="17.100000000000001" customHeight="1" thickBot="1">
      <c r="A99" s="112" t="s">
        <v>52</v>
      </c>
      <c r="B99" s="93">
        <f t="shared" si="18"/>
        <v>221</v>
      </c>
      <c r="C99" s="94">
        <f t="shared" si="18"/>
        <v>11</v>
      </c>
      <c r="D99" s="94">
        <f t="shared" si="18"/>
        <v>232</v>
      </c>
      <c r="E99" s="93">
        <f t="shared" si="18"/>
        <v>1</v>
      </c>
      <c r="F99" s="94">
        <f t="shared" si="18"/>
        <v>2</v>
      </c>
      <c r="G99" s="94">
        <f t="shared" si="18"/>
        <v>3</v>
      </c>
      <c r="H99" s="93">
        <f t="shared" si="16"/>
        <v>235</v>
      </c>
      <c r="I99" s="95">
        <f t="shared" si="12"/>
        <v>1.2765957446808509</v>
      </c>
      <c r="J99" s="96">
        <f t="shared" si="13"/>
        <v>8.4960231381055671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X99" s="24">
        <f>'No.4Ａ（断面別）'!H99</f>
        <v>1220</v>
      </c>
      <c r="Y99" s="24">
        <f>'No.4Ｂ（断面別）'!H99</f>
        <v>376</v>
      </c>
      <c r="Z99" s="617">
        <f>'No.4Ｃ（断面別）'!H99</f>
        <v>1533</v>
      </c>
      <c r="AA99" s="24">
        <f t="shared" si="14"/>
        <v>235</v>
      </c>
      <c r="AB99" s="24">
        <f>'No.4E（断面別）'!H59</f>
        <v>1239</v>
      </c>
      <c r="AC99" s="24">
        <f t="shared" si="15"/>
        <v>4603</v>
      </c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  <c r="BH99" s="72"/>
    </row>
    <row r="100" spans="1:60" s="24" customFormat="1" ht="17.100000000000001" customHeight="1" thickBot="1">
      <c r="A100" s="140" t="s">
        <v>53</v>
      </c>
      <c r="B100" s="141">
        <f>B70+B77+B78+B79+B80+B81+B82+B83+B84+B85+B92+B99</f>
        <v>2397</v>
      </c>
      <c r="C100" s="142">
        <f t="shared" ref="C100:H100" si="19">C70+C77+C78+C79+C80+C81+C82+C83+C84+C85+C92+C99</f>
        <v>260</v>
      </c>
      <c r="D100" s="143">
        <f t="shared" si="19"/>
        <v>2657</v>
      </c>
      <c r="E100" s="141">
        <f t="shared" si="19"/>
        <v>26</v>
      </c>
      <c r="F100" s="144">
        <f t="shared" si="19"/>
        <v>83</v>
      </c>
      <c r="G100" s="143">
        <f t="shared" si="19"/>
        <v>109</v>
      </c>
      <c r="H100" s="302">
        <f t="shared" si="19"/>
        <v>2766</v>
      </c>
      <c r="I100" s="730">
        <f t="shared" ref="I100" si="20">IF(H100=0,"-",G100/H100%)</f>
        <v>3.940708604483008</v>
      </c>
      <c r="J100" s="304">
        <f t="shared" ref="J100" si="21">J70+J77+J78+J79+J80+J81+J82+J83+J84+J85+J92+J99</f>
        <v>100</v>
      </c>
      <c r="K100" s="145"/>
      <c r="L100" s="142"/>
      <c r="M100" s="143"/>
      <c r="N100" s="141"/>
      <c r="O100" s="144"/>
      <c r="P100" s="143"/>
      <c r="Q100" s="302"/>
      <c r="R100" s="303"/>
      <c r="S100" s="304"/>
      <c r="T100" s="91"/>
      <c r="U100" s="91"/>
      <c r="Y100" s="71"/>
      <c r="Z100" s="71"/>
      <c r="AA100" s="71"/>
      <c r="AB100" s="71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  <c r="BH100" s="72"/>
    </row>
  </sheetData>
  <phoneticPr fontId="4"/>
  <conditionalFormatting sqref="T30:U30 T37:U37 T44:U49 T52:U52 T59:U59 T70:U70 T77:U77 T84:U89 T92:U92 T99:U99">
    <cfRule type="expression" dxfId="17" priority="18" stopIfTrue="1">
      <formula>$Y30=1</formula>
    </cfRule>
  </conditionalFormatting>
  <conditionalFormatting sqref="B30:J30 B37:J37 B44:J49 B52:J52 B59:J59">
    <cfRule type="expression" dxfId="16" priority="9" stopIfTrue="1">
      <formula>$Y30=1</formula>
    </cfRule>
  </conditionalFormatting>
  <conditionalFormatting sqref="K30:R30 K37:R37 K44:R49 K52:R52 K59:R59">
    <cfRule type="expression" dxfId="15" priority="8" stopIfTrue="1">
      <formula>$Y30=1</formula>
    </cfRule>
  </conditionalFormatting>
  <conditionalFormatting sqref="B70:J70 B77:J77 B84:J89 B92:J92 B99:J99">
    <cfRule type="expression" dxfId="14" priority="7" stopIfTrue="1">
      <formula>$Y70=1</formula>
    </cfRule>
  </conditionalFormatting>
  <conditionalFormatting sqref="K70:S70 K77:S77 K84:S89 K92:S92 K99:S99">
    <cfRule type="expression" dxfId="13" priority="6" stopIfTrue="1">
      <formula>$Y70=1</formula>
    </cfRule>
  </conditionalFormatting>
  <conditionalFormatting sqref="AC64:AC99">
    <cfRule type="top10" dxfId="12" priority="5" rank="1"/>
  </conditionalFormatting>
  <conditionalFormatting sqref="S30 S37 S44:S49 S52 S59">
    <cfRule type="expression" dxfId="11" priority="4" stopIfTrue="1">
      <formula>$Y30=1</formula>
    </cfRule>
  </conditionalFormatting>
  <conditionalFormatting sqref="I60">
    <cfRule type="expression" dxfId="10" priority="3" stopIfTrue="1">
      <formula>$Y60=1</formula>
    </cfRule>
  </conditionalFormatting>
  <conditionalFormatting sqref="R60">
    <cfRule type="expression" dxfId="9" priority="2" stopIfTrue="1">
      <formula>$Y60=1</formula>
    </cfRule>
  </conditionalFormatting>
  <conditionalFormatting sqref="I100">
    <cfRule type="expression" dxfId="8" priority="1" stopIfTrue="1">
      <formula>$Y100=1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BG100"/>
  <sheetViews>
    <sheetView view="pageBreakPreview" topLeftCell="A49" zoomScaleNormal="100" zoomScaleSheetLayoutView="100" workbookViewId="0">
      <selection activeCell="T63" sqref="T63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100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87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128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tr">
        <f>'No.4-12（方向別）'!A13</f>
        <v>調査地点　：Ｎｏ．４　有吉中学校前交差点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379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340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334</v>
      </c>
      <c r="C21" s="38"/>
      <c r="D21" s="38"/>
      <c r="E21" s="38"/>
      <c r="F21" s="38"/>
      <c r="G21" s="38"/>
      <c r="H21" s="38"/>
      <c r="I21" s="38"/>
      <c r="J21" s="39"/>
      <c r="K21" s="146"/>
      <c r="L21" s="147"/>
      <c r="M21" s="147"/>
      <c r="N21" s="147"/>
      <c r="O21" s="147"/>
      <c r="P21" s="147"/>
      <c r="Q21" s="147"/>
      <c r="R21" s="147"/>
      <c r="S21" s="148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129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129</v>
      </c>
      <c r="S23" s="56" t="s">
        <v>16</v>
      </c>
      <c r="T23" s="61"/>
      <c r="U23" s="61"/>
      <c r="V23" s="62"/>
      <c r="W23" s="62"/>
      <c r="X23" s="62">
        <v>903</v>
      </c>
      <c r="Y23" s="62">
        <v>707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f>'[1]No.4-1314（方向別）'!B24+'[1]No.4-1314（方向別）'!K24</f>
        <v>217</v>
      </c>
      <c r="C24" s="311">
        <f>'[1]No.4-1314（方向別）'!C24+'[1]No.4-1314（方向別）'!L24</f>
        <v>24</v>
      </c>
      <c r="D24" s="66">
        <f>'[1]No.4-1314（方向別）'!D24+'[1]No.4-1314（方向別）'!M24</f>
        <v>241</v>
      </c>
      <c r="E24" s="65">
        <f>'[1]No.4-1314（方向別）'!E24+'[1]No.4-1314（方向別）'!N24</f>
        <v>0</v>
      </c>
      <c r="F24" s="66">
        <f>'[1]No.4-1314（方向別）'!F24+'[1]No.4-1314（方向別）'!O24</f>
        <v>4</v>
      </c>
      <c r="G24" s="66">
        <f>'[1]No.4-1314（方向別）'!G24+'[1]No.4-1314（方向別）'!P24</f>
        <v>4</v>
      </c>
      <c r="H24" s="65">
        <f>D24+G24</f>
        <v>245</v>
      </c>
      <c r="I24" s="67">
        <f>G24/H24%</f>
        <v>1.6326530612244896</v>
      </c>
      <c r="J24" s="68">
        <f>H24/$H$60%</f>
        <v>1.9969027630613743</v>
      </c>
      <c r="K24" s="69"/>
      <c r="L24" s="66"/>
      <c r="M24" s="66"/>
      <c r="N24" s="65"/>
      <c r="O24" s="66"/>
      <c r="P24" s="66"/>
      <c r="Q24" s="65"/>
      <c r="R24" s="67"/>
      <c r="S24" s="688"/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f>'[1]No.4-1314（方向別）'!B25+'[1]No.4-1314（方向別）'!K25</f>
        <v>195</v>
      </c>
      <c r="C25" s="312">
        <f>'[1]No.4-1314（方向別）'!C25+'[1]No.4-1314（方向別）'!L25</f>
        <v>16</v>
      </c>
      <c r="D25" s="75">
        <f>'[1]No.4-1314（方向別）'!D25+'[1]No.4-1314（方向別）'!M25</f>
        <v>211</v>
      </c>
      <c r="E25" s="74">
        <f>'[1]No.4-1314（方向別）'!E25+'[1]No.4-1314（方向別）'!N25</f>
        <v>0</v>
      </c>
      <c r="F25" s="75">
        <f>'[1]No.4-1314（方向別）'!F25+'[1]No.4-1314（方向別）'!O25</f>
        <v>7</v>
      </c>
      <c r="G25" s="75">
        <f>'[1]No.4-1314（方向別）'!G25+'[1]No.4-1314（方向別）'!P25</f>
        <v>7</v>
      </c>
      <c r="H25" s="74">
        <f>D25+G25</f>
        <v>218</v>
      </c>
      <c r="I25" s="76">
        <f t="shared" ref="I25:I59" si="0">G25/H25%</f>
        <v>3.2110091743119265</v>
      </c>
      <c r="J25" s="77">
        <f t="shared" ref="J25:J59" si="1">H25/$H$60%</f>
        <v>1.776835927948488</v>
      </c>
      <c r="K25" s="78"/>
      <c r="L25" s="75"/>
      <c r="M25" s="75"/>
      <c r="N25" s="74"/>
      <c r="O25" s="75"/>
      <c r="P25" s="75"/>
      <c r="Q25" s="74"/>
      <c r="R25" s="76"/>
      <c r="S25" s="77"/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f>'[1]No.4-1314（方向別）'!B26+'[1]No.4-1314（方向別）'!K26</f>
        <v>162</v>
      </c>
      <c r="C26" s="312">
        <f>'[1]No.4-1314（方向別）'!C26+'[1]No.4-1314（方向別）'!L26</f>
        <v>21</v>
      </c>
      <c r="D26" s="75">
        <f>'[1]No.4-1314（方向別）'!D26+'[1]No.4-1314（方向別）'!M26</f>
        <v>183</v>
      </c>
      <c r="E26" s="74">
        <f>'[1]No.4-1314（方向別）'!E26+'[1]No.4-1314（方向別）'!N26</f>
        <v>0</v>
      </c>
      <c r="F26" s="75">
        <f>'[1]No.4-1314（方向別）'!F26+'[1]No.4-1314（方向別）'!O26</f>
        <v>7</v>
      </c>
      <c r="G26" s="75">
        <f>'[1]No.4-1314（方向別）'!G26+'[1]No.4-1314（方向別）'!P26</f>
        <v>7</v>
      </c>
      <c r="H26" s="74">
        <f t="shared" ref="H26:H59" si="2">D26+G26</f>
        <v>190</v>
      </c>
      <c r="I26" s="76">
        <f t="shared" si="0"/>
        <v>3.6842105263157898</v>
      </c>
      <c r="J26" s="77">
        <f t="shared" si="1"/>
        <v>1.5486184693129024</v>
      </c>
      <c r="K26" s="78"/>
      <c r="L26" s="75"/>
      <c r="M26" s="75"/>
      <c r="N26" s="74"/>
      <c r="O26" s="75"/>
      <c r="P26" s="75"/>
      <c r="Q26" s="74"/>
      <c r="R26" s="76"/>
      <c r="S26" s="77"/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f>'[1]No.4-1314（方向別）'!B27+'[1]No.4-1314（方向別）'!K27</f>
        <v>205</v>
      </c>
      <c r="C27" s="313">
        <f>'[1]No.4-1314（方向別）'!C27+'[1]No.4-1314（方向別）'!L27</f>
        <v>24</v>
      </c>
      <c r="D27" s="81">
        <f>'[1]No.4-1314（方向別）'!D27+'[1]No.4-1314（方向別）'!M27</f>
        <v>229</v>
      </c>
      <c r="E27" s="80">
        <f>'[1]No.4-1314（方向別）'!E27+'[1]No.4-1314（方向別）'!N27</f>
        <v>2</v>
      </c>
      <c r="F27" s="81">
        <f>'[1]No.4-1314（方向別）'!F27+'[1]No.4-1314（方向別）'!O27</f>
        <v>7</v>
      </c>
      <c r="G27" s="81">
        <f>'[1]No.4-1314（方向別）'!G27+'[1]No.4-1314（方向別）'!P27</f>
        <v>9</v>
      </c>
      <c r="H27" s="80">
        <f t="shared" si="2"/>
        <v>238</v>
      </c>
      <c r="I27" s="82">
        <f t="shared" si="0"/>
        <v>3.7815126050420171</v>
      </c>
      <c r="J27" s="83">
        <f t="shared" si="1"/>
        <v>1.9398483984024779</v>
      </c>
      <c r="K27" s="84"/>
      <c r="L27" s="81"/>
      <c r="M27" s="81"/>
      <c r="N27" s="80"/>
      <c r="O27" s="81"/>
      <c r="P27" s="81"/>
      <c r="Q27" s="80"/>
      <c r="R27" s="82"/>
      <c r="S27" s="83"/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f>'[1]No.4-1314（方向別）'!B28+'[1]No.4-1314（方向別）'!K28</f>
        <v>204</v>
      </c>
      <c r="C28" s="312">
        <f>'[1]No.4-1314（方向別）'!C28+'[1]No.4-1314（方向別）'!L28</f>
        <v>41</v>
      </c>
      <c r="D28" s="75">
        <f>'[1]No.4-1314（方向別）'!D28+'[1]No.4-1314（方向別）'!M28</f>
        <v>245</v>
      </c>
      <c r="E28" s="74">
        <f>'[1]No.4-1314（方向別）'!E28+'[1]No.4-1314（方向別）'!N28</f>
        <v>0</v>
      </c>
      <c r="F28" s="75">
        <f>'[1]No.4-1314（方向別）'!F28+'[1]No.4-1314（方向別）'!O28</f>
        <v>9</v>
      </c>
      <c r="G28" s="75">
        <f>'[1]No.4-1314（方向別）'!G28+'[1]No.4-1314（方向別）'!P28</f>
        <v>9</v>
      </c>
      <c r="H28" s="74">
        <f t="shared" si="2"/>
        <v>254</v>
      </c>
      <c r="I28" s="76">
        <f t="shared" si="0"/>
        <v>3.5433070866141732</v>
      </c>
      <c r="J28" s="77">
        <f t="shared" si="1"/>
        <v>2.0702583747656695</v>
      </c>
      <c r="K28" s="78"/>
      <c r="L28" s="75"/>
      <c r="M28" s="75"/>
      <c r="N28" s="74"/>
      <c r="O28" s="75"/>
      <c r="P28" s="75"/>
      <c r="Q28" s="74"/>
      <c r="R28" s="76"/>
      <c r="S28" s="77"/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f>'[1]No.4-1314（方向別）'!B29+'[1]No.4-1314（方向別）'!K29</f>
        <v>183</v>
      </c>
      <c r="C29" s="314">
        <f>'[1]No.4-1314（方向別）'!C29+'[1]No.4-1314（方向別）'!L29</f>
        <v>23</v>
      </c>
      <c r="D29" s="87">
        <f>'[1]No.4-1314（方向別）'!D29+'[1]No.4-1314（方向別）'!M29</f>
        <v>206</v>
      </c>
      <c r="E29" s="86">
        <f>'[1]No.4-1314（方向別）'!E29+'[1]No.4-1314（方向別）'!N29</f>
        <v>2</v>
      </c>
      <c r="F29" s="87">
        <f>'[1]No.4-1314（方向別）'!F29+'[1]No.4-1314（方向別）'!O29</f>
        <v>5</v>
      </c>
      <c r="G29" s="87">
        <f>'[1]No.4-1314（方向別）'!G29+'[1]No.4-1314（方向別）'!P29</f>
        <v>7</v>
      </c>
      <c r="H29" s="86">
        <f t="shared" si="2"/>
        <v>213</v>
      </c>
      <c r="I29" s="88">
        <f t="shared" si="0"/>
        <v>3.286384976525822</v>
      </c>
      <c r="J29" s="89">
        <f t="shared" si="1"/>
        <v>1.7360828103349906</v>
      </c>
      <c r="K29" s="90"/>
      <c r="L29" s="87"/>
      <c r="M29" s="87"/>
      <c r="N29" s="86"/>
      <c r="O29" s="87"/>
      <c r="P29" s="87"/>
      <c r="Q29" s="86"/>
      <c r="R29" s="88"/>
      <c r="S29" s="89"/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f>'[1]No.4-1314（方向別）'!B30+'[1]No.4-1314（方向別）'!K30</f>
        <v>1166</v>
      </c>
      <c r="C30" s="310">
        <f>'[1]No.4-1314（方向別）'!C30+'[1]No.4-1314（方向別）'!L30</f>
        <v>149</v>
      </c>
      <c r="D30" s="94">
        <f>'[1]No.4-1314（方向別）'!D30+'[1]No.4-1314（方向別）'!M30</f>
        <v>1315</v>
      </c>
      <c r="E30" s="93">
        <f>'[1]No.4-1314（方向別）'!E30+'[1]No.4-1314（方向別）'!N30</f>
        <v>4</v>
      </c>
      <c r="F30" s="94">
        <f>'[1]No.4-1314（方向別）'!F30+'[1]No.4-1314（方向別）'!O30</f>
        <v>39</v>
      </c>
      <c r="G30" s="94">
        <f>'[1]No.4-1314（方向別）'!G30+'[1]No.4-1314（方向別）'!P30</f>
        <v>43</v>
      </c>
      <c r="H30" s="93">
        <f t="shared" si="2"/>
        <v>1358</v>
      </c>
      <c r="I30" s="95">
        <f t="shared" si="0"/>
        <v>3.1664212076583209</v>
      </c>
      <c r="J30" s="96">
        <f t="shared" si="1"/>
        <v>11.068546743825904</v>
      </c>
      <c r="K30" s="97"/>
      <c r="L30" s="94"/>
      <c r="M30" s="94"/>
      <c r="N30" s="93"/>
      <c r="O30" s="94"/>
      <c r="P30" s="94"/>
      <c r="Q30" s="93"/>
      <c r="R30" s="95"/>
      <c r="S30" s="96"/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f>'[1]No.4-1314（方向別）'!B31+'[1]No.4-1314（方向別）'!K31</f>
        <v>238</v>
      </c>
      <c r="C31" s="315">
        <f>'[1]No.4-1314（方向別）'!C31+'[1]No.4-1314（方向別）'!L31</f>
        <v>26</v>
      </c>
      <c r="D31" s="100">
        <f>'[1]No.4-1314（方向別）'!D31+'[1]No.4-1314（方向別）'!M31</f>
        <v>264</v>
      </c>
      <c r="E31" s="99">
        <f>'[1]No.4-1314（方向別）'!E31+'[1]No.4-1314（方向別）'!N31</f>
        <v>0</v>
      </c>
      <c r="F31" s="100">
        <f>'[1]No.4-1314（方向別）'!F31+'[1]No.4-1314（方向別）'!O31</f>
        <v>9</v>
      </c>
      <c r="G31" s="100">
        <f>'[1]No.4-1314（方向別）'!G31+'[1]No.4-1314（方向別）'!P31</f>
        <v>9</v>
      </c>
      <c r="H31" s="99">
        <f t="shared" si="2"/>
        <v>273</v>
      </c>
      <c r="I31" s="101">
        <f t="shared" si="0"/>
        <v>3.2967032967032965</v>
      </c>
      <c r="J31" s="102">
        <f t="shared" si="1"/>
        <v>2.2251202216969599</v>
      </c>
      <c r="K31" s="103"/>
      <c r="L31" s="100"/>
      <c r="M31" s="100"/>
      <c r="N31" s="99"/>
      <c r="O31" s="100"/>
      <c r="P31" s="100"/>
      <c r="Q31" s="99"/>
      <c r="R31" s="101"/>
      <c r="S31" s="102"/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f>'[1]No.4-1314（方向別）'!B32+'[1]No.4-1314（方向別）'!K32</f>
        <v>161</v>
      </c>
      <c r="C32" s="312">
        <f>'[1]No.4-1314（方向別）'!C32+'[1]No.4-1314（方向別）'!L32</f>
        <v>25</v>
      </c>
      <c r="D32" s="75">
        <f>'[1]No.4-1314（方向別）'!D32+'[1]No.4-1314（方向別）'!M32</f>
        <v>186</v>
      </c>
      <c r="E32" s="74">
        <f>'[1]No.4-1314（方向別）'!E32+'[1]No.4-1314（方向別）'!N32</f>
        <v>0</v>
      </c>
      <c r="F32" s="75">
        <f>'[1]No.4-1314（方向別）'!F32+'[1]No.4-1314（方向別）'!O32</f>
        <v>5</v>
      </c>
      <c r="G32" s="75">
        <f>'[1]No.4-1314（方向別）'!G32+'[1]No.4-1314（方向別）'!P32</f>
        <v>5</v>
      </c>
      <c r="H32" s="74">
        <f t="shared" si="2"/>
        <v>191</v>
      </c>
      <c r="I32" s="76">
        <f t="shared" si="0"/>
        <v>2.6178010471204192</v>
      </c>
      <c r="J32" s="77">
        <f t="shared" si="1"/>
        <v>1.5567690928356019</v>
      </c>
      <c r="K32" s="78"/>
      <c r="L32" s="75"/>
      <c r="M32" s="75"/>
      <c r="N32" s="74"/>
      <c r="O32" s="75"/>
      <c r="P32" s="75"/>
      <c r="Q32" s="74"/>
      <c r="R32" s="76"/>
      <c r="S32" s="77"/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f>'[1]No.4-1314（方向別）'!B33+'[1]No.4-1314（方向別）'!K33</f>
        <v>158</v>
      </c>
      <c r="C33" s="312">
        <f>'[1]No.4-1314（方向別）'!C33+'[1]No.4-1314（方向別）'!L33</f>
        <v>27</v>
      </c>
      <c r="D33" s="75">
        <f>'[1]No.4-1314（方向別）'!D33+'[1]No.4-1314（方向別）'!M33</f>
        <v>185</v>
      </c>
      <c r="E33" s="74">
        <f>'[1]No.4-1314（方向別）'!E33+'[1]No.4-1314（方向別）'!N33</f>
        <v>2</v>
      </c>
      <c r="F33" s="75">
        <f>'[1]No.4-1314（方向別）'!F33+'[1]No.4-1314（方向別）'!O33</f>
        <v>13</v>
      </c>
      <c r="G33" s="75">
        <f>'[1]No.4-1314（方向別）'!G33+'[1]No.4-1314（方向別）'!P33</f>
        <v>15</v>
      </c>
      <c r="H33" s="74">
        <f t="shared" si="2"/>
        <v>200</v>
      </c>
      <c r="I33" s="76">
        <f t="shared" si="0"/>
        <v>7.5</v>
      </c>
      <c r="J33" s="77">
        <f t="shared" si="1"/>
        <v>1.6301247045398974</v>
      </c>
      <c r="K33" s="78"/>
      <c r="L33" s="75"/>
      <c r="M33" s="75"/>
      <c r="N33" s="74"/>
      <c r="O33" s="75"/>
      <c r="P33" s="75"/>
      <c r="Q33" s="74"/>
      <c r="R33" s="76"/>
      <c r="S33" s="77"/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f>'[1]No.4-1314（方向別）'!B34+'[1]No.4-1314（方向別）'!K34</f>
        <v>167</v>
      </c>
      <c r="C34" s="312">
        <f>'[1]No.4-1314（方向別）'!C34+'[1]No.4-1314（方向別）'!L34</f>
        <v>35</v>
      </c>
      <c r="D34" s="75">
        <f>'[1]No.4-1314（方向別）'!D34+'[1]No.4-1314（方向別）'!M34</f>
        <v>202</v>
      </c>
      <c r="E34" s="74">
        <f>'[1]No.4-1314（方向別）'!E34+'[1]No.4-1314（方向別）'!N34</f>
        <v>1</v>
      </c>
      <c r="F34" s="75">
        <f>'[1]No.4-1314（方向別）'!F34+'[1]No.4-1314（方向別）'!O34</f>
        <v>17</v>
      </c>
      <c r="G34" s="75">
        <f>'[1]No.4-1314（方向別）'!G34+'[1]No.4-1314（方向別）'!P34</f>
        <v>18</v>
      </c>
      <c r="H34" s="74">
        <f t="shared" si="2"/>
        <v>220</v>
      </c>
      <c r="I34" s="76">
        <f t="shared" si="0"/>
        <v>8.1818181818181817</v>
      </c>
      <c r="J34" s="77">
        <f t="shared" si="1"/>
        <v>1.7931371749938871</v>
      </c>
      <c r="K34" s="78"/>
      <c r="L34" s="75"/>
      <c r="M34" s="75"/>
      <c r="N34" s="74"/>
      <c r="O34" s="75"/>
      <c r="P34" s="75"/>
      <c r="Q34" s="74"/>
      <c r="R34" s="76"/>
      <c r="S34" s="77"/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f>'[1]No.4-1314（方向別）'!B35+'[1]No.4-1314（方向別）'!K35</f>
        <v>173</v>
      </c>
      <c r="C35" s="312">
        <f>'[1]No.4-1314（方向別）'!C35+'[1]No.4-1314（方向別）'!L35</f>
        <v>36</v>
      </c>
      <c r="D35" s="75">
        <f>'[1]No.4-1314（方向別）'!D35+'[1]No.4-1314（方向別）'!M35</f>
        <v>209</v>
      </c>
      <c r="E35" s="74">
        <f>'[1]No.4-1314（方向別）'!E35+'[1]No.4-1314（方向別）'!N35</f>
        <v>1</v>
      </c>
      <c r="F35" s="75">
        <f>'[1]No.4-1314（方向別）'!F35+'[1]No.4-1314（方向別）'!O35</f>
        <v>14</v>
      </c>
      <c r="G35" s="75">
        <f>'[1]No.4-1314（方向別）'!G35+'[1]No.4-1314（方向別）'!P35</f>
        <v>15</v>
      </c>
      <c r="H35" s="74">
        <f t="shared" si="2"/>
        <v>224</v>
      </c>
      <c r="I35" s="76">
        <f t="shared" si="0"/>
        <v>6.6964285714285712</v>
      </c>
      <c r="J35" s="77">
        <f t="shared" si="1"/>
        <v>1.825739669084685</v>
      </c>
      <c r="K35" s="78"/>
      <c r="L35" s="75"/>
      <c r="M35" s="75"/>
      <c r="N35" s="74"/>
      <c r="O35" s="75"/>
      <c r="P35" s="75"/>
      <c r="Q35" s="74"/>
      <c r="R35" s="76"/>
      <c r="S35" s="77"/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f>'[1]No.4-1314（方向別）'!B36+'[1]No.4-1314（方向別）'!K36</f>
        <v>139</v>
      </c>
      <c r="C36" s="314">
        <f>'[1]No.4-1314（方向別）'!C36+'[1]No.4-1314（方向別）'!L36</f>
        <v>28</v>
      </c>
      <c r="D36" s="87">
        <f>'[1]No.4-1314（方向別）'!D36+'[1]No.4-1314（方向別）'!M36</f>
        <v>167</v>
      </c>
      <c r="E36" s="86">
        <f>'[1]No.4-1314（方向別）'!E36+'[1]No.4-1314（方向別）'!N36</f>
        <v>0</v>
      </c>
      <c r="F36" s="87">
        <f>'[1]No.4-1314（方向別）'!F36+'[1]No.4-1314（方向別）'!O36</f>
        <v>12</v>
      </c>
      <c r="G36" s="87">
        <f>'[1]No.4-1314（方向別）'!G36+'[1]No.4-1314（方向別）'!P36</f>
        <v>12</v>
      </c>
      <c r="H36" s="86">
        <f t="shared" si="2"/>
        <v>179</v>
      </c>
      <c r="I36" s="88">
        <f t="shared" si="0"/>
        <v>6.7039106145251397</v>
      </c>
      <c r="J36" s="89">
        <f t="shared" si="1"/>
        <v>1.4589616105632082</v>
      </c>
      <c r="K36" s="90"/>
      <c r="L36" s="87"/>
      <c r="M36" s="87"/>
      <c r="N36" s="86"/>
      <c r="O36" s="87"/>
      <c r="P36" s="87"/>
      <c r="Q36" s="86"/>
      <c r="R36" s="88"/>
      <c r="S36" s="89"/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f>'[1]No.4-1314（方向別）'!B37+'[1]No.4-1314（方向別）'!K37</f>
        <v>1036</v>
      </c>
      <c r="C37" s="310">
        <f>'[1]No.4-1314（方向別）'!C37+'[1]No.4-1314（方向別）'!L37</f>
        <v>177</v>
      </c>
      <c r="D37" s="94">
        <f>'[1]No.4-1314（方向別）'!D37+'[1]No.4-1314（方向別）'!M37</f>
        <v>1213</v>
      </c>
      <c r="E37" s="93">
        <f>'[1]No.4-1314（方向別）'!E37+'[1]No.4-1314（方向別）'!N37</f>
        <v>4</v>
      </c>
      <c r="F37" s="94">
        <f>'[1]No.4-1314（方向別）'!F37+'[1]No.4-1314（方向別）'!O37</f>
        <v>70</v>
      </c>
      <c r="G37" s="94">
        <f>'[1]No.4-1314（方向別）'!G37+'[1]No.4-1314（方向別）'!P37</f>
        <v>74</v>
      </c>
      <c r="H37" s="93">
        <f t="shared" si="2"/>
        <v>1287</v>
      </c>
      <c r="I37" s="95">
        <f t="shared" si="0"/>
        <v>5.7498057498057502</v>
      </c>
      <c r="J37" s="96">
        <f t="shared" si="1"/>
        <v>10.489852473714238</v>
      </c>
      <c r="K37" s="97"/>
      <c r="L37" s="94"/>
      <c r="M37" s="94"/>
      <c r="N37" s="93"/>
      <c r="O37" s="94"/>
      <c r="P37" s="94"/>
      <c r="Q37" s="93"/>
      <c r="R37" s="95"/>
      <c r="S37" s="96"/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f>'[1]No.4-1314（方向別）'!B38+'[1]No.4-1314（方向別）'!K38</f>
        <v>789</v>
      </c>
      <c r="C38" s="108">
        <f>'[1]No.4-1314（方向別）'!C38+'[1]No.4-1314（方向別）'!L38</f>
        <v>134</v>
      </c>
      <c r="D38" s="94">
        <f>'[1]No.4-1314（方向別）'!D38+'[1]No.4-1314（方向別）'!M38</f>
        <v>923</v>
      </c>
      <c r="E38" s="104">
        <f>'[1]No.4-1314（方向別）'!E38+'[1]No.4-1314（方向別）'!N38</f>
        <v>2</v>
      </c>
      <c r="F38" s="105">
        <f>'[1]No.4-1314（方向別）'!F38+'[1]No.4-1314（方向別）'!O38</f>
        <v>70</v>
      </c>
      <c r="G38" s="94">
        <f>'[1]No.4-1314（方向別）'!G38+'[1]No.4-1314（方向別）'!P38</f>
        <v>72</v>
      </c>
      <c r="H38" s="93">
        <f t="shared" si="2"/>
        <v>995</v>
      </c>
      <c r="I38" s="95">
        <f t="shared" si="0"/>
        <v>7.2361809045226133</v>
      </c>
      <c r="J38" s="96">
        <f t="shared" si="1"/>
        <v>8.1098704050859887</v>
      </c>
      <c r="K38" s="106"/>
      <c r="L38" s="105"/>
      <c r="M38" s="94"/>
      <c r="N38" s="104"/>
      <c r="O38" s="105"/>
      <c r="P38" s="94"/>
      <c r="Q38" s="93"/>
      <c r="R38" s="95"/>
      <c r="S38" s="96"/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305" t="s">
        <v>32</v>
      </c>
      <c r="B39" s="104">
        <f>'[1]No.4-1314（方向別）'!B39+'[1]No.4-1314（方向別）'!K39</f>
        <v>676</v>
      </c>
      <c r="C39" s="108">
        <f>'[1]No.4-1314（方向別）'!C39+'[1]No.4-1314（方向別）'!L39</f>
        <v>113</v>
      </c>
      <c r="D39" s="94">
        <f>'[1]No.4-1314（方向別）'!D39+'[1]No.4-1314（方向別）'!M39</f>
        <v>789</v>
      </c>
      <c r="E39" s="104">
        <f>'[1]No.4-1314（方向別）'!E39+'[1]No.4-1314（方向別）'!N39</f>
        <v>0</v>
      </c>
      <c r="F39" s="105">
        <f>'[1]No.4-1314（方向別）'!F39+'[1]No.4-1314（方向別）'!O39</f>
        <v>49</v>
      </c>
      <c r="G39" s="94">
        <f>'[1]No.4-1314（方向別）'!G39+'[1]No.4-1314（方向別）'!P39</f>
        <v>49</v>
      </c>
      <c r="H39" s="93">
        <f t="shared" si="2"/>
        <v>838</v>
      </c>
      <c r="I39" s="95">
        <f t="shared" si="0"/>
        <v>5.8472553699284004</v>
      </c>
      <c r="J39" s="96">
        <f t="shared" si="1"/>
        <v>6.8302225120221696</v>
      </c>
      <c r="K39" s="106"/>
      <c r="L39" s="105"/>
      <c r="M39" s="94"/>
      <c r="N39" s="104"/>
      <c r="O39" s="105"/>
      <c r="P39" s="94"/>
      <c r="Q39" s="93"/>
      <c r="R39" s="95"/>
      <c r="S39" s="96"/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305" t="s">
        <v>33</v>
      </c>
      <c r="B40" s="104">
        <f>'[1]No.4-1314（方向別）'!B40+'[1]No.4-1314（方向別）'!K40</f>
        <v>605</v>
      </c>
      <c r="C40" s="108">
        <f>'[1]No.4-1314（方向別）'!C40+'[1]No.4-1314（方向別）'!L40</f>
        <v>139</v>
      </c>
      <c r="D40" s="94">
        <f>'[1]No.4-1314（方向別）'!D40+'[1]No.4-1314（方向別）'!M40</f>
        <v>744</v>
      </c>
      <c r="E40" s="104">
        <f>'[1]No.4-1314（方向別）'!E40+'[1]No.4-1314（方向別）'!N40</f>
        <v>1</v>
      </c>
      <c r="F40" s="105">
        <f>'[1]No.4-1314（方向別）'!F40+'[1]No.4-1314（方向別）'!O40</f>
        <v>46</v>
      </c>
      <c r="G40" s="94">
        <f>'[1]No.4-1314（方向別）'!G40+'[1]No.4-1314（方向別）'!P40</f>
        <v>47</v>
      </c>
      <c r="H40" s="93">
        <f t="shared" si="2"/>
        <v>791</v>
      </c>
      <c r="I40" s="95">
        <f t="shared" si="0"/>
        <v>5.9418457648546141</v>
      </c>
      <c r="J40" s="96">
        <f t="shared" si="1"/>
        <v>6.4471432064552943</v>
      </c>
      <c r="K40" s="106"/>
      <c r="L40" s="105"/>
      <c r="M40" s="94"/>
      <c r="N40" s="104"/>
      <c r="O40" s="105"/>
      <c r="P40" s="94"/>
      <c r="Q40" s="93"/>
      <c r="R40" s="95"/>
      <c r="S40" s="96"/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305" t="s">
        <v>34</v>
      </c>
      <c r="B41" s="104">
        <f>'[1]No.4-1314（方向別）'!B41+'[1]No.4-1314（方向別）'!K41</f>
        <v>605</v>
      </c>
      <c r="C41" s="108">
        <f>'[1]No.4-1314（方向別）'!C41+'[1]No.4-1314（方向別）'!L41</f>
        <v>129</v>
      </c>
      <c r="D41" s="94">
        <f>'[1]No.4-1314（方向別）'!D41+'[1]No.4-1314（方向別）'!M41</f>
        <v>734</v>
      </c>
      <c r="E41" s="104">
        <f>'[1]No.4-1314（方向別）'!E41+'[1]No.4-1314（方向別）'!N41</f>
        <v>2</v>
      </c>
      <c r="F41" s="105">
        <f>'[1]No.4-1314（方向別）'!F41+'[1]No.4-1314（方向別）'!O41</f>
        <v>43</v>
      </c>
      <c r="G41" s="94">
        <f>'[1]No.4-1314（方向別）'!G41+'[1]No.4-1314（方向別）'!P41</f>
        <v>45</v>
      </c>
      <c r="H41" s="93">
        <f t="shared" si="2"/>
        <v>779</v>
      </c>
      <c r="I41" s="95">
        <f t="shared" si="0"/>
        <v>5.7766367137355585</v>
      </c>
      <c r="J41" s="96">
        <f t="shared" si="1"/>
        <v>6.3493357241829003</v>
      </c>
      <c r="K41" s="106"/>
      <c r="L41" s="105"/>
      <c r="M41" s="94"/>
      <c r="N41" s="104"/>
      <c r="O41" s="105"/>
      <c r="P41" s="94"/>
      <c r="Q41" s="93"/>
      <c r="R41" s="95"/>
      <c r="S41" s="96"/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305" t="s">
        <v>35</v>
      </c>
      <c r="B42" s="104">
        <f>'[1]No.4-1314（方向別）'!B42+'[1]No.4-1314（方向別）'!K42</f>
        <v>597</v>
      </c>
      <c r="C42" s="108">
        <f>'[1]No.4-1314（方向別）'!C42+'[1]No.4-1314（方向別）'!L42</f>
        <v>98</v>
      </c>
      <c r="D42" s="94">
        <f>'[1]No.4-1314（方向別）'!D42+'[1]No.4-1314（方向別）'!M42</f>
        <v>695</v>
      </c>
      <c r="E42" s="104">
        <f>'[1]No.4-1314（方向別）'!E42+'[1]No.4-1314（方向別）'!N42</f>
        <v>0</v>
      </c>
      <c r="F42" s="105">
        <f>'[1]No.4-1314（方向別）'!F42+'[1]No.4-1314（方向別）'!O42</f>
        <v>54</v>
      </c>
      <c r="G42" s="94">
        <f>'[1]No.4-1314（方向別）'!G42+'[1]No.4-1314（方向別）'!P42</f>
        <v>54</v>
      </c>
      <c r="H42" s="93">
        <f t="shared" si="2"/>
        <v>749</v>
      </c>
      <c r="I42" s="95">
        <f t="shared" si="0"/>
        <v>7.209612817089452</v>
      </c>
      <c r="J42" s="96">
        <f t="shared" si="1"/>
        <v>6.1048170185019153</v>
      </c>
      <c r="K42" s="106"/>
      <c r="L42" s="105"/>
      <c r="M42" s="94"/>
      <c r="N42" s="104"/>
      <c r="O42" s="105"/>
      <c r="P42" s="94"/>
      <c r="Q42" s="93"/>
      <c r="R42" s="95"/>
      <c r="S42" s="96"/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305" t="s">
        <v>36</v>
      </c>
      <c r="B43" s="104">
        <f>'[1]No.4-1314（方向別）'!B43+'[1]No.4-1314（方向別）'!K43</f>
        <v>635</v>
      </c>
      <c r="C43" s="108">
        <f>'[1]No.4-1314（方向別）'!C43+'[1]No.4-1314（方向別）'!L43</f>
        <v>105</v>
      </c>
      <c r="D43" s="94">
        <f>'[1]No.4-1314（方向別）'!D43+'[1]No.4-1314（方向別）'!M43</f>
        <v>740</v>
      </c>
      <c r="E43" s="104">
        <f>'[1]No.4-1314（方向別）'!E43+'[1]No.4-1314（方向別）'!N43</f>
        <v>1</v>
      </c>
      <c r="F43" s="105">
        <f>'[1]No.4-1314（方向別）'!F43+'[1]No.4-1314（方向別）'!O43</f>
        <v>73</v>
      </c>
      <c r="G43" s="94">
        <f>'[1]No.4-1314（方向別）'!G43+'[1]No.4-1314（方向別）'!P43</f>
        <v>74</v>
      </c>
      <c r="H43" s="93">
        <f t="shared" si="2"/>
        <v>814</v>
      </c>
      <c r="I43" s="95">
        <f t="shared" si="0"/>
        <v>9.0909090909090899</v>
      </c>
      <c r="J43" s="96">
        <f t="shared" si="1"/>
        <v>6.6346075474773825</v>
      </c>
      <c r="K43" s="106"/>
      <c r="L43" s="105"/>
      <c r="M43" s="94"/>
      <c r="N43" s="104"/>
      <c r="O43" s="105"/>
      <c r="P43" s="94"/>
      <c r="Q43" s="93"/>
      <c r="R43" s="95"/>
      <c r="S43" s="96"/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305" t="s">
        <v>37</v>
      </c>
      <c r="B44" s="107">
        <f>'[1]No.4-1314（方向別）'!B44+'[1]No.4-1314（方向別）'!K44</f>
        <v>885</v>
      </c>
      <c r="C44" s="108">
        <f>'[1]No.4-1314（方向別）'!C44+'[1]No.4-1314（方向別）'!L44</f>
        <v>122</v>
      </c>
      <c r="D44" s="109">
        <f>'[1]No.4-1314（方向別）'!D44+'[1]No.4-1314（方向別）'!M44</f>
        <v>1007</v>
      </c>
      <c r="E44" s="107">
        <f>'[1]No.4-1314（方向別）'!E44+'[1]No.4-1314（方向別）'!N44</f>
        <v>4</v>
      </c>
      <c r="F44" s="110">
        <f>'[1]No.4-1314（方向別）'!F44+'[1]No.4-1314（方向別）'!O44</f>
        <v>36</v>
      </c>
      <c r="G44" s="109">
        <f>'[1]No.4-1314（方向別）'!G44+'[1]No.4-1314（方向別）'!P44</f>
        <v>40</v>
      </c>
      <c r="H44" s="104">
        <f t="shared" si="2"/>
        <v>1047</v>
      </c>
      <c r="I44" s="95">
        <f t="shared" si="0"/>
        <v>3.82043935052531</v>
      </c>
      <c r="J44" s="96">
        <f t="shared" si="1"/>
        <v>8.5337028282663621</v>
      </c>
      <c r="K44" s="111"/>
      <c r="L44" s="108"/>
      <c r="M44" s="109"/>
      <c r="N44" s="107"/>
      <c r="O44" s="110"/>
      <c r="P44" s="109"/>
      <c r="Q44" s="104"/>
      <c r="R44" s="95"/>
      <c r="S44" s="96"/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2" t="s">
        <v>38</v>
      </c>
      <c r="B45" s="107">
        <f>'[1]No.4-1314（方向別）'!B45+'[1]No.4-1314（方向別）'!K45</f>
        <v>760</v>
      </c>
      <c r="C45" s="108">
        <f>'[1]No.4-1314（方向別）'!C45+'[1]No.4-1314（方向別）'!L45</f>
        <v>209</v>
      </c>
      <c r="D45" s="109">
        <f>'[1]No.4-1314（方向別）'!D45+'[1]No.4-1314（方向別）'!M45</f>
        <v>969</v>
      </c>
      <c r="E45" s="107">
        <f>'[1]No.4-1314（方向別）'!E45+'[1]No.4-1314（方向別）'!N45</f>
        <v>9</v>
      </c>
      <c r="F45" s="110">
        <f>'[1]No.4-1314（方向別）'!F45+'[1]No.4-1314（方向別）'!O45</f>
        <v>42</v>
      </c>
      <c r="G45" s="109">
        <f>'[1]No.4-1314（方向別）'!G45+'[1]No.4-1314（方向別）'!P45</f>
        <v>51</v>
      </c>
      <c r="H45" s="104">
        <f t="shared" si="2"/>
        <v>1020</v>
      </c>
      <c r="I45" s="95">
        <f t="shared" si="0"/>
        <v>5</v>
      </c>
      <c r="J45" s="96">
        <f t="shared" si="1"/>
        <v>8.3136359931534756</v>
      </c>
      <c r="K45" s="111"/>
      <c r="L45" s="108"/>
      <c r="M45" s="109"/>
      <c r="N45" s="107"/>
      <c r="O45" s="110"/>
      <c r="P45" s="109"/>
      <c r="Q45" s="104"/>
      <c r="R45" s="95"/>
      <c r="S45" s="96"/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3" t="s">
        <v>39</v>
      </c>
      <c r="B46" s="114">
        <f>'[1]No.4-1314（方向別）'!B46+'[1]No.4-1314（方向別）'!K46</f>
        <v>157</v>
      </c>
      <c r="C46" s="115">
        <f>'[1]No.4-1314（方向別）'!C46+'[1]No.4-1314（方向別）'!L46</f>
        <v>50</v>
      </c>
      <c r="D46" s="116">
        <f>'[1]No.4-1314（方向別）'!D46+'[1]No.4-1314（方向別）'!M46</f>
        <v>207</v>
      </c>
      <c r="E46" s="114">
        <f>'[1]No.4-1314（方向別）'!E46+'[1]No.4-1314（方向別）'!N46</f>
        <v>2</v>
      </c>
      <c r="F46" s="117">
        <f>'[1]No.4-1314（方向別）'!F46+'[1]No.4-1314（方向別）'!O46</f>
        <v>13</v>
      </c>
      <c r="G46" s="116">
        <f>'[1]No.4-1314（方向別）'!G46+'[1]No.4-1314（方向別）'!P46</f>
        <v>15</v>
      </c>
      <c r="H46" s="118">
        <f t="shared" si="2"/>
        <v>222</v>
      </c>
      <c r="I46" s="119">
        <f t="shared" si="0"/>
        <v>6.7567567567567561</v>
      </c>
      <c r="J46" s="120">
        <f t="shared" si="1"/>
        <v>1.8094384220392861</v>
      </c>
      <c r="K46" s="121"/>
      <c r="L46" s="115"/>
      <c r="M46" s="116"/>
      <c r="N46" s="114"/>
      <c r="O46" s="117"/>
      <c r="P46" s="116"/>
      <c r="Q46" s="118"/>
      <c r="R46" s="119"/>
      <c r="S46" s="120"/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2" t="s">
        <v>40</v>
      </c>
      <c r="B47" s="123">
        <f>'[1]No.4-1314（方向別）'!B47+'[1]No.4-1314（方向別）'!K47</f>
        <v>147</v>
      </c>
      <c r="C47" s="124">
        <f>'[1]No.4-1314（方向別）'!C47+'[1]No.4-1314（方向別）'!L47</f>
        <v>79</v>
      </c>
      <c r="D47" s="125">
        <f>'[1]No.4-1314（方向別）'!D47+'[1]No.4-1314（方向別）'!M47</f>
        <v>226</v>
      </c>
      <c r="E47" s="123">
        <f>'[1]No.4-1314（方向別）'!E47+'[1]No.4-1314（方向別）'!N47</f>
        <v>1</v>
      </c>
      <c r="F47" s="126">
        <f>'[1]No.4-1314（方向別）'!F47+'[1]No.4-1314（方向別）'!O47</f>
        <v>5</v>
      </c>
      <c r="G47" s="125">
        <f>'[1]No.4-1314（方向別）'!G47+'[1]No.4-1314（方向別）'!P47</f>
        <v>6</v>
      </c>
      <c r="H47" s="127">
        <f t="shared" si="2"/>
        <v>232</v>
      </c>
      <c r="I47" s="128">
        <f t="shared" si="0"/>
        <v>2.5862068965517242</v>
      </c>
      <c r="J47" s="129">
        <f t="shared" si="1"/>
        <v>1.8909446572662809</v>
      </c>
      <c r="K47" s="130"/>
      <c r="L47" s="124"/>
      <c r="M47" s="125"/>
      <c r="N47" s="123"/>
      <c r="O47" s="126"/>
      <c r="P47" s="125"/>
      <c r="Q47" s="127"/>
      <c r="R47" s="128"/>
      <c r="S47" s="129"/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2" t="s">
        <v>41</v>
      </c>
      <c r="B48" s="123">
        <f>'[1]No.4-1314（方向別）'!B48+'[1]No.4-1314（方向別）'!K48</f>
        <v>170</v>
      </c>
      <c r="C48" s="124">
        <f>'[1]No.4-1314（方向別）'!C48+'[1]No.4-1314（方向別）'!L48</f>
        <v>50</v>
      </c>
      <c r="D48" s="125">
        <f>'[1]No.4-1314（方向別）'!D48+'[1]No.4-1314（方向別）'!M48</f>
        <v>220</v>
      </c>
      <c r="E48" s="123">
        <f>'[1]No.4-1314（方向別）'!E48+'[1]No.4-1314（方向別）'!N48</f>
        <v>2</v>
      </c>
      <c r="F48" s="126">
        <f>'[1]No.4-1314（方向別）'!F48+'[1]No.4-1314（方向別）'!O48</f>
        <v>7</v>
      </c>
      <c r="G48" s="125">
        <f>'[1]No.4-1314（方向別）'!G48+'[1]No.4-1314（方向別）'!P48</f>
        <v>9</v>
      </c>
      <c r="H48" s="127">
        <f t="shared" si="2"/>
        <v>229</v>
      </c>
      <c r="I48" s="128">
        <f t="shared" si="0"/>
        <v>3.9301310043668121</v>
      </c>
      <c r="J48" s="129">
        <f t="shared" si="1"/>
        <v>1.8664927866981824</v>
      </c>
      <c r="K48" s="130"/>
      <c r="L48" s="124"/>
      <c r="M48" s="125"/>
      <c r="N48" s="123"/>
      <c r="O48" s="126"/>
      <c r="P48" s="125"/>
      <c r="Q48" s="127"/>
      <c r="R48" s="128"/>
      <c r="S48" s="129"/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2" t="s">
        <v>42</v>
      </c>
      <c r="B49" s="123">
        <f>'[1]No.4-1314（方向別）'!B49+'[1]No.4-1314（方向別）'!K49</f>
        <v>168</v>
      </c>
      <c r="C49" s="124">
        <f>'[1]No.4-1314（方向別）'!C49+'[1]No.4-1314（方向別）'!L49</f>
        <v>27</v>
      </c>
      <c r="D49" s="125">
        <f>'[1]No.4-1314（方向別）'!D49+'[1]No.4-1314（方向別）'!M49</f>
        <v>195</v>
      </c>
      <c r="E49" s="123">
        <f>'[1]No.4-1314（方向別）'!E49+'[1]No.4-1314（方向別）'!N49</f>
        <v>4</v>
      </c>
      <c r="F49" s="126">
        <f>'[1]No.4-1314（方向別）'!F49+'[1]No.4-1314（方向別）'!O49</f>
        <v>8</v>
      </c>
      <c r="G49" s="125">
        <f>'[1]No.4-1314（方向別）'!G49+'[1]No.4-1314（方向別）'!P49</f>
        <v>12</v>
      </c>
      <c r="H49" s="127">
        <f t="shared" si="2"/>
        <v>207</v>
      </c>
      <c r="I49" s="128">
        <f t="shared" si="0"/>
        <v>5.7971014492753632</v>
      </c>
      <c r="J49" s="129">
        <f t="shared" si="1"/>
        <v>1.6871790691987938</v>
      </c>
      <c r="K49" s="130"/>
      <c r="L49" s="124"/>
      <c r="M49" s="125"/>
      <c r="N49" s="123"/>
      <c r="O49" s="126"/>
      <c r="P49" s="125"/>
      <c r="Q49" s="127"/>
      <c r="R49" s="128"/>
      <c r="S49" s="129"/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2" t="s">
        <v>43</v>
      </c>
      <c r="B50" s="74">
        <f>'[1]No.4-1314（方向別）'!B50+'[1]No.4-1314（方向別）'!K50</f>
        <v>199</v>
      </c>
      <c r="C50" s="312">
        <f>'[1]No.4-1314（方向別）'!C50+'[1]No.4-1314（方向別）'!L50</f>
        <v>37</v>
      </c>
      <c r="D50" s="75">
        <f>'[1]No.4-1314（方向別）'!D50+'[1]No.4-1314（方向別）'!M50</f>
        <v>236</v>
      </c>
      <c r="E50" s="74">
        <f>'[1]No.4-1314（方向別）'!E50+'[1]No.4-1314（方向別）'!N50</f>
        <v>2</v>
      </c>
      <c r="F50" s="75">
        <f>'[1]No.4-1314（方向別）'!F50+'[1]No.4-1314（方向別）'!O50</f>
        <v>8</v>
      </c>
      <c r="G50" s="75">
        <f>'[1]No.4-1314（方向別）'!G50+'[1]No.4-1314（方向別）'!P50</f>
        <v>10</v>
      </c>
      <c r="H50" s="74">
        <f t="shared" si="2"/>
        <v>246</v>
      </c>
      <c r="I50" s="76">
        <f t="shared" si="0"/>
        <v>4.0650406504065044</v>
      </c>
      <c r="J50" s="77">
        <f t="shared" si="1"/>
        <v>2.0050533865840738</v>
      </c>
      <c r="K50" s="78"/>
      <c r="L50" s="75"/>
      <c r="M50" s="75"/>
      <c r="N50" s="74"/>
      <c r="O50" s="75"/>
      <c r="P50" s="75"/>
      <c r="Q50" s="74"/>
      <c r="R50" s="76"/>
      <c r="S50" s="77"/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1" t="s">
        <v>44</v>
      </c>
      <c r="B51" s="86">
        <f>'[1]No.4-1314（方向別）'!B51+'[1]No.4-1314（方向別）'!K51</f>
        <v>190</v>
      </c>
      <c r="C51" s="314">
        <f>'[1]No.4-1314（方向別）'!C51+'[1]No.4-1314（方向別）'!L51</f>
        <v>20</v>
      </c>
      <c r="D51" s="87">
        <f>'[1]No.4-1314（方向別）'!D51+'[1]No.4-1314（方向別）'!M51</f>
        <v>210</v>
      </c>
      <c r="E51" s="86">
        <f>'[1]No.4-1314（方向別）'!E51+'[1]No.4-1314（方向別）'!N51</f>
        <v>4</v>
      </c>
      <c r="F51" s="87">
        <f>'[1]No.4-1314（方向別）'!F51+'[1]No.4-1314（方向別）'!O51</f>
        <v>2</v>
      </c>
      <c r="G51" s="87">
        <f>'[1]No.4-1314（方向別）'!G51+'[1]No.4-1314（方向別）'!P51</f>
        <v>6</v>
      </c>
      <c r="H51" s="86">
        <f t="shared" si="2"/>
        <v>216</v>
      </c>
      <c r="I51" s="132">
        <f t="shared" si="0"/>
        <v>2.7777777777777777</v>
      </c>
      <c r="J51" s="133">
        <f t="shared" si="1"/>
        <v>1.7605346809030891</v>
      </c>
      <c r="K51" s="90"/>
      <c r="L51" s="87"/>
      <c r="M51" s="87"/>
      <c r="N51" s="86"/>
      <c r="O51" s="87"/>
      <c r="P51" s="87"/>
      <c r="Q51" s="86"/>
      <c r="R51" s="132"/>
      <c r="S51" s="133"/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2" t="s">
        <v>45</v>
      </c>
      <c r="B52" s="93">
        <f>'[1]No.4-1314（方向別）'!B52+'[1]No.4-1314（方向別）'!K52</f>
        <v>1031</v>
      </c>
      <c r="C52" s="310">
        <f>'[1]No.4-1314（方向別）'!C52+'[1]No.4-1314（方向別）'!L52</f>
        <v>263</v>
      </c>
      <c r="D52" s="94">
        <f>'[1]No.4-1314（方向別）'!D52+'[1]No.4-1314（方向別）'!M52</f>
        <v>1294</v>
      </c>
      <c r="E52" s="93">
        <f>'[1]No.4-1314（方向別）'!E52+'[1]No.4-1314（方向別）'!N52</f>
        <v>15</v>
      </c>
      <c r="F52" s="94">
        <f>'[1]No.4-1314（方向別）'!F52+'[1]No.4-1314（方向別）'!O52</f>
        <v>43</v>
      </c>
      <c r="G52" s="94">
        <f>'[1]No.4-1314（方向別）'!G52+'[1]No.4-1314（方向別）'!P52</f>
        <v>58</v>
      </c>
      <c r="H52" s="93">
        <f t="shared" si="2"/>
        <v>1352</v>
      </c>
      <c r="I52" s="95">
        <f t="shared" si="0"/>
        <v>4.2899408284023668</v>
      </c>
      <c r="J52" s="96">
        <f t="shared" si="1"/>
        <v>11.019643002689707</v>
      </c>
      <c r="K52" s="97"/>
      <c r="L52" s="94"/>
      <c r="M52" s="94"/>
      <c r="N52" s="93"/>
      <c r="O52" s="94"/>
      <c r="P52" s="94"/>
      <c r="Q52" s="93"/>
      <c r="R52" s="95"/>
      <c r="S52" s="96"/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4">
        <f>'[1]No.4-1314（方向別）'!B53+'[1]No.4-1314（方向別）'!K53</f>
        <v>190</v>
      </c>
      <c r="C53" s="317">
        <f>'[1]No.4-1314（方向別）'!C53+'[1]No.4-1314（方向別）'!L53</f>
        <v>19</v>
      </c>
      <c r="D53" s="135">
        <f>'[1]No.4-1314（方向別）'!D53+'[1]No.4-1314（方向別）'!M53</f>
        <v>209</v>
      </c>
      <c r="E53" s="134">
        <f>'[1]No.4-1314（方向別）'!E53+'[1]No.4-1314（方向別）'!N53</f>
        <v>0</v>
      </c>
      <c r="F53" s="135">
        <f>'[1]No.4-1314（方向別）'!F53+'[1]No.4-1314（方向別）'!O53</f>
        <v>1</v>
      </c>
      <c r="G53" s="135">
        <f>'[1]No.4-1314（方向別）'!G53+'[1]No.4-1314（方向別）'!P53</f>
        <v>1</v>
      </c>
      <c r="H53" s="134">
        <f t="shared" si="2"/>
        <v>210</v>
      </c>
      <c r="I53" s="136">
        <f t="shared" si="0"/>
        <v>0.47619047619047616</v>
      </c>
      <c r="J53" s="137">
        <f t="shared" si="1"/>
        <v>1.7116309397668923</v>
      </c>
      <c r="K53" s="138"/>
      <c r="L53" s="135"/>
      <c r="M53" s="135"/>
      <c r="N53" s="134"/>
      <c r="O53" s="135"/>
      <c r="P53" s="135"/>
      <c r="Q53" s="134"/>
      <c r="R53" s="136"/>
      <c r="S53" s="137"/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f>'[1]No.4-1314（方向別）'!B54+'[1]No.4-1314（方向別）'!K54</f>
        <v>223</v>
      </c>
      <c r="C54" s="312">
        <f>'[1]No.4-1314（方向別）'!C54+'[1]No.4-1314（方向別）'!L54</f>
        <v>12</v>
      </c>
      <c r="D54" s="75">
        <f>'[1]No.4-1314（方向別）'!D54+'[1]No.4-1314（方向別）'!M54</f>
        <v>235</v>
      </c>
      <c r="E54" s="74">
        <f>'[1]No.4-1314（方向別）'!E54+'[1]No.4-1314（方向別）'!N54</f>
        <v>0</v>
      </c>
      <c r="F54" s="75">
        <f>'[1]No.4-1314（方向別）'!F54+'[1]No.4-1314（方向別）'!O54</f>
        <v>4</v>
      </c>
      <c r="G54" s="75">
        <f>'[1]No.4-1314（方向別）'!G54+'[1]No.4-1314（方向別）'!P54</f>
        <v>4</v>
      </c>
      <c r="H54" s="74">
        <f t="shared" si="2"/>
        <v>239</v>
      </c>
      <c r="I54" s="76">
        <f t="shared" si="0"/>
        <v>1.6736401673640167</v>
      </c>
      <c r="J54" s="77">
        <f t="shared" si="1"/>
        <v>1.9479990219251773</v>
      </c>
      <c r="K54" s="78"/>
      <c r="L54" s="75"/>
      <c r="M54" s="75"/>
      <c r="N54" s="74"/>
      <c r="O54" s="75"/>
      <c r="P54" s="75"/>
      <c r="Q54" s="74"/>
      <c r="R54" s="76"/>
      <c r="S54" s="77"/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f>'[1]No.4-1314（方向別）'!B55+'[1]No.4-1314（方向別）'!K55</f>
        <v>189</v>
      </c>
      <c r="C55" s="312">
        <f>'[1]No.4-1314（方向別）'!C55+'[1]No.4-1314（方向別）'!L55</f>
        <v>26</v>
      </c>
      <c r="D55" s="75">
        <f>'[1]No.4-1314（方向別）'!D55+'[1]No.4-1314（方向別）'!M55</f>
        <v>215</v>
      </c>
      <c r="E55" s="74">
        <f>'[1]No.4-1314（方向別）'!E55+'[1]No.4-1314（方向別）'!N55</f>
        <v>0</v>
      </c>
      <c r="F55" s="75">
        <f>'[1]No.4-1314（方向別）'!F55+'[1]No.4-1314（方向別）'!O55</f>
        <v>3</v>
      </c>
      <c r="G55" s="75">
        <f>'[1]No.4-1314（方向別）'!G55+'[1]No.4-1314（方向別）'!P55</f>
        <v>3</v>
      </c>
      <c r="H55" s="74">
        <f t="shared" si="2"/>
        <v>218</v>
      </c>
      <c r="I55" s="76">
        <f t="shared" si="0"/>
        <v>1.3761467889908257</v>
      </c>
      <c r="J55" s="77">
        <f t="shared" si="1"/>
        <v>1.776835927948488</v>
      </c>
      <c r="K55" s="78"/>
      <c r="L55" s="75"/>
      <c r="M55" s="75"/>
      <c r="N55" s="74"/>
      <c r="O55" s="75"/>
      <c r="P55" s="75"/>
      <c r="Q55" s="74"/>
      <c r="R55" s="76"/>
      <c r="S55" s="77"/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f>'[1]No.4-1314（方向別）'!B56+'[1]No.4-1314（方向別）'!K56</f>
        <v>183</v>
      </c>
      <c r="C56" s="312">
        <f>'[1]No.4-1314（方向別）'!C56+'[1]No.4-1314（方向別）'!L56</f>
        <v>10</v>
      </c>
      <c r="D56" s="75">
        <f>'[1]No.4-1314（方向別）'!D56+'[1]No.4-1314（方向別）'!M56</f>
        <v>193</v>
      </c>
      <c r="E56" s="74">
        <f>'[1]No.4-1314（方向別）'!E56+'[1]No.4-1314（方向別）'!N56</f>
        <v>1</v>
      </c>
      <c r="F56" s="75">
        <f>'[1]No.4-1314（方向別）'!F56+'[1]No.4-1314（方向別）'!O56</f>
        <v>4</v>
      </c>
      <c r="G56" s="75">
        <f>'[1]No.4-1314（方向別）'!G56+'[1]No.4-1314（方向別）'!P56</f>
        <v>5</v>
      </c>
      <c r="H56" s="74">
        <f t="shared" si="2"/>
        <v>198</v>
      </c>
      <c r="I56" s="128">
        <f t="shared" si="0"/>
        <v>2.5252525252525251</v>
      </c>
      <c r="J56" s="129">
        <f t="shared" si="1"/>
        <v>1.6138234574944983</v>
      </c>
      <c r="K56" s="78"/>
      <c r="L56" s="75"/>
      <c r="M56" s="75"/>
      <c r="N56" s="74"/>
      <c r="O56" s="75"/>
      <c r="P56" s="75"/>
      <c r="Q56" s="74"/>
      <c r="R56" s="128"/>
      <c r="S56" s="129"/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f>'[1]No.4-1314（方向別）'!B57+'[1]No.4-1314（方向別）'!K57</f>
        <v>164</v>
      </c>
      <c r="C57" s="312">
        <f>'[1]No.4-1314（方向別）'!C57+'[1]No.4-1314（方向別）'!L57</f>
        <v>15</v>
      </c>
      <c r="D57" s="75">
        <f>'[1]No.4-1314（方向別）'!D57+'[1]No.4-1314（方向別）'!M57</f>
        <v>179</v>
      </c>
      <c r="E57" s="74">
        <f>'[1]No.4-1314（方向別）'!E57+'[1]No.4-1314（方向別）'!N57</f>
        <v>0</v>
      </c>
      <c r="F57" s="75">
        <f>'[1]No.4-1314（方向別）'!F57+'[1]No.4-1314（方向別）'!O57</f>
        <v>6</v>
      </c>
      <c r="G57" s="75">
        <f>'[1]No.4-1314（方向別）'!G57+'[1]No.4-1314（方向別）'!P57</f>
        <v>6</v>
      </c>
      <c r="H57" s="74">
        <f t="shared" si="2"/>
        <v>185</v>
      </c>
      <c r="I57" s="76">
        <f t="shared" si="0"/>
        <v>3.243243243243243</v>
      </c>
      <c r="J57" s="77">
        <f t="shared" si="1"/>
        <v>1.5078653516994049</v>
      </c>
      <c r="K57" s="78"/>
      <c r="L57" s="75"/>
      <c r="M57" s="75"/>
      <c r="N57" s="74"/>
      <c r="O57" s="75"/>
      <c r="P57" s="75"/>
      <c r="Q57" s="74"/>
      <c r="R57" s="76"/>
      <c r="S57" s="77"/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39" t="s">
        <v>130</v>
      </c>
      <c r="B58" s="86">
        <f>'[1]No.4-1314（方向別）'!B58+'[1]No.4-1314（方向別）'!K58</f>
        <v>171</v>
      </c>
      <c r="C58" s="314">
        <f>'[1]No.4-1314（方向別）'!C58+'[1]No.4-1314（方向別）'!L58</f>
        <v>14</v>
      </c>
      <c r="D58" s="87">
        <f>'[1]No.4-1314（方向別）'!D58+'[1]No.4-1314（方向別）'!M58</f>
        <v>185</v>
      </c>
      <c r="E58" s="86">
        <f>'[1]No.4-1314（方向別）'!E58+'[1]No.4-1314（方向別）'!N58</f>
        <v>0</v>
      </c>
      <c r="F58" s="87">
        <f>'[1]No.4-1314（方向別）'!F58+'[1]No.4-1314（方向別）'!O58</f>
        <v>4</v>
      </c>
      <c r="G58" s="87">
        <f>'[1]No.4-1314（方向別）'!G58+'[1]No.4-1314（方向別）'!P58</f>
        <v>4</v>
      </c>
      <c r="H58" s="86">
        <f t="shared" si="2"/>
        <v>189</v>
      </c>
      <c r="I58" s="132">
        <f t="shared" si="0"/>
        <v>2.1164021164021167</v>
      </c>
      <c r="J58" s="133">
        <f t="shared" si="1"/>
        <v>1.540467845790203</v>
      </c>
      <c r="K58" s="90"/>
      <c r="L58" s="87"/>
      <c r="M58" s="87"/>
      <c r="N58" s="86"/>
      <c r="O58" s="87"/>
      <c r="P58" s="87"/>
      <c r="Q58" s="86"/>
      <c r="R58" s="132"/>
      <c r="S58" s="133"/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2" t="s">
        <v>52</v>
      </c>
      <c r="B59" s="93">
        <f>'[1]No.4-1314（方向別）'!B59+'[1]No.4-1314（方向別）'!K59</f>
        <v>1120</v>
      </c>
      <c r="C59" s="310">
        <f>'[1]No.4-1314（方向別）'!C59+'[1]No.4-1314（方向別）'!L59</f>
        <v>96</v>
      </c>
      <c r="D59" s="94">
        <f>'[1]No.4-1314（方向別）'!D59+'[1]No.4-1314（方向別）'!M59</f>
        <v>1216</v>
      </c>
      <c r="E59" s="93">
        <f>'[1]No.4-1314（方向別）'!E59+'[1]No.4-1314（方向別）'!N59</f>
        <v>1</v>
      </c>
      <c r="F59" s="94">
        <f>'[1]No.4-1314（方向別）'!F59+'[1]No.4-1314（方向別）'!O59</f>
        <v>22</v>
      </c>
      <c r="G59" s="94">
        <f>'[1]No.4-1314（方向別）'!G59+'[1]No.4-1314（方向別）'!P59</f>
        <v>23</v>
      </c>
      <c r="H59" s="93">
        <f t="shared" si="2"/>
        <v>1239</v>
      </c>
      <c r="I59" s="95">
        <f t="shared" si="0"/>
        <v>1.8563357546408392</v>
      </c>
      <c r="J59" s="96">
        <f t="shared" si="1"/>
        <v>10.098622544624664</v>
      </c>
      <c r="K59" s="97"/>
      <c r="L59" s="94"/>
      <c r="M59" s="94"/>
      <c r="N59" s="93"/>
      <c r="O59" s="94"/>
      <c r="P59" s="94"/>
      <c r="Q59" s="93"/>
      <c r="R59" s="95"/>
      <c r="S59" s="96"/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0" t="s">
        <v>53</v>
      </c>
      <c r="B60" s="141">
        <f>B30+B37+B38+B39+B40+B41+B42+B43+B44+B45+B52+B59</f>
        <v>9905</v>
      </c>
      <c r="C60" s="615">
        <f t="shared" ref="C60:G60" si="3">C30+C37+C38+C39+C40+C41+C42+C43+C44+C45+C52+C59</f>
        <v>1734</v>
      </c>
      <c r="D60" s="143">
        <f t="shared" si="3"/>
        <v>11639</v>
      </c>
      <c r="E60" s="141">
        <f t="shared" si="3"/>
        <v>43</v>
      </c>
      <c r="F60" s="144">
        <f t="shared" si="3"/>
        <v>587</v>
      </c>
      <c r="G60" s="143">
        <f t="shared" si="3"/>
        <v>630</v>
      </c>
      <c r="H60" s="302">
        <f t="shared" ref="H60:J60" si="4">H30+H37+H38+H39+H40+H41+H42+H43+H44+H45+H52+H59</f>
        <v>12269</v>
      </c>
      <c r="I60" s="730">
        <f t="shared" ref="I60" si="5">IF(H60=0,"-",G60/H60%)</f>
        <v>5.1348928193006769</v>
      </c>
      <c r="J60" s="304">
        <f t="shared" si="4"/>
        <v>100</v>
      </c>
      <c r="K60" s="145"/>
      <c r="L60" s="142"/>
      <c r="M60" s="143"/>
      <c r="N60" s="141"/>
      <c r="O60" s="144"/>
      <c r="P60" s="143"/>
      <c r="Q60" s="302"/>
      <c r="R60" s="303"/>
      <c r="S60" s="304"/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/>
      <c r="C61" s="38"/>
      <c r="D61" s="38"/>
      <c r="E61" s="38"/>
      <c r="F61" s="38"/>
      <c r="G61" s="38"/>
      <c r="H61" s="38"/>
      <c r="I61" s="38"/>
      <c r="J61" s="39"/>
      <c r="K61" s="146"/>
      <c r="L61" s="147"/>
      <c r="M61" s="147"/>
      <c r="N61" s="147"/>
      <c r="O61" s="147"/>
      <c r="P61" s="147"/>
      <c r="Q61" s="147"/>
      <c r="R61" s="147"/>
      <c r="S61" s="148"/>
      <c r="T61" s="23"/>
      <c r="U61" s="23"/>
    </row>
    <row r="62" spans="1:59" ht="17.100000000000001" customHeight="1" thickBot="1">
      <c r="A62" s="41"/>
      <c r="B62" s="42" t="s">
        <v>4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49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15</v>
      </c>
      <c r="J63" s="56" t="s">
        <v>16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15</v>
      </c>
      <c r="S63" s="56" t="s">
        <v>16</v>
      </c>
      <c r="T63" s="61"/>
      <c r="U63" s="61"/>
      <c r="X63" s="62">
        <v>1391</v>
      </c>
      <c r="Y63" s="62"/>
    </row>
    <row r="64" spans="1:59" s="24" customFormat="1" ht="17.100000000000001" customHeight="1">
      <c r="A64" s="64" t="s">
        <v>17</v>
      </c>
      <c r="B64" s="65"/>
      <c r="C64" s="66"/>
      <c r="D64" s="66"/>
      <c r="E64" s="65"/>
      <c r="F64" s="66"/>
      <c r="G64" s="66"/>
      <c r="H64" s="65"/>
      <c r="I64" s="67"/>
      <c r="J64" s="68"/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/>
      <c r="C65" s="75"/>
      <c r="D65" s="75"/>
      <c r="E65" s="74"/>
      <c r="F65" s="75"/>
      <c r="G65" s="75"/>
      <c r="H65" s="74"/>
      <c r="I65" s="76"/>
      <c r="J65" s="77"/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/>
      <c r="C66" s="75"/>
      <c r="D66" s="75"/>
      <c r="E66" s="74"/>
      <c r="F66" s="75"/>
      <c r="G66" s="75"/>
      <c r="H66" s="74"/>
      <c r="I66" s="76"/>
      <c r="J66" s="77"/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/>
      <c r="C67" s="81"/>
      <c r="D67" s="81"/>
      <c r="E67" s="80"/>
      <c r="F67" s="81"/>
      <c r="G67" s="81"/>
      <c r="H67" s="80"/>
      <c r="I67" s="82"/>
      <c r="J67" s="83"/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/>
      <c r="C68" s="75"/>
      <c r="D68" s="75"/>
      <c r="E68" s="74"/>
      <c r="F68" s="75"/>
      <c r="G68" s="75"/>
      <c r="H68" s="74"/>
      <c r="I68" s="76"/>
      <c r="J68" s="77"/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/>
      <c r="C69" s="87"/>
      <c r="D69" s="87"/>
      <c r="E69" s="86"/>
      <c r="F69" s="87"/>
      <c r="G69" s="87"/>
      <c r="H69" s="86"/>
      <c r="I69" s="88"/>
      <c r="J69" s="89"/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/>
      <c r="C70" s="94"/>
      <c r="D70" s="94"/>
      <c r="E70" s="93"/>
      <c r="F70" s="94"/>
      <c r="G70" s="94"/>
      <c r="H70" s="93"/>
      <c r="I70" s="95"/>
      <c r="J70" s="96"/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/>
      <c r="C71" s="100"/>
      <c r="D71" s="100"/>
      <c r="E71" s="99"/>
      <c r="F71" s="100"/>
      <c r="G71" s="100"/>
      <c r="H71" s="99"/>
      <c r="I71" s="101"/>
      <c r="J71" s="102"/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/>
      <c r="C72" s="75"/>
      <c r="D72" s="75"/>
      <c r="E72" s="74"/>
      <c r="F72" s="75"/>
      <c r="G72" s="75"/>
      <c r="H72" s="74"/>
      <c r="I72" s="76"/>
      <c r="J72" s="77"/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/>
      <c r="C73" s="75"/>
      <c r="D73" s="75"/>
      <c r="E73" s="74"/>
      <c r="F73" s="75"/>
      <c r="G73" s="75"/>
      <c r="H73" s="74"/>
      <c r="I73" s="76"/>
      <c r="J73" s="77"/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/>
      <c r="C74" s="75"/>
      <c r="D74" s="75"/>
      <c r="E74" s="74"/>
      <c r="F74" s="75"/>
      <c r="G74" s="75"/>
      <c r="H74" s="74"/>
      <c r="I74" s="76"/>
      <c r="J74" s="77"/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/>
      <c r="C75" s="75"/>
      <c r="D75" s="75"/>
      <c r="E75" s="74"/>
      <c r="F75" s="75"/>
      <c r="G75" s="75"/>
      <c r="H75" s="74"/>
      <c r="I75" s="76"/>
      <c r="J75" s="77"/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/>
      <c r="C76" s="87"/>
      <c r="D76" s="87"/>
      <c r="E76" s="86"/>
      <c r="F76" s="87"/>
      <c r="G76" s="87"/>
      <c r="H76" s="86"/>
      <c r="I76" s="88"/>
      <c r="J76" s="89"/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/>
      <c r="C77" s="94"/>
      <c r="D77" s="94"/>
      <c r="E77" s="93"/>
      <c r="F77" s="94"/>
      <c r="G77" s="94"/>
      <c r="H77" s="93"/>
      <c r="I77" s="95"/>
      <c r="J77" s="96"/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/>
      <c r="C78" s="105"/>
      <c r="D78" s="94"/>
      <c r="E78" s="104"/>
      <c r="F78" s="105"/>
      <c r="G78" s="94"/>
      <c r="H78" s="93"/>
      <c r="I78" s="95"/>
      <c r="J78" s="96"/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305" t="s">
        <v>32</v>
      </c>
      <c r="B79" s="104"/>
      <c r="C79" s="105"/>
      <c r="D79" s="94"/>
      <c r="E79" s="104"/>
      <c r="F79" s="105"/>
      <c r="G79" s="94"/>
      <c r="H79" s="93"/>
      <c r="I79" s="95"/>
      <c r="J79" s="96"/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305" t="s">
        <v>33</v>
      </c>
      <c r="B80" s="104"/>
      <c r="C80" s="105"/>
      <c r="D80" s="94"/>
      <c r="E80" s="104"/>
      <c r="F80" s="105"/>
      <c r="G80" s="94"/>
      <c r="H80" s="93"/>
      <c r="I80" s="95"/>
      <c r="J80" s="96"/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305" t="s">
        <v>34</v>
      </c>
      <c r="B81" s="104"/>
      <c r="C81" s="105"/>
      <c r="D81" s="94"/>
      <c r="E81" s="104"/>
      <c r="F81" s="105"/>
      <c r="G81" s="94"/>
      <c r="H81" s="93"/>
      <c r="I81" s="95"/>
      <c r="J81" s="96"/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305" t="s">
        <v>35</v>
      </c>
      <c r="B82" s="104"/>
      <c r="C82" s="105"/>
      <c r="D82" s="94"/>
      <c r="E82" s="104"/>
      <c r="F82" s="105"/>
      <c r="G82" s="94"/>
      <c r="H82" s="93"/>
      <c r="I82" s="95"/>
      <c r="J82" s="96"/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305" t="s">
        <v>36</v>
      </c>
      <c r="B83" s="104"/>
      <c r="C83" s="105"/>
      <c r="D83" s="94"/>
      <c r="E83" s="104"/>
      <c r="F83" s="105"/>
      <c r="G83" s="94"/>
      <c r="H83" s="93"/>
      <c r="I83" s="95"/>
      <c r="J83" s="96"/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305" t="s">
        <v>37</v>
      </c>
      <c r="B84" s="107"/>
      <c r="C84" s="108"/>
      <c r="D84" s="109"/>
      <c r="E84" s="107"/>
      <c r="F84" s="110"/>
      <c r="G84" s="109"/>
      <c r="H84" s="104"/>
      <c r="I84" s="95"/>
      <c r="J84" s="96"/>
      <c r="K84" s="111"/>
      <c r="L84" s="108"/>
      <c r="M84" s="109"/>
      <c r="N84" s="107"/>
      <c r="O84" s="110"/>
      <c r="P84" s="109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2" t="s">
        <v>38</v>
      </c>
      <c r="B85" s="107"/>
      <c r="C85" s="108"/>
      <c r="D85" s="109"/>
      <c r="E85" s="107"/>
      <c r="F85" s="110"/>
      <c r="G85" s="109"/>
      <c r="H85" s="104"/>
      <c r="I85" s="95"/>
      <c r="J85" s="96"/>
      <c r="K85" s="111"/>
      <c r="L85" s="108"/>
      <c r="M85" s="109"/>
      <c r="N85" s="107"/>
      <c r="O85" s="110"/>
      <c r="P85" s="109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3" t="s">
        <v>39</v>
      </c>
      <c r="B86" s="114"/>
      <c r="C86" s="115"/>
      <c r="D86" s="116"/>
      <c r="E86" s="114"/>
      <c r="F86" s="117"/>
      <c r="G86" s="116"/>
      <c r="H86" s="118"/>
      <c r="I86" s="119"/>
      <c r="J86" s="120"/>
      <c r="K86" s="121"/>
      <c r="L86" s="115"/>
      <c r="M86" s="116"/>
      <c r="N86" s="114"/>
      <c r="O86" s="117"/>
      <c r="P86" s="116"/>
      <c r="Q86" s="118"/>
      <c r="R86" s="119"/>
      <c r="S86" s="120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2" t="s">
        <v>40</v>
      </c>
      <c r="B87" s="123"/>
      <c r="C87" s="124"/>
      <c r="D87" s="125"/>
      <c r="E87" s="123"/>
      <c r="F87" s="126"/>
      <c r="G87" s="125"/>
      <c r="H87" s="127"/>
      <c r="I87" s="128"/>
      <c r="J87" s="129"/>
      <c r="K87" s="130"/>
      <c r="L87" s="124"/>
      <c r="M87" s="125"/>
      <c r="N87" s="123"/>
      <c r="O87" s="126"/>
      <c r="P87" s="125"/>
      <c r="Q87" s="127"/>
      <c r="R87" s="128"/>
      <c r="S87" s="129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2" t="s">
        <v>41</v>
      </c>
      <c r="B88" s="123"/>
      <c r="C88" s="124"/>
      <c r="D88" s="125"/>
      <c r="E88" s="123"/>
      <c r="F88" s="126"/>
      <c r="G88" s="125"/>
      <c r="H88" s="127"/>
      <c r="I88" s="128"/>
      <c r="J88" s="129"/>
      <c r="K88" s="130"/>
      <c r="L88" s="124"/>
      <c r="M88" s="125"/>
      <c r="N88" s="123"/>
      <c r="O88" s="126"/>
      <c r="P88" s="125"/>
      <c r="Q88" s="127"/>
      <c r="R88" s="128"/>
      <c r="S88" s="129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2" t="s">
        <v>42</v>
      </c>
      <c r="B89" s="123"/>
      <c r="C89" s="124"/>
      <c r="D89" s="125"/>
      <c r="E89" s="123"/>
      <c r="F89" s="126"/>
      <c r="G89" s="125"/>
      <c r="H89" s="127"/>
      <c r="I89" s="128"/>
      <c r="J89" s="129"/>
      <c r="K89" s="130"/>
      <c r="L89" s="124"/>
      <c r="M89" s="125"/>
      <c r="N89" s="123"/>
      <c r="O89" s="126"/>
      <c r="P89" s="125"/>
      <c r="Q89" s="127"/>
      <c r="R89" s="128"/>
      <c r="S89" s="129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2" t="s">
        <v>43</v>
      </c>
      <c r="B90" s="74"/>
      <c r="C90" s="75"/>
      <c r="D90" s="75"/>
      <c r="E90" s="74"/>
      <c r="F90" s="75"/>
      <c r="G90" s="75"/>
      <c r="H90" s="74"/>
      <c r="I90" s="76"/>
      <c r="J90" s="77"/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1" t="s">
        <v>44</v>
      </c>
      <c r="B91" s="86"/>
      <c r="C91" s="87"/>
      <c r="D91" s="87"/>
      <c r="E91" s="86"/>
      <c r="F91" s="87"/>
      <c r="G91" s="87"/>
      <c r="H91" s="86"/>
      <c r="I91" s="132"/>
      <c r="J91" s="133"/>
      <c r="K91" s="90"/>
      <c r="L91" s="87"/>
      <c r="M91" s="87"/>
      <c r="N91" s="86"/>
      <c r="O91" s="87"/>
      <c r="P91" s="87"/>
      <c r="Q91" s="86"/>
      <c r="R91" s="132"/>
      <c r="S91" s="133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2" t="s">
        <v>45</v>
      </c>
      <c r="B92" s="93"/>
      <c r="C92" s="94"/>
      <c r="D92" s="94"/>
      <c r="E92" s="93"/>
      <c r="F92" s="94"/>
      <c r="G92" s="94"/>
      <c r="H92" s="93"/>
      <c r="I92" s="95"/>
      <c r="J92" s="96"/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4"/>
      <c r="C93" s="135"/>
      <c r="D93" s="135"/>
      <c r="E93" s="134"/>
      <c r="F93" s="135"/>
      <c r="G93" s="135"/>
      <c r="H93" s="134"/>
      <c r="I93" s="136"/>
      <c r="J93" s="137"/>
      <c r="K93" s="138"/>
      <c r="L93" s="135"/>
      <c r="M93" s="135"/>
      <c r="N93" s="134"/>
      <c r="O93" s="135"/>
      <c r="P93" s="135"/>
      <c r="Q93" s="134"/>
      <c r="R93" s="136"/>
      <c r="S93" s="137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/>
      <c r="C94" s="75"/>
      <c r="D94" s="75"/>
      <c r="E94" s="74"/>
      <c r="F94" s="75"/>
      <c r="G94" s="75"/>
      <c r="H94" s="74"/>
      <c r="I94" s="76"/>
      <c r="J94" s="77"/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/>
      <c r="C95" s="75"/>
      <c r="D95" s="75"/>
      <c r="E95" s="74"/>
      <c r="F95" s="75"/>
      <c r="G95" s="75"/>
      <c r="H95" s="74"/>
      <c r="I95" s="76"/>
      <c r="J95" s="77"/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/>
      <c r="C96" s="75"/>
      <c r="D96" s="75"/>
      <c r="E96" s="74"/>
      <c r="F96" s="75"/>
      <c r="G96" s="75"/>
      <c r="H96" s="74"/>
      <c r="I96" s="128"/>
      <c r="J96" s="129"/>
      <c r="K96" s="78"/>
      <c r="L96" s="75"/>
      <c r="M96" s="75"/>
      <c r="N96" s="74"/>
      <c r="O96" s="75"/>
      <c r="P96" s="75"/>
      <c r="Q96" s="74"/>
      <c r="R96" s="128"/>
      <c r="S96" s="129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/>
      <c r="C97" s="75"/>
      <c r="D97" s="75"/>
      <c r="E97" s="74"/>
      <c r="F97" s="75"/>
      <c r="G97" s="75"/>
      <c r="H97" s="74"/>
      <c r="I97" s="76"/>
      <c r="J97" s="77"/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39" t="s">
        <v>51</v>
      </c>
      <c r="B98" s="86"/>
      <c r="C98" s="87"/>
      <c r="D98" s="87"/>
      <c r="E98" s="86"/>
      <c r="F98" s="87"/>
      <c r="G98" s="87"/>
      <c r="H98" s="86"/>
      <c r="I98" s="132"/>
      <c r="J98" s="133"/>
      <c r="K98" s="90"/>
      <c r="L98" s="87"/>
      <c r="M98" s="87"/>
      <c r="N98" s="86"/>
      <c r="O98" s="87"/>
      <c r="P98" s="87"/>
      <c r="Q98" s="86"/>
      <c r="R98" s="132"/>
      <c r="S98" s="133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2" t="s">
        <v>52</v>
      </c>
      <c r="B99" s="93"/>
      <c r="C99" s="94"/>
      <c r="D99" s="94"/>
      <c r="E99" s="93"/>
      <c r="F99" s="94"/>
      <c r="G99" s="94"/>
      <c r="H99" s="93"/>
      <c r="I99" s="95"/>
      <c r="J99" s="96"/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0" t="s">
        <v>53</v>
      </c>
      <c r="B100" s="141"/>
      <c r="C100" s="142"/>
      <c r="D100" s="143"/>
      <c r="E100" s="141"/>
      <c r="F100" s="144"/>
      <c r="G100" s="143"/>
      <c r="H100" s="302"/>
      <c r="I100" s="303"/>
      <c r="J100" s="304"/>
      <c r="K100" s="145"/>
      <c r="L100" s="142"/>
      <c r="M100" s="143"/>
      <c r="N100" s="141"/>
      <c r="O100" s="144"/>
      <c r="P100" s="143"/>
      <c r="Q100" s="302"/>
      <c r="R100" s="303"/>
      <c r="S100" s="304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4"/>
  <conditionalFormatting sqref="T30:U30 T37:U37 T44:U49 T52:U52 T59:U59 T70:U70 T77:U77 T84:U89 T92:U92 T99:U99">
    <cfRule type="expression" dxfId="7" priority="8" stopIfTrue="1">
      <formula>$Y30=1</formula>
    </cfRule>
  </conditionalFormatting>
  <conditionalFormatting sqref="H30:J30 H37:J37 H44:J49 H52:J52 H59:J59">
    <cfRule type="expression" dxfId="6" priority="7" stopIfTrue="1">
      <formula>$Y30=1</formula>
    </cfRule>
  </conditionalFormatting>
  <conditionalFormatting sqref="K30:R30 K37:R37 K44:R49 K52:R52 K59:R59">
    <cfRule type="expression" dxfId="5" priority="6" stopIfTrue="1">
      <formula>$Y30=1</formula>
    </cfRule>
  </conditionalFormatting>
  <conditionalFormatting sqref="B70:J70 B77:J77 B84:J89 B92:J92 B99:J99">
    <cfRule type="expression" dxfId="4" priority="5" stopIfTrue="1">
      <formula>$Y70=1</formula>
    </cfRule>
  </conditionalFormatting>
  <conditionalFormatting sqref="K70:S70 K77:S77 K84:S89 K92:S92 K99:S99">
    <cfRule type="expression" dxfId="3" priority="4" stopIfTrue="1">
      <formula>$Y70=1</formula>
    </cfRule>
  </conditionalFormatting>
  <conditionalFormatting sqref="B30:G30 B37:G37 B44:G49 B52:G52 B59:G59">
    <cfRule type="expression" dxfId="2" priority="3" stopIfTrue="1">
      <formula>$Y30=1</formula>
    </cfRule>
  </conditionalFormatting>
  <conditionalFormatting sqref="S30 S37 S44:S49 S52 S59">
    <cfRule type="expression" dxfId="1" priority="2" stopIfTrue="1">
      <formula>$Y30=1</formula>
    </cfRule>
  </conditionalFormatting>
  <conditionalFormatting sqref="I60">
    <cfRule type="expression" dxfId="0" priority="1" stopIfTrue="1">
      <formula>$Y60=1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77"/>
  <sheetViews>
    <sheetView view="pageBreakPreview" topLeftCell="A34" zoomScaleNormal="100" zoomScaleSheetLayoutView="100" workbookViewId="0">
      <selection activeCell="A22" sqref="A22"/>
    </sheetView>
  </sheetViews>
  <sheetFormatPr defaultRowHeight="12"/>
  <cols>
    <col min="1" max="1" width="12.83203125" style="175" customWidth="1"/>
    <col min="2" max="13" width="7.83203125" style="175" customWidth="1"/>
    <col min="14" max="14" width="12.5" style="176" customWidth="1"/>
    <col min="15" max="16384" width="9.33203125" style="176"/>
  </cols>
  <sheetData>
    <row r="1" spans="1:20" hidden="1">
      <c r="B1" s="175">
        <v>11</v>
      </c>
      <c r="C1" s="175">
        <v>17</v>
      </c>
      <c r="D1" s="175">
        <v>23</v>
      </c>
      <c r="E1" s="175">
        <v>24</v>
      </c>
      <c r="F1" s="175">
        <v>25</v>
      </c>
      <c r="G1" s="175">
        <v>26</v>
      </c>
      <c r="H1" s="175">
        <v>27</v>
      </c>
      <c r="I1" s="175">
        <v>28</v>
      </c>
      <c r="J1" s="175">
        <v>29</v>
      </c>
      <c r="K1" s="175">
        <v>30</v>
      </c>
      <c r="L1" s="175">
        <v>31</v>
      </c>
      <c r="M1" s="175">
        <v>37</v>
      </c>
    </row>
    <row r="2" spans="1:20" hidden="1">
      <c r="B2" s="175">
        <v>16</v>
      </c>
      <c r="C2" s="175">
        <v>22</v>
      </c>
      <c r="D2" s="175">
        <v>23</v>
      </c>
      <c r="E2" s="175">
        <v>24</v>
      </c>
      <c r="F2" s="175">
        <v>25</v>
      </c>
      <c r="G2" s="175">
        <v>26</v>
      </c>
      <c r="H2" s="175">
        <v>27</v>
      </c>
      <c r="I2" s="175">
        <v>28</v>
      </c>
      <c r="J2" s="175">
        <v>29</v>
      </c>
      <c r="K2" s="175">
        <v>30</v>
      </c>
      <c r="L2" s="175">
        <v>36</v>
      </c>
      <c r="M2" s="175">
        <v>42</v>
      </c>
    </row>
    <row r="3" spans="1:20">
      <c r="A3" s="177"/>
    </row>
    <row r="4" spans="1:20" ht="12.75" thickBot="1">
      <c r="A4" s="177"/>
    </row>
    <row r="5" spans="1:20" ht="12.95" customHeight="1">
      <c r="A5" s="178"/>
      <c r="B5" s="178"/>
      <c r="C5" s="178"/>
      <c r="D5" s="178"/>
      <c r="E5" s="178"/>
      <c r="F5" s="178"/>
      <c r="G5" s="178"/>
      <c r="I5" s="179"/>
      <c r="J5" s="180"/>
      <c r="K5" s="180"/>
      <c r="L5" s="180"/>
      <c r="M5" s="180"/>
      <c r="N5" s="181"/>
    </row>
    <row r="6" spans="1:20" ht="12.95" customHeight="1">
      <c r="A6" s="178"/>
      <c r="B6" s="178"/>
      <c r="C6" s="178"/>
      <c r="D6" s="178"/>
      <c r="E6" s="178"/>
      <c r="F6" s="178"/>
      <c r="G6" s="178"/>
      <c r="I6" s="182"/>
      <c r="J6" s="178"/>
      <c r="K6" s="178"/>
      <c r="L6" s="178"/>
      <c r="M6" s="178"/>
      <c r="N6" s="183"/>
    </row>
    <row r="7" spans="1:20" ht="12.95" customHeight="1">
      <c r="A7" s="178"/>
      <c r="B7" s="178"/>
      <c r="C7" s="178"/>
      <c r="D7" s="178"/>
      <c r="E7" s="178"/>
      <c r="F7" s="178"/>
      <c r="G7" s="178"/>
      <c r="I7" s="182"/>
      <c r="J7" s="178"/>
      <c r="K7" s="178"/>
      <c r="L7" s="178"/>
      <c r="M7" s="178"/>
      <c r="N7" s="183"/>
    </row>
    <row r="8" spans="1:20" ht="12.95" customHeight="1">
      <c r="A8" s="184"/>
      <c r="B8" s="184"/>
      <c r="C8" s="184"/>
      <c r="D8" s="184"/>
      <c r="E8" s="184"/>
      <c r="F8" s="184"/>
      <c r="G8" s="184"/>
      <c r="H8" s="185"/>
      <c r="I8" s="186"/>
      <c r="J8" s="187"/>
      <c r="K8" s="187"/>
      <c r="L8" s="187"/>
      <c r="M8" s="178"/>
      <c r="N8" s="183"/>
      <c r="O8" s="175"/>
      <c r="P8" s="175"/>
      <c r="Q8" s="175"/>
      <c r="R8" s="175"/>
      <c r="S8" s="175"/>
      <c r="T8" s="175"/>
    </row>
    <row r="9" spans="1:20" ht="12.95" customHeight="1">
      <c r="A9" s="184"/>
      <c r="B9" s="184"/>
      <c r="C9" s="184"/>
      <c r="D9" s="184"/>
      <c r="E9" s="184"/>
      <c r="F9" s="184"/>
      <c r="G9" s="184"/>
      <c r="H9" s="185"/>
      <c r="I9" s="186"/>
      <c r="J9" s="187"/>
      <c r="K9" s="187"/>
      <c r="L9" s="187"/>
      <c r="M9" s="178"/>
      <c r="N9" s="183"/>
      <c r="O9" s="175"/>
      <c r="P9" s="175"/>
      <c r="Q9" s="175"/>
      <c r="R9" s="175"/>
      <c r="S9" s="175"/>
      <c r="T9" s="175"/>
    </row>
    <row r="10" spans="1:20" ht="12.95" customHeight="1">
      <c r="A10" s="184"/>
      <c r="B10" s="184"/>
      <c r="C10" s="184"/>
      <c r="D10" s="184"/>
      <c r="E10" s="184"/>
      <c r="F10" s="184"/>
      <c r="G10" s="184"/>
      <c r="I10" s="182"/>
      <c r="J10" s="178"/>
      <c r="K10" s="178"/>
      <c r="L10" s="178"/>
      <c r="M10" s="178"/>
      <c r="N10" s="183"/>
      <c r="O10" s="175"/>
      <c r="P10" s="175"/>
      <c r="Q10" s="175"/>
      <c r="R10" s="175"/>
      <c r="S10" s="175"/>
      <c r="T10" s="175"/>
    </row>
    <row r="11" spans="1:20" ht="18.75" customHeight="1">
      <c r="A11" s="188" t="s">
        <v>152</v>
      </c>
      <c r="B11" s="189"/>
      <c r="C11" s="189"/>
      <c r="D11" s="189"/>
      <c r="E11" s="187"/>
      <c r="F11" s="187"/>
      <c r="G11" s="187"/>
      <c r="H11" s="176" t="s">
        <v>3</v>
      </c>
      <c r="I11" s="190" t="s">
        <v>3</v>
      </c>
      <c r="J11" s="184"/>
      <c r="K11" s="184"/>
      <c r="L11" s="184"/>
      <c r="M11" s="178"/>
      <c r="N11" s="183"/>
      <c r="P11" s="191"/>
      <c r="Q11" s="191"/>
      <c r="R11" s="191"/>
      <c r="S11" s="191"/>
      <c r="T11" s="191"/>
    </row>
    <row r="12" spans="1:20" ht="9.75" customHeight="1">
      <c r="A12" s="188"/>
      <c r="B12" s="189"/>
      <c r="C12" s="189"/>
      <c r="D12" s="189"/>
      <c r="E12" s="187"/>
      <c r="F12" s="187"/>
      <c r="G12" s="187"/>
      <c r="H12" s="176"/>
      <c r="I12" s="190"/>
      <c r="J12" s="184"/>
      <c r="K12" s="184"/>
      <c r="L12" s="184"/>
      <c r="M12" s="178"/>
      <c r="N12" s="183"/>
      <c r="P12" s="191"/>
      <c r="Q12" s="191"/>
      <c r="R12" s="191"/>
      <c r="S12" s="191"/>
      <c r="T12" s="191"/>
    </row>
    <row r="13" spans="1:20" ht="9.75" customHeight="1">
      <c r="A13" s="188"/>
      <c r="B13" s="189"/>
      <c r="C13" s="189"/>
      <c r="D13" s="189"/>
      <c r="E13" s="187"/>
      <c r="F13" s="187"/>
      <c r="G13" s="187"/>
      <c r="H13" s="176"/>
      <c r="I13" s="190"/>
      <c r="J13" s="184"/>
      <c r="K13" s="184"/>
      <c r="L13" s="184"/>
      <c r="M13" s="178"/>
      <c r="N13" s="183"/>
      <c r="P13" s="191"/>
      <c r="Q13" s="191"/>
      <c r="R13" s="191"/>
      <c r="S13" s="191"/>
      <c r="T13" s="191"/>
    </row>
    <row r="14" spans="1:20" ht="9.75" customHeight="1">
      <c r="A14" s="188"/>
      <c r="B14" s="189"/>
      <c r="C14" s="189"/>
      <c r="D14" s="189"/>
      <c r="E14" s="187"/>
      <c r="F14" s="187"/>
      <c r="G14" s="192"/>
      <c r="H14" s="176"/>
      <c r="I14" s="190"/>
      <c r="J14" s="184"/>
      <c r="K14" s="184"/>
      <c r="L14" s="184"/>
      <c r="M14" s="178"/>
      <c r="N14" s="183"/>
      <c r="P14" s="191"/>
      <c r="Q14" s="191"/>
      <c r="R14" s="191"/>
      <c r="S14" s="191"/>
      <c r="T14" s="191"/>
    </row>
    <row r="15" spans="1:20" ht="12.95" customHeight="1">
      <c r="A15" s="184"/>
      <c r="B15" s="184"/>
      <c r="C15" s="184"/>
      <c r="D15" s="184"/>
      <c r="E15" s="184"/>
      <c r="F15" s="184"/>
      <c r="G15" s="184"/>
      <c r="H15" s="176"/>
      <c r="I15" s="190"/>
      <c r="J15" s="184"/>
      <c r="K15" s="184"/>
      <c r="L15" s="184"/>
      <c r="M15" s="178"/>
      <c r="N15" s="183"/>
      <c r="T15" s="191"/>
    </row>
    <row r="16" spans="1:20" ht="12.95" customHeight="1">
      <c r="A16" s="184"/>
      <c r="B16" s="184"/>
      <c r="C16" s="184"/>
      <c r="D16" s="184"/>
      <c r="E16" s="184"/>
      <c r="F16" s="184"/>
      <c r="G16" s="193" t="s">
        <v>153</v>
      </c>
      <c r="H16" s="176"/>
      <c r="I16" s="190"/>
      <c r="J16" s="184"/>
      <c r="K16" s="184"/>
      <c r="L16" s="184"/>
      <c r="M16" s="178"/>
      <c r="N16" s="183"/>
      <c r="T16" s="191"/>
    </row>
    <row r="17" spans="1:20" ht="12.95" customHeight="1">
      <c r="A17" s="184"/>
      <c r="B17" s="184"/>
      <c r="C17" s="184"/>
      <c r="D17" s="184"/>
      <c r="E17" s="184"/>
      <c r="F17" s="184"/>
      <c r="G17" s="194"/>
      <c r="H17" s="176"/>
      <c r="I17" s="190"/>
      <c r="J17" s="184"/>
      <c r="K17" s="184"/>
      <c r="L17" s="184"/>
      <c r="M17" s="178"/>
      <c r="N17" s="183"/>
      <c r="T17" s="191"/>
    </row>
    <row r="18" spans="1:20" ht="12.95" customHeight="1">
      <c r="A18" s="184"/>
      <c r="B18" s="184"/>
      <c r="C18" s="184"/>
      <c r="D18" s="184"/>
      <c r="E18" s="184"/>
      <c r="F18" s="184"/>
      <c r="G18" s="195" t="s">
        <v>154</v>
      </c>
      <c r="H18" s="176"/>
      <c r="I18" s="190"/>
      <c r="J18" s="184"/>
      <c r="K18" s="184"/>
      <c r="L18" s="184"/>
      <c r="M18" s="178"/>
      <c r="N18" s="183"/>
      <c r="T18" s="191"/>
    </row>
    <row r="19" spans="1:20" ht="12.95" customHeight="1">
      <c r="A19" s="184"/>
      <c r="B19" s="184"/>
      <c r="C19" s="184"/>
      <c r="D19" s="184"/>
      <c r="E19" s="184"/>
      <c r="F19" s="184"/>
      <c r="G19" s="194"/>
      <c r="H19" s="176"/>
      <c r="I19" s="190"/>
      <c r="J19" s="184"/>
      <c r="K19" s="184"/>
      <c r="L19" s="184"/>
      <c r="M19" s="178"/>
      <c r="N19" s="183"/>
      <c r="T19" s="191"/>
    </row>
    <row r="20" spans="1:20" ht="12.95" customHeight="1">
      <c r="A20" s="184"/>
      <c r="B20" s="184"/>
      <c r="C20" s="184"/>
      <c r="D20" s="184"/>
      <c r="E20" s="184"/>
      <c r="F20" s="184"/>
      <c r="G20" s="195" t="s">
        <v>155</v>
      </c>
      <c r="H20" s="176"/>
      <c r="I20" s="190"/>
      <c r="J20" s="184"/>
      <c r="K20" s="184"/>
      <c r="L20" s="184"/>
      <c r="M20" s="178"/>
      <c r="N20" s="183"/>
      <c r="S20" s="191"/>
    </row>
    <row r="21" spans="1:20" ht="12.95" customHeight="1" thickBot="1">
      <c r="A21" s="196"/>
      <c r="B21" s="196"/>
      <c r="C21" s="196"/>
      <c r="D21" s="196"/>
      <c r="E21" s="196"/>
      <c r="F21" s="196"/>
      <c r="G21" s="196"/>
      <c r="H21" s="176"/>
      <c r="I21" s="190"/>
      <c r="J21" s="184"/>
      <c r="K21" s="184"/>
      <c r="L21" s="184"/>
      <c r="M21" s="178"/>
      <c r="N21" s="183"/>
      <c r="S21" s="191"/>
    </row>
    <row r="22" spans="1:20" ht="12.75" customHeight="1">
      <c r="A22" s="197" t="str">
        <f>'No.4-12（方向別）'!A13&amp;"A"</f>
        <v>調査地点　：Ｎｏ．４　有吉中学校前交差点A</v>
      </c>
      <c r="B22" s="198"/>
      <c r="C22" s="198"/>
      <c r="D22" s="199"/>
      <c r="E22" s="199"/>
      <c r="F22" s="199"/>
      <c r="G22" s="199"/>
      <c r="H22" s="176"/>
      <c r="I22" s="190"/>
      <c r="J22" s="184"/>
      <c r="K22" s="184"/>
      <c r="L22" s="184"/>
      <c r="M22" s="178"/>
      <c r="N22" s="183"/>
      <c r="R22" s="191"/>
      <c r="S22" s="191"/>
    </row>
    <row r="23" spans="1:20" ht="12.75" customHeight="1" thickBot="1">
      <c r="A23" s="200" t="s">
        <v>341</v>
      </c>
      <c r="B23" s="196"/>
      <c r="C23" s="196"/>
      <c r="D23" s="201"/>
      <c r="E23" s="201"/>
      <c r="F23" s="201"/>
      <c r="G23" s="201"/>
      <c r="H23" s="176"/>
      <c r="I23" s="202"/>
      <c r="J23" s="196"/>
      <c r="K23" s="196"/>
      <c r="L23" s="196"/>
      <c r="M23" s="201"/>
      <c r="N23" s="203"/>
      <c r="R23" s="191"/>
      <c r="S23" s="191"/>
    </row>
    <row r="24" spans="1:20" s="207" customFormat="1" ht="12.75" customHeight="1" thickBot="1">
      <c r="A24" s="204" t="s">
        <v>75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6"/>
    </row>
    <row r="25" spans="1:20" ht="12.75" customHeight="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183"/>
    </row>
    <row r="26" spans="1:20" ht="12.75" customHeight="1">
      <c r="A26" s="190"/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3"/>
    </row>
    <row r="27" spans="1:20" ht="12.75" customHeight="1">
      <c r="A27" s="190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3"/>
    </row>
    <row r="28" spans="1:20" ht="12.75" customHeight="1">
      <c r="A28" s="190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3"/>
    </row>
    <row r="29" spans="1:20" ht="12.75" customHeight="1">
      <c r="A29" s="190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3"/>
    </row>
    <row r="30" spans="1:20" ht="12.75" customHeight="1">
      <c r="A30" s="190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3"/>
    </row>
    <row r="31" spans="1:20" ht="12.75" customHeight="1">
      <c r="A31" s="190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3"/>
    </row>
    <row r="32" spans="1:20" ht="12.75" customHeight="1">
      <c r="A32" s="190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3"/>
    </row>
    <row r="33" spans="1:19" ht="12.75" customHeight="1">
      <c r="A33" s="190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3"/>
    </row>
    <row r="34" spans="1:19" ht="12.75" customHeight="1">
      <c r="A34" s="190"/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3"/>
    </row>
    <row r="35" spans="1:19" ht="12.75" customHeight="1">
      <c r="A35" s="190"/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3"/>
    </row>
    <row r="36" spans="1:19" ht="12.75" customHeight="1" thickBot="1">
      <c r="A36" s="202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03"/>
    </row>
    <row r="37" spans="1:19" s="207" customFormat="1" ht="12.75" customHeight="1" thickBot="1">
      <c r="A37" s="210" t="s">
        <v>156</v>
      </c>
      <c r="B37" s="211">
        <v>7</v>
      </c>
      <c r="C37" s="212">
        <v>8</v>
      </c>
      <c r="D37" s="212">
        <v>9</v>
      </c>
      <c r="E37" s="212">
        <v>10</v>
      </c>
      <c r="F37" s="212">
        <v>11</v>
      </c>
      <c r="G37" s="212">
        <v>12</v>
      </c>
      <c r="H37" s="212">
        <v>13</v>
      </c>
      <c r="I37" s="212">
        <v>14</v>
      </c>
      <c r="J37" s="212">
        <v>15</v>
      </c>
      <c r="K37" s="212">
        <v>16</v>
      </c>
      <c r="L37" s="212">
        <v>17</v>
      </c>
      <c r="M37" s="212">
        <v>18</v>
      </c>
      <c r="N37" s="213" t="s">
        <v>14</v>
      </c>
    </row>
    <row r="38" spans="1:19" s="207" customFormat="1" ht="12.75" customHeight="1">
      <c r="A38" s="214" t="s">
        <v>6</v>
      </c>
      <c r="B38" s="215">
        <f>'No.4Ａ（断面別）'!G30</f>
        <v>48</v>
      </c>
      <c r="C38" s="216">
        <f>'No.4Ａ（断面別）'!G37</f>
        <v>51</v>
      </c>
      <c r="D38" s="217">
        <f>'No.4Ａ（断面別）'!G38</f>
        <v>45</v>
      </c>
      <c r="E38" s="217">
        <f>'No.4Ａ（断面別）'!G39</f>
        <v>35</v>
      </c>
      <c r="F38" s="217">
        <f>'No.4Ａ（断面別）'!G40</f>
        <v>29</v>
      </c>
      <c r="G38" s="217">
        <f>'No.4Ａ（断面別）'!G41</f>
        <v>37</v>
      </c>
      <c r="H38" s="217">
        <f>'No.4Ａ（断面別）'!G42</f>
        <v>31</v>
      </c>
      <c r="I38" s="217">
        <f>'No.4Ａ（断面別）'!G43</f>
        <v>21</v>
      </c>
      <c r="J38" s="217">
        <f>'No.4Ａ（断面別）'!G44</f>
        <v>25</v>
      </c>
      <c r="K38" s="217">
        <f>'No.4Ａ（断面別）'!G45</f>
        <v>25</v>
      </c>
      <c r="L38" s="217">
        <f>'No.4Ａ（断面別）'!G52</f>
        <v>12</v>
      </c>
      <c r="M38" s="217">
        <f>'No.4Ａ（断面別）'!G59</f>
        <v>10</v>
      </c>
      <c r="N38" s="218">
        <f>SUM(B38:M38)</f>
        <v>369</v>
      </c>
    </row>
    <row r="39" spans="1:19" s="207" customFormat="1" ht="12.75" customHeight="1" thickBot="1">
      <c r="A39" s="219" t="s">
        <v>157</v>
      </c>
      <c r="B39" s="220">
        <f>'No.4Ａ（断面別）'!D30</f>
        <v>552</v>
      </c>
      <c r="C39" s="221">
        <f>'No.4Ａ（断面別）'!D37</f>
        <v>475</v>
      </c>
      <c r="D39" s="222">
        <f>'No.4Ａ（断面別）'!D38</f>
        <v>437</v>
      </c>
      <c r="E39" s="222">
        <f>'No.4Ａ（断面別）'!D39</f>
        <v>495</v>
      </c>
      <c r="F39" s="222">
        <f>'No.4Ａ（断面別）'!D40</f>
        <v>541</v>
      </c>
      <c r="G39" s="222">
        <f>'No.4Ａ（断面別）'!D41</f>
        <v>457</v>
      </c>
      <c r="H39" s="222">
        <f>'No.4Ａ（断面別）'!D42</f>
        <v>424</v>
      </c>
      <c r="I39" s="222">
        <f>'No.4Ａ（断面別）'!D43</f>
        <v>435</v>
      </c>
      <c r="J39" s="222">
        <f>'No.4Ａ（断面別）'!D44</f>
        <v>465</v>
      </c>
      <c r="K39" s="222">
        <f>'No.4Ａ（断面別）'!D45</f>
        <v>557</v>
      </c>
      <c r="L39" s="222">
        <f>'No.4Ａ（断面別）'!D52</f>
        <v>661</v>
      </c>
      <c r="M39" s="222">
        <f>'No.4Ａ（断面別）'!D59</f>
        <v>676</v>
      </c>
      <c r="N39" s="223">
        <f>SUM(B39:M39)</f>
        <v>6175</v>
      </c>
    </row>
    <row r="40" spans="1:19" s="207" customFormat="1" ht="12.75" customHeight="1" thickBot="1">
      <c r="A40" s="318" t="s">
        <v>158</v>
      </c>
      <c r="B40" s="320">
        <f t="shared" ref="B40:M40" si="0">SUM(B38:B39)</f>
        <v>600</v>
      </c>
      <c r="C40" s="321">
        <f t="shared" si="0"/>
        <v>526</v>
      </c>
      <c r="D40" s="321">
        <f t="shared" si="0"/>
        <v>482</v>
      </c>
      <c r="E40" s="321">
        <f t="shared" si="0"/>
        <v>530</v>
      </c>
      <c r="F40" s="321">
        <f t="shared" si="0"/>
        <v>570</v>
      </c>
      <c r="G40" s="321">
        <f t="shared" si="0"/>
        <v>494</v>
      </c>
      <c r="H40" s="321">
        <f t="shared" si="0"/>
        <v>455</v>
      </c>
      <c r="I40" s="321">
        <f t="shared" si="0"/>
        <v>456</v>
      </c>
      <c r="J40" s="321">
        <f t="shared" si="0"/>
        <v>490</v>
      </c>
      <c r="K40" s="321">
        <f t="shared" si="0"/>
        <v>582</v>
      </c>
      <c r="L40" s="321">
        <f t="shared" si="0"/>
        <v>673</v>
      </c>
      <c r="M40" s="322">
        <f t="shared" si="0"/>
        <v>686</v>
      </c>
      <c r="N40" s="319">
        <f>SUM(B40:M40)</f>
        <v>6544</v>
      </c>
    </row>
    <row r="41" spans="1:19" s="207" customFormat="1" ht="12.75" customHeight="1" thickBot="1">
      <c r="A41" s="224" t="s">
        <v>159</v>
      </c>
      <c r="B41" s="328">
        <f>B38/B40*100</f>
        <v>8</v>
      </c>
      <c r="C41" s="329">
        <f t="shared" ref="C41:N41" si="1">C38/C40*100</f>
        <v>9.6958174904942958</v>
      </c>
      <c r="D41" s="329">
        <f t="shared" si="1"/>
        <v>9.3360995850622412</v>
      </c>
      <c r="E41" s="329">
        <f t="shared" si="1"/>
        <v>6.6037735849056602</v>
      </c>
      <c r="F41" s="329">
        <f t="shared" si="1"/>
        <v>5.0877192982456139</v>
      </c>
      <c r="G41" s="329">
        <f t="shared" si="1"/>
        <v>7.4898785425101213</v>
      </c>
      <c r="H41" s="329">
        <f t="shared" si="1"/>
        <v>6.813186813186813</v>
      </c>
      <c r="I41" s="329">
        <f t="shared" si="1"/>
        <v>4.6052631578947363</v>
      </c>
      <c r="J41" s="329">
        <f t="shared" si="1"/>
        <v>5.1020408163265305</v>
      </c>
      <c r="K41" s="329">
        <f t="shared" si="1"/>
        <v>4.2955326460481098</v>
      </c>
      <c r="L41" s="329">
        <f t="shared" si="1"/>
        <v>1.7830609212481425</v>
      </c>
      <c r="M41" s="330">
        <f t="shared" si="1"/>
        <v>1.4577259475218658</v>
      </c>
      <c r="N41" s="330">
        <f t="shared" si="1"/>
        <v>5.6387530562347186</v>
      </c>
    </row>
    <row r="42" spans="1:19" s="207" customFormat="1" ht="12.75" customHeight="1" thickBot="1">
      <c r="A42" s="204" t="s">
        <v>76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6"/>
    </row>
    <row r="43" spans="1:19" ht="12.75" customHeight="1">
      <c r="A43" s="208"/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183"/>
      <c r="P43" s="207"/>
    </row>
    <row r="44" spans="1:19" ht="12.75" customHeight="1">
      <c r="A44" s="190"/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3"/>
      <c r="P44" s="207"/>
      <c r="S44" s="176">
        <f>C38</f>
        <v>51</v>
      </c>
    </row>
    <row r="45" spans="1:19" ht="12.75" customHeight="1">
      <c r="A45" s="190"/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3"/>
      <c r="P45" s="207"/>
    </row>
    <row r="46" spans="1:19" ht="12.75" customHeight="1">
      <c r="A46" s="190"/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3"/>
      <c r="P46" s="207"/>
    </row>
    <row r="47" spans="1:19" ht="12.75" customHeight="1">
      <c r="A47" s="190"/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3"/>
      <c r="P47" s="207"/>
    </row>
    <row r="48" spans="1:19" ht="12.75" customHeight="1">
      <c r="A48" s="190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3"/>
      <c r="P48" s="207"/>
    </row>
    <row r="49" spans="1:16" ht="12.75" customHeight="1">
      <c r="A49" s="190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3"/>
      <c r="P49" s="207"/>
    </row>
    <row r="50" spans="1:16" ht="12.75" customHeight="1">
      <c r="A50" s="190"/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3"/>
      <c r="P50" s="207"/>
    </row>
    <row r="51" spans="1:16" ht="12.75" customHeight="1">
      <c r="A51" s="190"/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3"/>
      <c r="P51" s="207"/>
    </row>
    <row r="52" spans="1:16" ht="12.75" customHeight="1">
      <c r="A52" s="190"/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3"/>
      <c r="P52" s="207"/>
    </row>
    <row r="53" spans="1:16" ht="12.75" customHeight="1">
      <c r="A53" s="190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3"/>
      <c r="P53" s="207"/>
    </row>
    <row r="54" spans="1:16" ht="12.75" customHeight="1" thickBot="1">
      <c r="A54" s="202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203"/>
      <c r="P54" s="207"/>
    </row>
    <row r="55" spans="1:16" s="207" customFormat="1" ht="12.75" customHeight="1" thickBot="1">
      <c r="A55" s="210" t="s">
        <v>156</v>
      </c>
      <c r="B55" s="211">
        <v>7</v>
      </c>
      <c r="C55" s="212">
        <v>8</v>
      </c>
      <c r="D55" s="212">
        <v>9</v>
      </c>
      <c r="E55" s="212">
        <v>10</v>
      </c>
      <c r="F55" s="212">
        <v>11</v>
      </c>
      <c r="G55" s="212">
        <v>12</v>
      </c>
      <c r="H55" s="212">
        <v>13</v>
      </c>
      <c r="I55" s="212">
        <v>14</v>
      </c>
      <c r="J55" s="212">
        <v>15</v>
      </c>
      <c r="K55" s="212">
        <v>16</v>
      </c>
      <c r="L55" s="212">
        <v>17</v>
      </c>
      <c r="M55" s="212">
        <v>18</v>
      </c>
      <c r="N55" s="213" t="s">
        <v>14</v>
      </c>
    </row>
    <row r="56" spans="1:16" s="207" customFormat="1" ht="12.75" customHeight="1">
      <c r="A56" s="214" t="s">
        <v>6</v>
      </c>
      <c r="B56" s="215">
        <f>'No.4Ａ（断面別）'!P30</f>
        <v>18</v>
      </c>
      <c r="C56" s="216">
        <f>'No.4Ａ（断面別）'!P37</f>
        <v>39</v>
      </c>
      <c r="D56" s="217">
        <f>'No.4Ａ（断面別）'!P38</f>
        <v>20</v>
      </c>
      <c r="E56" s="217">
        <f>'No.4Ａ（断面別）'!P39</f>
        <v>31</v>
      </c>
      <c r="F56" s="217">
        <f>'No.4Ａ（断面別）'!P40</f>
        <v>33</v>
      </c>
      <c r="G56" s="217">
        <f>'No.4Ａ（断面別）'!P41</f>
        <v>28</v>
      </c>
      <c r="H56" s="217">
        <f>'No.4Ａ（断面別）'!P42</f>
        <v>23</v>
      </c>
      <c r="I56" s="217">
        <f>'No.4Ａ（断面別）'!P43</f>
        <v>26</v>
      </c>
      <c r="J56" s="217">
        <f>'No.4Ａ（断面別）'!P44</f>
        <v>28</v>
      </c>
      <c r="K56" s="217">
        <f>'No.4Ａ（断面別）'!P45</f>
        <v>41</v>
      </c>
      <c r="L56" s="217">
        <f>'No.4Ａ（断面別）'!P52</f>
        <v>16</v>
      </c>
      <c r="M56" s="217">
        <f>'No.4Ａ（断面別）'!P59</f>
        <v>14</v>
      </c>
      <c r="N56" s="218">
        <f>SUM(B56:M56)</f>
        <v>317</v>
      </c>
    </row>
    <row r="57" spans="1:16" s="207" customFormat="1" ht="12.75" customHeight="1" thickBot="1">
      <c r="A57" s="219" t="s">
        <v>157</v>
      </c>
      <c r="B57" s="220">
        <f>'No.4Ａ（断面別）'!M30</f>
        <v>912</v>
      </c>
      <c r="C57" s="221">
        <f>'No.4Ａ（断面別）'!M37</f>
        <v>627</v>
      </c>
      <c r="D57" s="222">
        <f>'No.4Ａ（断面別）'!M38</f>
        <v>440</v>
      </c>
      <c r="E57" s="222">
        <f>'No.4Ａ（断面別）'!M39</f>
        <v>350</v>
      </c>
      <c r="F57" s="222">
        <f>'No.4Ａ（断面別）'!M40</f>
        <v>406</v>
      </c>
      <c r="G57" s="222">
        <f>'No.4Ａ（断面別）'!M41</f>
        <v>411</v>
      </c>
      <c r="H57" s="222">
        <f>'No.4Ａ（断面別）'!M42</f>
        <v>416</v>
      </c>
      <c r="I57" s="222">
        <f>'No.4Ａ（断面別）'!M43</f>
        <v>417</v>
      </c>
      <c r="J57" s="222">
        <f>'No.4Ａ（断面別）'!M44</f>
        <v>547</v>
      </c>
      <c r="K57" s="222">
        <f>'No.4Ａ（断面別）'!M45</f>
        <v>546</v>
      </c>
      <c r="L57" s="222">
        <f>'No.4Ａ（断面別）'!M52</f>
        <v>614</v>
      </c>
      <c r="M57" s="222">
        <f>'No.4Ａ（断面別）'!M59</f>
        <v>520</v>
      </c>
      <c r="N57" s="223">
        <f>SUM(B57:M57)</f>
        <v>6206</v>
      </c>
    </row>
    <row r="58" spans="1:16" s="207" customFormat="1" ht="12.75" customHeight="1" thickBot="1">
      <c r="A58" s="318" t="s">
        <v>158</v>
      </c>
      <c r="B58" s="320">
        <f t="shared" ref="B58:C58" si="2">SUM(B56:B57)</f>
        <v>930</v>
      </c>
      <c r="C58" s="321">
        <f t="shared" si="2"/>
        <v>666</v>
      </c>
      <c r="D58" s="321">
        <f t="shared" ref="D58" si="3">SUM(D56:D57)</f>
        <v>460</v>
      </c>
      <c r="E58" s="321">
        <f t="shared" ref="E58" si="4">SUM(E56:E57)</f>
        <v>381</v>
      </c>
      <c r="F58" s="321">
        <f t="shared" ref="F58" si="5">SUM(F56:F57)</f>
        <v>439</v>
      </c>
      <c r="G58" s="321">
        <f t="shared" ref="G58" si="6">SUM(G56:G57)</f>
        <v>439</v>
      </c>
      <c r="H58" s="321">
        <f t="shared" ref="H58" si="7">SUM(H56:H57)</f>
        <v>439</v>
      </c>
      <c r="I58" s="321">
        <f t="shared" ref="I58" si="8">SUM(I56:I57)</f>
        <v>443</v>
      </c>
      <c r="J58" s="321">
        <f t="shared" ref="J58" si="9">SUM(J56:J57)</f>
        <v>575</v>
      </c>
      <c r="K58" s="321">
        <f t="shared" ref="K58" si="10">SUM(K56:K57)</f>
        <v>587</v>
      </c>
      <c r="L58" s="321">
        <f t="shared" ref="L58" si="11">SUM(L56:L57)</f>
        <v>630</v>
      </c>
      <c r="M58" s="322">
        <f t="shared" ref="M58" si="12">SUM(M56:M57)</f>
        <v>534</v>
      </c>
      <c r="N58" s="319">
        <f>SUM(B58:M58)</f>
        <v>6523</v>
      </c>
    </row>
    <row r="59" spans="1:16" s="207" customFormat="1" ht="12.75" customHeight="1" thickBot="1">
      <c r="A59" s="224" t="s">
        <v>159</v>
      </c>
      <c r="B59" s="328">
        <f>B56/B58*100</f>
        <v>1.935483870967742</v>
      </c>
      <c r="C59" s="329">
        <f t="shared" ref="C59" si="13">C56/C58*100</f>
        <v>5.8558558558558556</v>
      </c>
      <c r="D59" s="329">
        <f t="shared" ref="D59" si="14">D56/D58*100</f>
        <v>4.3478260869565215</v>
      </c>
      <c r="E59" s="329">
        <f t="shared" ref="E59" si="15">E56/E58*100</f>
        <v>8.1364829396325451</v>
      </c>
      <c r="F59" s="329">
        <f t="shared" ref="F59" si="16">F56/F58*100</f>
        <v>7.5170842824601358</v>
      </c>
      <c r="G59" s="329">
        <f t="shared" ref="G59" si="17">G56/G58*100</f>
        <v>6.3781321184510258</v>
      </c>
      <c r="H59" s="329">
        <f t="shared" ref="H59" si="18">H56/H58*100</f>
        <v>5.239179954441914</v>
      </c>
      <c r="I59" s="329">
        <f t="shared" ref="I59" si="19">I56/I58*100</f>
        <v>5.8690744920993225</v>
      </c>
      <c r="J59" s="329">
        <f t="shared" ref="J59" si="20">J56/J58*100</f>
        <v>4.8695652173913047</v>
      </c>
      <c r="K59" s="329">
        <f t="shared" ref="K59" si="21">K56/K58*100</f>
        <v>6.9846678023850082</v>
      </c>
      <c r="L59" s="329">
        <f t="shared" ref="L59" si="22">L56/L58*100</f>
        <v>2.5396825396825395</v>
      </c>
      <c r="M59" s="330">
        <f t="shared" ref="M59" si="23">M56/M58*100</f>
        <v>2.6217228464419478</v>
      </c>
      <c r="N59" s="330">
        <f t="shared" ref="N59" si="24">N56/N58*100</f>
        <v>4.859727119423578</v>
      </c>
    </row>
    <row r="60" spans="1:16" s="207" customFormat="1" ht="12.75" customHeight="1" thickBot="1">
      <c r="A60" s="204" t="s">
        <v>160</v>
      </c>
      <c r="B60" s="205"/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6"/>
    </row>
    <row r="61" spans="1:16" ht="12.75" customHeight="1">
      <c r="A61" s="208"/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183"/>
      <c r="P61" s="207"/>
    </row>
    <row r="62" spans="1:16" ht="12.75" customHeight="1">
      <c r="A62" s="190"/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3"/>
      <c r="P62" s="207"/>
    </row>
    <row r="63" spans="1:16" ht="12.75" customHeight="1">
      <c r="A63" s="190"/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3"/>
      <c r="P63" s="207"/>
    </row>
    <row r="64" spans="1:16" ht="12.75" customHeight="1">
      <c r="A64" s="190"/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3"/>
      <c r="P64" s="207"/>
    </row>
    <row r="65" spans="1:16" ht="12.75" customHeight="1">
      <c r="A65" s="190"/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3"/>
      <c r="P65" s="207"/>
    </row>
    <row r="66" spans="1:16" ht="12.75" customHeight="1">
      <c r="A66" s="190"/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3"/>
      <c r="P66" s="207"/>
    </row>
    <row r="67" spans="1:16" ht="12.75" customHeight="1">
      <c r="A67" s="190"/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3"/>
      <c r="P67" s="207"/>
    </row>
    <row r="68" spans="1:16" ht="12.75" customHeight="1">
      <c r="A68" s="190"/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3"/>
      <c r="P68" s="207"/>
    </row>
    <row r="69" spans="1:16" ht="12.75" customHeight="1">
      <c r="A69" s="190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3"/>
      <c r="P69" s="207"/>
    </row>
    <row r="70" spans="1:16" ht="12.75" customHeight="1">
      <c r="A70" s="190"/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3"/>
      <c r="P70" s="207"/>
    </row>
    <row r="71" spans="1:16" ht="12.75" customHeight="1">
      <c r="A71" s="190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3"/>
      <c r="P71" s="207"/>
    </row>
    <row r="72" spans="1:16" ht="12.75" customHeight="1" thickBot="1">
      <c r="A72" s="202"/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203"/>
      <c r="P72" s="207"/>
    </row>
    <row r="73" spans="1:16" s="207" customFormat="1" ht="12.75" customHeight="1" thickBot="1">
      <c r="A73" s="210" t="s">
        <v>156</v>
      </c>
      <c r="B73" s="211">
        <v>7</v>
      </c>
      <c r="C73" s="212">
        <v>8</v>
      </c>
      <c r="D73" s="212">
        <v>9</v>
      </c>
      <c r="E73" s="212">
        <v>10</v>
      </c>
      <c r="F73" s="212">
        <v>11</v>
      </c>
      <c r="G73" s="212">
        <v>12</v>
      </c>
      <c r="H73" s="212">
        <v>13</v>
      </c>
      <c r="I73" s="212">
        <v>14</v>
      </c>
      <c r="J73" s="212">
        <v>15</v>
      </c>
      <c r="K73" s="212">
        <v>16</v>
      </c>
      <c r="L73" s="212">
        <v>17</v>
      </c>
      <c r="M73" s="212">
        <v>18</v>
      </c>
      <c r="N73" s="213" t="s">
        <v>14</v>
      </c>
    </row>
    <row r="74" spans="1:16" s="207" customFormat="1" ht="12.75" customHeight="1">
      <c r="A74" s="214" t="s">
        <v>6</v>
      </c>
      <c r="B74" s="323">
        <f>B38+B56</f>
        <v>66</v>
      </c>
      <c r="C74" s="324">
        <f t="shared" ref="C74:M74" si="25">C38+C56</f>
        <v>90</v>
      </c>
      <c r="D74" s="324">
        <f t="shared" si="25"/>
        <v>65</v>
      </c>
      <c r="E74" s="324">
        <f t="shared" si="25"/>
        <v>66</v>
      </c>
      <c r="F74" s="324">
        <f t="shared" si="25"/>
        <v>62</v>
      </c>
      <c r="G74" s="324">
        <f t="shared" si="25"/>
        <v>65</v>
      </c>
      <c r="H74" s="324">
        <f t="shared" si="25"/>
        <v>54</v>
      </c>
      <c r="I74" s="324">
        <f t="shared" si="25"/>
        <v>47</v>
      </c>
      <c r="J74" s="324">
        <f t="shared" si="25"/>
        <v>53</v>
      </c>
      <c r="K74" s="324">
        <f t="shared" si="25"/>
        <v>66</v>
      </c>
      <c r="L74" s="324">
        <f t="shared" si="25"/>
        <v>28</v>
      </c>
      <c r="M74" s="325">
        <f t="shared" si="25"/>
        <v>24</v>
      </c>
      <c r="N74" s="218">
        <f>SUM(B74:M74)</f>
        <v>686</v>
      </c>
    </row>
    <row r="75" spans="1:16" s="207" customFormat="1" ht="12.75" customHeight="1" thickBot="1">
      <c r="A75" s="219" t="s">
        <v>157</v>
      </c>
      <c r="B75" s="326">
        <f>B39+B57</f>
        <v>1464</v>
      </c>
      <c r="C75" s="221">
        <f t="shared" ref="C75:M75" si="26">C39+C57</f>
        <v>1102</v>
      </c>
      <c r="D75" s="221">
        <f t="shared" si="26"/>
        <v>877</v>
      </c>
      <c r="E75" s="221">
        <f t="shared" si="26"/>
        <v>845</v>
      </c>
      <c r="F75" s="221">
        <f t="shared" si="26"/>
        <v>947</v>
      </c>
      <c r="G75" s="221">
        <f t="shared" si="26"/>
        <v>868</v>
      </c>
      <c r="H75" s="221">
        <f t="shared" si="26"/>
        <v>840</v>
      </c>
      <c r="I75" s="221">
        <f t="shared" si="26"/>
        <v>852</v>
      </c>
      <c r="J75" s="221">
        <f t="shared" si="26"/>
        <v>1012</v>
      </c>
      <c r="K75" s="221">
        <f t="shared" si="26"/>
        <v>1103</v>
      </c>
      <c r="L75" s="221">
        <f t="shared" si="26"/>
        <v>1275</v>
      </c>
      <c r="M75" s="327">
        <f t="shared" si="26"/>
        <v>1196</v>
      </c>
      <c r="N75" s="223">
        <f>SUM(B75:M75)</f>
        <v>12381</v>
      </c>
    </row>
    <row r="76" spans="1:16" s="207" customFormat="1" ht="12.75" customHeight="1" thickBot="1">
      <c r="A76" s="318" t="s">
        <v>158</v>
      </c>
      <c r="B76" s="320">
        <f t="shared" ref="B76:C76" si="27">SUM(B74:B75)</f>
        <v>1530</v>
      </c>
      <c r="C76" s="321">
        <f t="shared" si="27"/>
        <v>1192</v>
      </c>
      <c r="D76" s="321">
        <f t="shared" ref="D76" si="28">SUM(D74:D75)</f>
        <v>942</v>
      </c>
      <c r="E76" s="321">
        <f t="shared" ref="E76" si="29">SUM(E74:E75)</f>
        <v>911</v>
      </c>
      <c r="F76" s="321">
        <f t="shared" ref="F76" si="30">SUM(F74:F75)</f>
        <v>1009</v>
      </c>
      <c r="G76" s="321">
        <f t="shared" ref="G76" si="31">SUM(G74:G75)</f>
        <v>933</v>
      </c>
      <c r="H76" s="321">
        <f t="shared" ref="H76" si="32">SUM(H74:H75)</f>
        <v>894</v>
      </c>
      <c r="I76" s="321">
        <f t="shared" ref="I76" si="33">SUM(I74:I75)</f>
        <v>899</v>
      </c>
      <c r="J76" s="321">
        <f t="shared" ref="J76" si="34">SUM(J74:J75)</f>
        <v>1065</v>
      </c>
      <c r="K76" s="321">
        <f t="shared" ref="K76" si="35">SUM(K74:K75)</f>
        <v>1169</v>
      </c>
      <c r="L76" s="321">
        <f t="shared" ref="L76" si="36">SUM(L74:L75)</f>
        <v>1303</v>
      </c>
      <c r="M76" s="322">
        <f t="shared" ref="M76" si="37">SUM(M74:M75)</f>
        <v>1220</v>
      </c>
      <c r="N76" s="319">
        <f>SUM(B76:M76)</f>
        <v>13067</v>
      </c>
    </row>
    <row r="77" spans="1:16" s="207" customFormat="1" ht="12.75" customHeight="1" thickBot="1">
      <c r="A77" s="224" t="s">
        <v>159</v>
      </c>
      <c r="B77" s="328">
        <f>B74/B76*100</f>
        <v>4.3137254901960782</v>
      </c>
      <c r="C77" s="329">
        <f t="shared" ref="C77" si="38">C74/C76*100</f>
        <v>7.550335570469799</v>
      </c>
      <c r="D77" s="329">
        <f t="shared" ref="D77" si="39">D74/D76*100</f>
        <v>6.9002123142250529</v>
      </c>
      <c r="E77" s="329">
        <f t="shared" ref="E77" si="40">E74/E76*100</f>
        <v>7.2447859495060367</v>
      </c>
      <c r="F77" s="329">
        <f t="shared" ref="F77" si="41">F74/F76*100</f>
        <v>6.1446977205153619</v>
      </c>
      <c r="G77" s="329">
        <f t="shared" ref="G77" si="42">G74/G76*100</f>
        <v>6.9667738478027861</v>
      </c>
      <c r="H77" s="329">
        <f t="shared" ref="H77" si="43">H74/H76*100</f>
        <v>6.0402684563758395</v>
      </c>
      <c r="I77" s="329">
        <f t="shared" ref="I77" si="44">I74/I76*100</f>
        <v>5.2280311457174644</v>
      </c>
      <c r="J77" s="329">
        <f t="shared" ref="J77" si="45">J74/J76*100</f>
        <v>4.976525821596244</v>
      </c>
      <c r="K77" s="329">
        <f t="shared" ref="K77" si="46">K74/K76*100</f>
        <v>5.6458511548331911</v>
      </c>
      <c r="L77" s="329">
        <f t="shared" ref="L77" si="47">L74/L76*100</f>
        <v>2.1488871834228704</v>
      </c>
      <c r="M77" s="330">
        <f t="shared" ref="M77" si="48">M74/M76*100</f>
        <v>1.9672131147540985</v>
      </c>
      <c r="N77" s="330">
        <f t="shared" ref="N77" si="49">N74/N76*100</f>
        <v>5.2498660748450297</v>
      </c>
    </row>
  </sheetData>
  <phoneticPr fontId="4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T77"/>
  <sheetViews>
    <sheetView view="pageBreakPreview" topLeftCell="A43" zoomScaleNormal="85" zoomScaleSheetLayoutView="100" workbookViewId="0">
      <selection activeCell="P30" sqref="P1:P1048576"/>
    </sheetView>
  </sheetViews>
  <sheetFormatPr defaultRowHeight="12"/>
  <cols>
    <col min="1" max="1" width="12.83203125" style="175" customWidth="1"/>
    <col min="2" max="13" width="7.83203125" style="175" customWidth="1"/>
    <col min="14" max="14" width="12.5" style="176" customWidth="1"/>
    <col min="15" max="16384" width="9.33203125" style="176"/>
  </cols>
  <sheetData>
    <row r="1" spans="1:20" hidden="1">
      <c r="B1" s="175">
        <v>11</v>
      </c>
      <c r="C1" s="175">
        <v>17</v>
      </c>
      <c r="D1" s="175">
        <v>23</v>
      </c>
      <c r="E1" s="175">
        <v>24</v>
      </c>
      <c r="F1" s="175">
        <v>25</v>
      </c>
      <c r="G1" s="175">
        <v>26</v>
      </c>
      <c r="H1" s="175">
        <v>27</v>
      </c>
      <c r="I1" s="175">
        <v>28</v>
      </c>
      <c r="J1" s="175">
        <v>29</v>
      </c>
      <c r="K1" s="175">
        <v>30</v>
      </c>
      <c r="L1" s="175">
        <v>31</v>
      </c>
      <c r="M1" s="175">
        <v>37</v>
      </c>
    </row>
    <row r="2" spans="1:20" hidden="1">
      <c r="B2" s="175">
        <v>16</v>
      </c>
      <c r="C2" s="175">
        <v>22</v>
      </c>
      <c r="D2" s="175">
        <v>23</v>
      </c>
      <c r="E2" s="175">
        <v>24</v>
      </c>
      <c r="F2" s="175">
        <v>25</v>
      </c>
      <c r="G2" s="175">
        <v>26</v>
      </c>
      <c r="H2" s="175">
        <v>27</v>
      </c>
      <c r="I2" s="175">
        <v>28</v>
      </c>
      <c r="J2" s="175">
        <v>29</v>
      </c>
      <c r="K2" s="175">
        <v>30</v>
      </c>
      <c r="L2" s="175">
        <v>36</v>
      </c>
      <c r="M2" s="175">
        <v>42</v>
      </c>
    </row>
    <row r="3" spans="1:20">
      <c r="A3" s="177"/>
    </row>
    <row r="4" spans="1:20" ht="12.75" thickBot="1">
      <c r="A4" s="177"/>
    </row>
    <row r="5" spans="1:20" ht="12.95" customHeight="1">
      <c r="A5" s="178"/>
      <c r="B5" s="178"/>
      <c r="C5" s="178"/>
      <c r="D5" s="178"/>
      <c r="E5" s="178"/>
      <c r="F5" s="178"/>
      <c r="G5" s="178"/>
      <c r="I5" s="179"/>
      <c r="J5" s="180"/>
      <c r="K5" s="180"/>
      <c r="L5" s="180"/>
      <c r="M5" s="180"/>
      <c r="N5" s="181"/>
    </row>
    <row r="6" spans="1:20" ht="12.95" customHeight="1">
      <c r="A6" s="178"/>
      <c r="B6" s="178"/>
      <c r="C6" s="178"/>
      <c r="D6" s="178"/>
      <c r="E6" s="178"/>
      <c r="F6" s="178"/>
      <c r="G6" s="178"/>
      <c r="I6" s="182"/>
      <c r="J6" s="178"/>
      <c r="K6" s="178"/>
      <c r="L6" s="178"/>
      <c r="M6" s="178"/>
      <c r="N6" s="183"/>
    </row>
    <row r="7" spans="1:20" ht="12.95" customHeight="1">
      <c r="A7" s="178"/>
      <c r="B7" s="178"/>
      <c r="C7" s="178"/>
      <c r="D7" s="178"/>
      <c r="E7" s="178"/>
      <c r="F7" s="178"/>
      <c r="G7" s="178"/>
      <c r="I7" s="182"/>
      <c r="J7" s="178"/>
      <c r="K7" s="178"/>
      <c r="L7" s="178"/>
      <c r="M7" s="178"/>
      <c r="N7" s="183"/>
    </row>
    <row r="8" spans="1:20" ht="12.95" customHeight="1">
      <c r="A8" s="184"/>
      <c r="B8" s="184"/>
      <c r="C8" s="184"/>
      <c r="D8" s="184"/>
      <c r="E8" s="184"/>
      <c r="F8" s="184"/>
      <c r="G8" s="184"/>
      <c r="H8" s="185"/>
      <c r="I8" s="186"/>
      <c r="J8" s="187"/>
      <c r="K8" s="187"/>
      <c r="L8" s="187"/>
      <c r="M8" s="178"/>
      <c r="N8" s="183"/>
      <c r="O8" s="175"/>
      <c r="P8" s="175"/>
      <c r="Q8" s="175"/>
      <c r="R8" s="175"/>
      <c r="S8" s="175"/>
      <c r="T8" s="175"/>
    </row>
    <row r="9" spans="1:20" ht="12.95" customHeight="1">
      <c r="A9" s="184"/>
      <c r="B9" s="184"/>
      <c r="C9" s="184"/>
      <c r="D9" s="184"/>
      <c r="E9" s="184"/>
      <c r="F9" s="184"/>
      <c r="G9" s="184"/>
      <c r="H9" s="185"/>
      <c r="I9" s="186"/>
      <c r="J9" s="187"/>
      <c r="K9" s="187"/>
      <c r="L9" s="187"/>
      <c r="M9" s="178"/>
      <c r="N9" s="183"/>
      <c r="O9" s="175"/>
      <c r="P9" s="175"/>
      <c r="Q9" s="175"/>
      <c r="R9" s="175"/>
      <c r="S9" s="175"/>
      <c r="T9" s="175"/>
    </row>
    <row r="10" spans="1:20" ht="12.95" customHeight="1">
      <c r="A10" s="184"/>
      <c r="B10" s="184"/>
      <c r="C10" s="184"/>
      <c r="D10" s="184"/>
      <c r="E10" s="184"/>
      <c r="F10" s="184"/>
      <c r="G10" s="184"/>
      <c r="I10" s="182"/>
      <c r="J10" s="178"/>
      <c r="K10" s="178"/>
      <c r="L10" s="178"/>
      <c r="M10" s="178"/>
      <c r="N10" s="183"/>
      <c r="O10" s="175"/>
      <c r="P10" s="175"/>
      <c r="Q10" s="175"/>
      <c r="R10" s="175"/>
      <c r="S10" s="175"/>
      <c r="T10" s="175"/>
    </row>
    <row r="11" spans="1:20" ht="18.75" customHeight="1">
      <c r="A11" s="188" t="s">
        <v>152</v>
      </c>
      <c r="B11" s="189"/>
      <c r="C11" s="189"/>
      <c r="D11" s="189"/>
      <c r="E11" s="187"/>
      <c r="F11" s="187"/>
      <c r="G11" s="187"/>
      <c r="H11" s="176" t="s">
        <v>3</v>
      </c>
      <c r="I11" s="190" t="s">
        <v>3</v>
      </c>
      <c r="J11" s="184"/>
      <c r="K11" s="184"/>
      <c r="L11" s="184"/>
      <c r="M11" s="178"/>
      <c r="N11" s="183"/>
      <c r="P11" s="191"/>
      <c r="Q11" s="191"/>
      <c r="R11" s="191"/>
      <c r="S11" s="191"/>
      <c r="T11" s="191"/>
    </row>
    <row r="12" spans="1:20" ht="9.75" customHeight="1">
      <c r="A12" s="188"/>
      <c r="B12" s="189"/>
      <c r="C12" s="189"/>
      <c r="D12" s="189"/>
      <c r="E12" s="187"/>
      <c r="F12" s="187"/>
      <c r="G12" s="187"/>
      <c r="H12" s="176"/>
      <c r="I12" s="190"/>
      <c r="J12" s="184"/>
      <c r="K12" s="184"/>
      <c r="L12" s="184"/>
      <c r="M12" s="178"/>
      <c r="N12" s="183"/>
      <c r="P12" s="191"/>
      <c r="Q12" s="191"/>
      <c r="R12" s="191"/>
      <c r="S12" s="191"/>
      <c r="T12" s="191"/>
    </row>
    <row r="13" spans="1:20" ht="9.75" customHeight="1">
      <c r="A13" s="188"/>
      <c r="B13" s="189"/>
      <c r="C13" s="189"/>
      <c r="D13" s="189"/>
      <c r="E13" s="187"/>
      <c r="F13" s="187"/>
      <c r="G13" s="187"/>
      <c r="H13" s="176"/>
      <c r="I13" s="190"/>
      <c r="J13" s="184"/>
      <c r="K13" s="184"/>
      <c r="L13" s="184"/>
      <c r="M13" s="178"/>
      <c r="N13" s="183"/>
      <c r="P13" s="191"/>
      <c r="Q13" s="191"/>
      <c r="R13" s="191"/>
      <c r="S13" s="191"/>
      <c r="T13" s="191"/>
    </row>
    <row r="14" spans="1:20" ht="9.75" customHeight="1">
      <c r="A14" s="188"/>
      <c r="B14" s="189"/>
      <c r="C14" s="189"/>
      <c r="D14" s="189"/>
      <c r="E14" s="187"/>
      <c r="F14" s="187"/>
      <c r="G14" s="192"/>
      <c r="H14" s="176"/>
      <c r="I14" s="190"/>
      <c r="J14" s="184"/>
      <c r="K14" s="184"/>
      <c r="L14" s="184"/>
      <c r="M14" s="178"/>
      <c r="N14" s="183"/>
      <c r="P14" s="191"/>
      <c r="Q14" s="191"/>
      <c r="R14" s="191"/>
      <c r="S14" s="191"/>
      <c r="T14" s="191"/>
    </row>
    <row r="15" spans="1:20" ht="12.95" customHeight="1">
      <c r="A15" s="184"/>
      <c r="B15" s="184"/>
      <c r="C15" s="184"/>
      <c r="D15" s="184"/>
      <c r="E15" s="184"/>
      <c r="F15" s="184"/>
      <c r="G15" s="184"/>
      <c r="H15" s="176"/>
      <c r="I15" s="190"/>
      <c r="J15" s="184"/>
      <c r="K15" s="184"/>
      <c r="L15" s="184"/>
      <c r="M15" s="178"/>
      <c r="N15" s="183"/>
      <c r="T15" s="191"/>
    </row>
    <row r="16" spans="1:20" ht="12.95" customHeight="1">
      <c r="A16" s="184"/>
      <c r="B16" s="184"/>
      <c r="C16" s="184"/>
      <c r="D16" s="184"/>
      <c r="E16" s="184"/>
      <c r="F16" s="184"/>
      <c r="G16" s="193" t="s">
        <v>161</v>
      </c>
      <c r="H16" s="176"/>
      <c r="I16" s="190"/>
      <c r="J16" s="184"/>
      <c r="K16" s="184"/>
      <c r="L16" s="184"/>
      <c r="M16" s="178"/>
      <c r="N16" s="183"/>
      <c r="T16" s="191"/>
    </row>
    <row r="17" spans="1:20" ht="12.95" customHeight="1">
      <c r="A17" s="184"/>
      <c r="B17" s="184"/>
      <c r="C17" s="184"/>
      <c r="D17" s="184"/>
      <c r="E17" s="184"/>
      <c r="F17" s="184"/>
      <c r="G17" s="194"/>
      <c r="H17" s="176"/>
      <c r="I17" s="190"/>
      <c r="J17" s="184"/>
      <c r="K17" s="184"/>
      <c r="L17" s="184"/>
      <c r="M17" s="178"/>
      <c r="N17" s="183"/>
      <c r="T17" s="191"/>
    </row>
    <row r="18" spans="1:20" ht="12.95" customHeight="1">
      <c r="A18" s="184"/>
      <c r="B18" s="184"/>
      <c r="C18" s="184"/>
      <c r="D18" s="184"/>
      <c r="E18" s="184"/>
      <c r="F18" s="184"/>
      <c r="G18" s="195" t="s">
        <v>162</v>
      </c>
      <c r="H18" s="176"/>
      <c r="I18" s="190"/>
      <c r="J18" s="184"/>
      <c r="K18" s="184"/>
      <c r="L18" s="184"/>
      <c r="M18" s="178"/>
      <c r="N18" s="183"/>
      <c r="T18" s="191"/>
    </row>
    <row r="19" spans="1:20" ht="12.95" customHeight="1">
      <c r="A19" s="184"/>
      <c r="B19" s="184"/>
      <c r="C19" s="184"/>
      <c r="D19" s="184"/>
      <c r="E19" s="184"/>
      <c r="F19" s="184"/>
      <c r="G19" s="194"/>
      <c r="H19" s="176"/>
      <c r="I19" s="190"/>
      <c r="J19" s="184"/>
      <c r="K19" s="184"/>
      <c r="L19" s="184"/>
      <c r="M19" s="178"/>
      <c r="N19" s="183"/>
      <c r="T19" s="191"/>
    </row>
    <row r="20" spans="1:20" ht="12.95" customHeight="1">
      <c r="A20" s="184"/>
      <c r="B20" s="184"/>
      <c r="C20" s="184"/>
      <c r="D20" s="184"/>
      <c r="E20" s="184"/>
      <c r="F20" s="184"/>
      <c r="G20" s="195" t="s">
        <v>163</v>
      </c>
      <c r="H20" s="176"/>
      <c r="I20" s="190"/>
      <c r="J20" s="184"/>
      <c r="K20" s="184"/>
      <c r="L20" s="184"/>
      <c r="M20" s="178"/>
      <c r="N20" s="183"/>
      <c r="S20" s="191"/>
    </row>
    <row r="21" spans="1:20" ht="12.95" customHeight="1" thickBot="1">
      <c r="A21" s="196"/>
      <c r="B21" s="196"/>
      <c r="C21" s="196"/>
      <c r="D21" s="196"/>
      <c r="E21" s="196"/>
      <c r="F21" s="196"/>
      <c r="G21" s="196"/>
      <c r="H21" s="176"/>
      <c r="I21" s="190"/>
      <c r="J21" s="184"/>
      <c r="K21" s="184"/>
      <c r="L21" s="184"/>
      <c r="M21" s="178"/>
      <c r="N21" s="183"/>
      <c r="S21" s="191"/>
    </row>
    <row r="22" spans="1:20" ht="12.75" customHeight="1">
      <c r="A22" s="197" t="str">
        <f>'No.4-12（方向別）'!A13&amp;"B"</f>
        <v>調査地点　：Ｎｏ．４　有吉中学校前交差点B</v>
      </c>
      <c r="B22" s="198"/>
      <c r="C22" s="198"/>
      <c r="D22" s="199"/>
      <c r="E22" s="199"/>
      <c r="F22" s="199"/>
      <c r="G22" s="199"/>
      <c r="H22" s="176"/>
      <c r="I22" s="190"/>
      <c r="J22" s="184"/>
      <c r="K22" s="184"/>
      <c r="L22" s="184"/>
      <c r="M22" s="178"/>
      <c r="N22" s="183"/>
      <c r="R22" s="191"/>
      <c r="S22" s="191"/>
    </row>
    <row r="23" spans="1:20" ht="12.75" customHeight="1" thickBot="1">
      <c r="A23" s="200" t="s">
        <v>341</v>
      </c>
      <c r="B23" s="196"/>
      <c r="C23" s="196"/>
      <c r="D23" s="201"/>
      <c r="E23" s="201"/>
      <c r="F23" s="201"/>
      <c r="G23" s="201"/>
      <c r="H23" s="176"/>
      <c r="I23" s="202"/>
      <c r="J23" s="196"/>
      <c r="K23" s="196"/>
      <c r="L23" s="196"/>
      <c r="M23" s="201"/>
      <c r="N23" s="203"/>
      <c r="R23" s="191"/>
      <c r="S23" s="191"/>
    </row>
    <row r="24" spans="1:20" s="207" customFormat="1" ht="12.75" customHeight="1" thickBot="1">
      <c r="A24" s="204" t="s">
        <v>81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6"/>
    </row>
    <row r="25" spans="1:20" ht="12.75" customHeight="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183"/>
    </row>
    <row r="26" spans="1:20" ht="12.75" customHeight="1">
      <c r="A26" s="190"/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3"/>
    </row>
    <row r="27" spans="1:20" ht="12.75" customHeight="1">
      <c r="A27" s="190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3"/>
    </row>
    <row r="28" spans="1:20" ht="12.75" customHeight="1">
      <c r="A28" s="190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3"/>
    </row>
    <row r="29" spans="1:20" ht="12.75" customHeight="1">
      <c r="A29" s="190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3"/>
    </row>
    <row r="30" spans="1:20" ht="12.75" customHeight="1">
      <c r="A30" s="190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3"/>
    </row>
    <row r="31" spans="1:20" ht="12.75" customHeight="1">
      <c r="A31" s="190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3"/>
    </row>
    <row r="32" spans="1:20" ht="12.75" customHeight="1">
      <c r="A32" s="190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3"/>
    </row>
    <row r="33" spans="1:16" ht="12.75" customHeight="1">
      <c r="A33" s="190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3"/>
    </row>
    <row r="34" spans="1:16" ht="12.75" customHeight="1">
      <c r="A34" s="190"/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3"/>
    </row>
    <row r="35" spans="1:16" ht="12.75" customHeight="1">
      <c r="A35" s="190"/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3"/>
    </row>
    <row r="36" spans="1:16" ht="12.75" customHeight="1" thickBot="1">
      <c r="A36" s="202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03"/>
    </row>
    <row r="37" spans="1:16" s="207" customFormat="1" ht="12.75" customHeight="1" thickBot="1">
      <c r="A37" s="210" t="s">
        <v>156</v>
      </c>
      <c r="B37" s="211">
        <v>7</v>
      </c>
      <c r="C37" s="212">
        <v>8</v>
      </c>
      <c r="D37" s="212">
        <v>9</v>
      </c>
      <c r="E37" s="212">
        <v>10</v>
      </c>
      <c r="F37" s="212">
        <v>11</v>
      </c>
      <c r="G37" s="212">
        <v>12</v>
      </c>
      <c r="H37" s="212">
        <v>13</v>
      </c>
      <c r="I37" s="212">
        <v>14</v>
      </c>
      <c r="J37" s="212">
        <v>15</v>
      </c>
      <c r="K37" s="212">
        <v>16</v>
      </c>
      <c r="L37" s="212">
        <v>17</v>
      </c>
      <c r="M37" s="212">
        <v>18</v>
      </c>
      <c r="N37" s="213" t="s">
        <v>14</v>
      </c>
    </row>
    <row r="38" spans="1:16" s="207" customFormat="1" ht="12.75" customHeight="1">
      <c r="A38" s="214" t="s">
        <v>6</v>
      </c>
      <c r="B38" s="215">
        <f>'No.4Ｂ（断面別）'!G30</f>
        <v>14</v>
      </c>
      <c r="C38" s="216">
        <f>'No.4Ｂ（断面別）'!G37</f>
        <v>21</v>
      </c>
      <c r="D38" s="217">
        <f>'No.4Ｂ（断面別）'!G38</f>
        <v>15</v>
      </c>
      <c r="E38" s="217">
        <f>'No.4Ｂ（断面別）'!G39</f>
        <v>10</v>
      </c>
      <c r="F38" s="217">
        <f>'No.4Ｂ（断面別）'!G40</f>
        <v>11</v>
      </c>
      <c r="G38" s="217">
        <f>'No.4Ｂ（断面別）'!G41</f>
        <v>5</v>
      </c>
      <c r="H38" s="217">
        <f>'No.4Ｂ（断面別）'!G42</f>
        <v>5</v>
      </c>
      <c r="I38" s="217">
        <f>'No.4Ｂ（断面別）'!G43</f>
        <v>8</v>
      </c>
      <c r="J38" s="217">
        <f>'No.4Ｂ（断面別）'!G44</f>
        <v>7</v>
      </c>
      <c r="K38" s="217">
        <f>'No.4Ｂ（断面別）'!G45</f>
        <v>13</v>
      </c>
      <c r="L38" s="217">
        <f>'No.4Ｂ（断面別）'!G52</f>
        <v>4</v>
      </c>
      <c r="M38" s="217">
        <f>'No.4Ｂ（断面別）'!G59</f>
        <v>2</v>
      </c>
      <c r="N38" s="218">
        <f>SUM(B38:M38)</f>
        <v>115</v>
      </c>
    </row>
    <row r="39" spans="1:16" s="207" customFormat="1" ht="12.75" customHeight="1" thickBot="1">
      <c r="A39" s="219" t="s">
        <v>157</v>
      </c>
      <c r="B39" s="220">
        <f>'No.4Ｂ（断面別）'!D30</f>
        <v>269</v>
      </c>
      <c r="C39" s="221">
        <f>'No.4Ｂ（断面別）'!D37</f>
        <v>160</v>
      </c>
      <c r="D39" s="222">
        <f>'No.4Ｂ（断面別）'!D38</f>
        <v>146</v>
      </c>
      <c r="E39" s="222">
        <f>'No.4Ｂ（断面別）'!D39</f>
        <v>161</v>
      </c>
      <c r="F39" s="222">
        <f>'No.4Ｂ（断面別）'!D40</f>
        <v>142</v>
      </c>
      <c r="G39" s="222">
        <f>'No.4Ｂ（断面別）'!D41</f>
        <v>136</v>
      </c>
      <c r="H39" s="222">
        <f>'No.4Ｂ（断面別）'!D42</f>
        <v>146</v>
      </c>
      <c r="I39" s="222">
        <f>'No.4Ｂ（断面別）'!D43</f>
        <v>137</v>
      </c>
      <c r="J39" s="222">
        <f>'No.4Ｂ（断面別）'!D44</f>
        <v>161</v>
      </c>
      <c r="K39" s="222">
        <f>'No.4Ｂ（断面別）'!D45</f>
        <v>195</v>
      </c>
      <c r="L39" s="222">
        <f>'No.4Ｂ（断面別）'!D52</f>
        <v>216</v>
      </c>
      <c r="M39" s="222">
        <f>'No.4Ｂ（断面別）'!D59</f>
        <v>206</v>
      </c>
      <c r="N39" s="223">
        <f>SUM(B39:M39)</f>
        <v>2075</v>
      </c>
    </row>
    <row r="40" spans="1:16" s="207" customFormat="1" ht="12.75" customHeight="1" thickBot="1">
      <c r="A40" s="219" t="s">
        <v>158</v>
      </c>
      <c r="B40" s="320">
        <f t="shared" ref="B40:M40" si="0">SUM(B38:B39)</f>
        <v>283</v>
      </c>
      <c r="C40" s="321">
        <f t="shared" si="0"/>
        <v>181</v>
      </c>
      <c r="D40" s="321">
        <f t="shared" si="0"/>
        <v>161</v>
      </c>
      <c r="E40" s="321">
        <f t="shared" si="0"/>
        <v>171</v>
      </c>
      <c r="F40" s="321">
        <f t="shared" si="0"/>
        <v>153</v>
      </c>
      <c r="G40" s="321">
        <f t="shared" si="0"/>
        <v>141</v>
      </c>
      <c r="H40" s="321">
        <f t="shared" si="0"/>
        <v>151</v>
      </c>
      <c r="I40" s="321">
        <f t="shared" si="0"/>
        <v>145</v>
      </c>
      <c r="J40" s="321">
        <f t="shared" si="0"/>
        <v>168</v>
      </c>
      <c r="K40" s="321">
        <f t="shared" si="0"/>
        <v>208</v>
      </c>
      <c r="L40" s="321">
        <f t="shared" si="0"/>
        <v>220</v>
      </c>
      <c r="M40" s="322">
        <f t="shared" si="0"/>
        <v>208</v>
      </c>
      <c r="N40" s="319">
        <f>SUM(B40:M40)</f>
        <v>2190</v>
      </c>
    </row>
    <row r="41" spans="1:16" s="207" customFormat="1" ht="12.75" customHeight="1" thickBot="1">
      <c r="A41" s="224" t="s">
        <v>159</v>
      </c>
      <c r="B41" s="328">
        <f>B38/B40*100</f>
        <v>4.946996466431095</v>
      </c>
      <c r="C41" s="329">
        <f t="shared" ref="C41:N41" si="1">C38/C40*100</f>
        <v>11.602209944751381</v>
      </c>
      <c r="D41" s="329">
        <f t="shared" si="1"/>
        <v>9.316770186335404</v>
      </c>
      <c r="E41" s="329">
        <f t="shared" si="1"/>
        <v>5.8479532163742682</v>
      </c>
      <c r="F41" s="329">
        <f t="shared" si="1"/>
        <v>7.18954248366013</v>
      </c>
      <c r="G41" s="329">
        <f t="shared" si="1"/>
        <v>3.5460992907801421</v>
      </c>
      <c r="H41" s="329">
        <f t="shared" si="1"/>
        <v>3.3112582781456954</v>
      </c>
      <c r="I41" s="329">
        <f t="shared" si="1"/>
        <v>5.5172413793103452</v>
      </c>
      <c r="J41" s="329">
        <f t="shared" si="1"/>
        <v>4.1666666666666661</v>
      </c>
      <c r="K41" s="329">
        <f t="shared" si="1"/>
        <v>6.25</v>
      </c>
      <c r="L41" s="329">
        <f t="shared" si="1"/>
        <v>1.8181818181818181</v>
      </c>
      <c r="M41" s="330">
        <f t="shared" si="1"/>
        <v>0.96153846153846156</v>
      </c>
      <c r="N41" s="330">
        <f t="shared" si="1"/>
        <v>5.2511415525114149</v>
      </c>
    </row>
    <row r="42" spans="1:16" s="207" customFormat="1" ht="12.75" customHeight="1" thickBot="1">
      <c r="A42" s="204" t="s">
        <v>82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6"/>
    </row>
    <row r="43" spans="1:16" ht="12.75" customHeight="1">
      <c r="A43" s="208"/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183"/>
      <c r="P43" s="207"/>
    </row>
    <row r="44" spans="1:16" ht="12.75" customHeight="1">
      <c r="A44" s="190"/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3"/>
      <c r="P44" s="207"/>
    </row>
    <row r="45" spans="1:16" ht="12.75" customHeight="1">
      <c r="A45" s="190"/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3"/>
      <c r="P45" s="207"/>
    </row>
    <row r="46" spans="1:16" ht="12.75" customHeight="1">
      <c r="A46" s="190"/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3"/>
      <c r="P46" s="207"/>
    </row>
    <row r="47" spans="1:16" ht="12.75" customHeight="1">
      <c r="A47" s="190"/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3"/>
      <c r="P47" s="207"/>
    </row>
    <row r="48" spans="1:16" ht="12.75" customHeight="1">
      <c r="A48" s="190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3"/>
      <c r="P48" s="207"/>
    </row>
    <row r="49" spans="1:16" ht="12.75" customHeight="1">
      <c r="A49" s="190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3"/>
      <c r="P49" s="207"/>
    </row>
    <row r="50" spans="1:16" ht="12.75" customHeight="1">
      <c r="A50" s="190"/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3"/>
      <c r="P50" s="207"/>
    </row>
    <row r="51" spans="1:16" ht="12.75" customHeight="1">
      <c r="A51" s="190"/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3"/>
      <c r="P51" s="207"/>
    </row>
    <row r="52" spans="1:16" ht="12.75" customHeight="1">
      <c r="A52" s="190"/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3"/>
      <c r="P52" s="207"/>
    </row>
    <row r="53" spans="1:16" ht="12.75" customHeight="1">
      <c r="A53" s="190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3"/>
      <c r="P53" s="207"/>
    </row>
    <row r="54" spans="1:16" ht="12.75" customHeight="1" thickBot="1">
      <c r="A54" s="202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203"/>
      <c r="P54" s="207"/>
    </row>
    <row r="55" spans="1:16" s="207" customFormat="1" ht="12.75" customHeight="1" thickBot="1">
      <c r="A55" s="210" t="s">
        <v>156</v>
      </c>
      <c r="B55" s="211">
        <v>7</v>
      </c>
      <c r="C55" s="212">
        <v>8</v>
      </c>
      <c r="D55" s="212">
        <v>9</v>
      </c>
      <c r="E55" s="212">
        <v>10</v>
      </c>
      <c r="F55" s="212">
        <v>11</v>
      </c>
      <c r="G55" s="212">
        <v>12</v>
      </c>
      <c r="H55" s="212">
        <v>13</v>
      </c>
      <c r="I55" s="212">
        <v>14</v>
      </c>
      <c r="J55" s="212">
        <v>15</v>
      </c>
      <c r="K55" s="212">
        <v>16</v>
      </c>
      <c r="L55" s="212">
        <v>17</v>
      </c>
      <c r="M55" s="212">
        <v>18</v>
      </c>
      <c r="N55" s="213" t="s">
        <v>14</v>
      </c>
    </row>
    <row r="56" spans="1:16" s="207" customFormat="1" ht="12.75" customHeight="1">
      <c r="A56" s="214" t="s">
        <v>6</v>
      </c>
      <c r="B56" s="215">
        <f>'No.4Ｂ（断面別）'!P30</f>
        <v>3</v>
      </c>
      <c r="C56" s="216">
        <f>'No.4Ｂ（断面別）'!P37</f>
        <v>3</v>
      </c>
      <c r="D56" s="217">
        <f>'No.4Ｂ（断面別）'!P38</f>
        <v>7</v>
      </c>
      <c r="E56" s="217">
        <f>'No.4Ｂ（断面別）'!P39</f>
        <v>10</v>
      </c>
      <c r="F56" s="217">
        <f>'No.4Ｂ（断面別）'!P40</f>
        <v>3</v>
      </c>
      <c r="G56" s="217">
        <f>'No.4Ｂ（断面別）'!P41</f>
        <v>4</v>
      </c>
      <c r="H56" s="217">
        <f>'No.4Ｂ（断面別）'!P42</f>
        <v>2</v>
      </c>
      <c r="I56" s="217">
        <f>'No.4Ｂ（断面別）'!P43</f>
        <v>5</v>
      </c>
      <c r="J56" s="217">
        <f>'No.4Ｂ（断面別）'!P44</f>
        <v>9</v>
      </c>
      <c r="K56" s="217">
        <f>'No.4Ｂ（断面別）'!P45</f>
        <v>7</v>
      </c>
      <c r="L56" s="217">
        <f>'No.4Ｂ（断面別）'!P52</f>
        <v>5</v>
      </c>
      <c r="M56" s="217">
        <f>'No.4Ｂ（断面別）'!P59</f>
        <v>6</v>
      </c>
      <c r="N56" s="218">
        <f>SUM(B56:M56)</f>
        <v>64</v>
      </c>
    </row>
    <row r="57" spans="1:16" s="207" customFormat="1" ht="12.75" customHeight="1" thickBot="1">
      <c r="A57" s="219" t="s">
        <v>157</v>
      </c>
      <c r="B57" s="220">
        <f>'No.4Ｂ（断面別）'!M30</f>
        <v>125</v>
      </c>
      <c r="C57" s="221">
        <f>'No.4Ｂ（断面別）'!M37</f>
        <v>136</v>
      </c>
      <c r="D57" s="222">
        <f>'No.4Ｂ（断面別）'!M38</f>
        <v>143</v>
      </c>
      <c r="E57" s="222">
        <f>'No.4Ｂ（断面別）'!M39</f>
        <v>123</v>
      </c>
      <c r="F57" s="222">
        <f>'No.4Ｂ（断面別）'!M40</f>
        <v>135</v>
      </c>
      <c r="G57" s="222">
        <f>'No.4Ｂ（断面別）'!M41</f>
        <v>131</v>
      </c>
      <c r="H57" s="222">
        <f>'No.4Ｂ（断面別）'!M42</f>
        <v>161</v>
      </c>
      <c r="I57" s="222">
        <f>'No.4Ｂ（断面別）'!M43</f>
        <v>131</v>
      </c>
      <c r="J57" s="222">
        <f>'No.4Ｂ（断面別）'!M44</f>
        <v>162</v>
      </c>
      <c r="K57" s="222">
        <f>'No.4Ｂ（断面別）'!M45</f>
        <v>167</v>
      </c>
      <c r="L57" s="222">
        <f>'No.4Ｂ（断面別）'!M52</f>
        <v>162</v>
      </c>
      <c r="M57" s="222">
        <f>'No.4Ｂ（断面別）'!M59</f>
        <v>162</v>
      </c>
      <c r="N57" s="223">
        <f>SUM(B57:M57)</f>
        <v>1738</v>
      </c>
    </row>
    <row r="58" spans="1:16" s="207" customFormat="1" ht="12.75" customHeight="1" thickBot="1">
      <c r="A58" s="219" t="s">
        <v>158</v>
      </c>
      <c r="B58" s="320">
        <f t="shared" ref="B58:M58" si="2">SUM(B56:B57)</f>
        <v>128</v>
      </c>
      <c r="C58" s="321">
        <f t="shared" si="2"/>
        <v>139</v>
      </c>
      <c r="D58" s="321">
        <f t="shared" si="2"/>
        <v>150</v>
      </c>
      <c r="E58" s="321">
        <f t="shared" si="2"/>
        <v>133</v>
      </c>
      <c r="F58" s="321">
        <f t="shared" si="2"/>
        <v>138</v>
      </c>
      <c r="G58" s="321">
        <f t="shared" si="2"/>
        <v>135</v>
      </c>
      <c r="H58" s="321">
        <f t="shared" si="2"/>
        <v>163</v>
      </c>
      <c r="I58" s="321">
        <f t="shared" si="2"/>
        <v>136</v>
      </c>
      <c r="J58" s="321">
        <f t="shared" si="2"/>
        <v>171</v>
      </c>
      <c r="K58" s="321">
        <f t="shared" si="2"/>
        <v>174</v>
      </c>
      <c r="L58" s="321">
        <f t="shared" si="2"/>
        <v>167</v>
      </c>
      <c r="M58" s="322">
        <f t="shared" si="2"/>
        <v>168</v>
      </c>
      <c r="N58" s="319">
        <f>SUM(B58:M58)</f>
        <v>1802</v>
      </c>
    </row>
    <row r="59" spans="1:16" s="207" customFormat="1" ht="12.75" customHeight="1" thickBot="1">
      <c r="A59" s="224" t="s">
        <v>159</v>
      </c>
      <c r="B59" s="328">
        <f>B56/B58*100</f>
        <v>2.34375</v>
      </c>
      <c r="C59" s="329">
        <f t="shared" ref="C59:N59" si="3">C56/C58*100</f>
        <v>2.1582733812949639</v>
      </c>
      <c r="D59" s="329">
        <f t="shared" si="3"/>
        <v>4.666666666666667</v>
      </c>
      <c r="E59" s="329">
        <f t="shared" si="3"/>
        <v>7.518796992481203</v>
      </c>
      <c r="F59" s="329">
        <f t="shared" si="3"/>
        <v>2.1739130434782608</v>
      </c>
      <c r="G59" s="329">
        <f t="shared" si="3"/>
        <v>2.9629629629629632</v>
      </c>
      <c r="H59" s="329">
        <f t="shared" si="3"/>
        <v>1.2269938650306749</v>
      </c>
      <c r="I59" s="329">
        <f t="shared" si="3"/>
        <v>3.6764705882352944</v>
      </c>
      <c r="J59" s="329">
        <f t="shared" si="3"/>
        <v>5.2631578947368416</v>
      </c>
      <c r="K59" s="329">
        <f t="shared" si="3"/>
        <v>4.0229885057471266</v>
      </c>
      <c r="L59" s="329">
        <f t="shared" si="3"/>
        <v>2.9940119760479043</v>
      </c>
      <c r="M59" s="330">
        <f t="shared" si="3"/>
        <v>3.5714285714285712</v>
      </c>
      <c r="N59" s="330">
        <f t="shared" si="3"/>
        <v>3.551609322974473</v>
      </c>
    </row>
    <row r="60" spans="1:16" s="207" customFormat="1" ht="12.75" customHeight="1" thickBot="1">
      <c r="A60" s="204" t="s">
        <v>164</v>
      </c>
      <c r="B60" s="205"/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6"/>
    </row>
    <row r="61" spans="1:16" ht="12.75" customHeight="1">
      <c r="A61" s="208"/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183"/>
      <c r="P61" s="207"/>
    </row>
    <row r="62" spans="1:16" ht="12.75" customHeight="1">
      <c r="A62" s="190"/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3"/>
      <c r="P62" s="207"/>
    </row>
    <row r="63" spans="1:16" ht="12.75" customHeight="1">
      <c r="A63" s="190"/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3"/>
      <c r="P63" s="207"/>
    </row>
    <row r="64" spans="1:16" ht="12.75" customHeight="1">
      <c r="A64" s="190"/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3"/>
      <c r="P64" s="207"/>
    </row>
    <row r="65" spans="1:16" ht="12.75" customHeight="1">
      <c r="A65" s="190"/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3"/>
      <c r="P65" s="207"/>
    </row>
    <row r="66" spans="1:16" ht="12.75" customHeight="1">
      <c r="A66" s="190"/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3"/>
      <c r="P66" s="207"/>
    </row>
    <row r="67" spans="1:16" ht="12.75" customHeight="1">
      <c r="A67" s="190"/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3"/>
      <c r="P67" s="207"/>
    </row>
    <row r="68" spans="1:16" ht="12.75" customHeight="1">
      <c r="A68" s="190"/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3"/>
      <c r="P68" s="207"/>
    </row>
    <row r="69" spans="1:16" ht="12.75" customHeight="1">
      <c r="A69" s="190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3"/>
      <c r="P69" s="207"/>
    </row>
    <row r="70" spans="1:16" ht="12.75" customHeight="1">
      <c r="A70" s="190"/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3"/>
      <c r="P70" s="207"/>
    </row>
    <row r="71" spans="1:16" ht="12.75" customHeight="1">
      <c r="A71" s="190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3"/>
      <c r="P71" s="207"/>
    </row>
    <row r="72" spans="1:16" ht="12.75" customHeight="1" thickBot="1">
      <c r="A72" s="202"/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203"/>
      <c r="P72" s="207"/>
    </row>
    <row r="73" spans="1:16" s="207" customFormat="1" ht="12.75" customHeight="1" thickBot="1">
      <c r="A73" s="210" t="s">
        <v>156</v>
      </c>
      <c r="B73" s="211">
        <v>7</v>
      </c>
      <c r="C73" s="212">
        <v>8</v>
      </c>
      <c r="D73" s="212">
        <v>9</v>
      </c>
      <c r="E73" s="212">
        <v>10</v>
      </c>
      <c r="F73" s="212">
        <v>11</v>
      </c>
      <c r="G73" s="212">
        <v>12</v>
      </c>
      <c r="H73" s="212">
        <v>13</v>
      </c>
      <c r="I73" s="212">
        <v>14</v>
      </c>
      <c r="J73" s="212">
        <v>15</v>
      </c>
      <c r="K73" s="212">
        <v>16</v>
      </c>
      <c r="L73" s="212">
        <v>17</v>
      </c>
      <c r="M73" s="212">
        <v>18</v>
      </c>
      <c r="N73" s="213" t="s">
        <v>14</v>
      </c>
    </row>
    <row r="74" spans="1:16" s="207" customFormat="1" ht="12.75" customHeight="1">
      <c r="A74" s="214" t="s">
        <v>6</v>
      </c>
      <c r="B74" s="323">
        <f>B38+B56</f>
        <v>17</v>
      </c>
      <c r="C74" s="324">
        <f t="shared" ref="C74:M74" si="4">C38+C56</f>
        <v>24</v>
      </c>
      <c r="D74" s="324">
        <f t="shared" si="4"/>
        <v>22</v>
      </c>
      <c r="E74" s="324">
        <f t="shared" si="4"/>
        <v>20</v>
      </c>
      <c r="F74" s="324">
        <f t="shared" si="4"/>
        <v>14</v>
      </c>
      <c r="G74" s="324">
        <f t="shared" si="4"/>
        <v>9</v>
      </c>
      <c r="H74" s="324">
        <f t="shared" si="4"/>
        <v>7</v>
      </c>
      <c r="I74" s="324">
        <f t="shared" si="4"/>
        <v>13</v>
      </c>
      <c r="J74" s="324">
        <f t="shared" si="4"/>
        <v>16</v>
      </c>
      <c r="K74" s="324">
        <f t="shared" si="4"/>
        <v>20</v>
      </c>
      <c r="L74" s="324">
        <f t="shared" si="4"/>
        <v>9</v>
      </c>
      <c r="M74" s="325">
        <f t="shared" si="4"/>
        <v>8</v>
      </c>
      <c r="N74" s="218">
        <f>SUM(B74:M74)</f>
        <v>179</v>
      </c>
    </row>
    <row r="75" spans="1:16" s="207" customFormat="1" ht="12.75" customHeight="1" thickBot="1">
      <c r="A75" s="219" t="s">
        <v>157</v>
      </c>
      <c r="B75" s="326">
        <f>B39+B57</f>
        <v>394</v>
      </c>
      <c r="C75" s="221">
        <f t="shared" ref="C75:M75" si="5">C39+C57</f>
        <v>296</v>
      </c>
      <c r="D75" s="221">
        <f t="shared" si="5"/>
        <v>289</v>
      </c>
      <c r="E75" s="221">
        <f t="shared" si="5"/>
        <v>284</v>
      </c>
      <c r="F75" s="221">
        <f t="shared" si="5"/>
        <v>277</v>
      </c>
      <c r="G75" s="221">
        <f t="shared" si="5"/>
        <v>267</v>
      </c>
      <c r="H75" s="221">
        <f t="shared" si="5"/>
        <v>307</v>
      </c>
      <c r="I75" s="221">
        <f t="shared" si="5"/>
        <v>268</v>
      </c>
      <c r="J75" s="221">
        <f t="shared" si="5"/>
        <v>323</v>
      </c>
      <c r="K75" s="221">
        <f t="shared" si="5"/>
        <v>362</v>
      </c>
      <c r="L75" s="221">
        <f t="shared" si="5"/>
        <v>378</v>
      </c>
      <c r="M75" s="327">
        <f t="shared" si="5"/>
        <v>368</v>
      </c>
      <c r="N75" s="223">
        <f>SUM(B75:M75)</f>
        <v>3813</v>
      </c>
    </row>
    <row r="76" spans="1:16" s="207" customFormat="1" ht="12.75" customHeight="1" thickBot="1">
      <c r="A76" s="219" t="s">
        <v>158</v>
      </c>
      <c r="B76" s="320">
        <f t="shared" ref="B76:M76" si="6">SUM(B74:B75)</f>
        <v>411</v>
      </c>
      <c r="C76" s="321">
        <f t="shared" si="6"/>
        <v>320</v>
      </c>
      <c r="D76" s="321">
        <f t="shared" si="6"/>
        <v>311</v>
      </c>
      <c r="E76" s="321">
        <f t="shared" si="6"/>
        <v>304</v>
      </c>
      <c r="F76" s="321">
        <f t="shared" si="6"/>
        <v>291</v>
      </c>
      <c r="G76" s="321">
        <f t="shared" si="6"/>
        <v>276</v>
      </c>
      <c r="H76" s="321">
        <f t="shared" si="6"/>
        <v>314</v>
      </c>
      <c r="I76" s="321">
        <f t="shared" si="6"/>
        <v>281</v>
      </c>
      <c r="J76" s="321">
        <f t="shared" si="6"/>
        <v>339</v>
      </c>
      <c r="K76" s="321">
        <f t="shared" si="6"/>
        <v>382</v>
      </c>
      <c r="L76" s="321">
        <f t="shared" si="6"/>
        <v>387</v>
      </c>
      <c r="M76" s="322">
        <f t="shared" si="6"/>
        <v>376</v>
      </c>
      <c r="N76" s="319">
        <f>SUM(B76:M76)</f>
        <v>3992</v>
      </c>
    </row>
    <row r="77" spans="1:16" s="207" customFormat="1" ht="12.75" customHeight="1" thickBot="1">
      <c r="A77" s="224" t="s">
        <v>159</v>
      </c>
      <c r="B77" s="328">
        <f>B74/B76*100</f>
        <v>4.1362530413625302</v>
      </c>
      <c r="C77" s="329">
        <f t="shared" ref="C77:N77" si="7">C74/C76*100</f>
        <v>7.5</v>
      </c>
      <c r="D77" s="329">
        <f t="shared" si="7"/>
        <v>7.07395498392283</v>
      </c>
      <c r="E77" s="329">
        <f t="shared" si="7"/>
        <v>6.5789473684210522</v>
      </c>
      <c r="F77" s="329">
        <f t="shared" si="7"/>
        <v>4.8109965635738838</v>
      </c>
      <c r="G77" s="329">
        <f t="shared" si="7"/>
        <v>3.2608695652173911</v>
      </c>
      <c r="H77" s="329">
        <f t="shared" si="7"/>
        <v>2.2292993630573248</v>
      </c>
      <c r="I77" s="329">
        <f t="shared" si="7"/>
        <v>4.6263345195729535</v>
      </c>
      <c r="J77" s="329">
        <f t="shared" si="7"/>
        <v>4.71976401179941</v>
      </c>
      <c r="K77" s="329">
        <f t="shared" si="7"/>
        <v>5.2356020942408374</v>
      </c>
      <c r="L77" s="329">
        <f t="shared" si="7"/>
        <v>2.3255813953488373</v>
      </c>
      <c r="M77" s="330">
        <f t="shared" si="7"/>
        <v>2.1276595744680851</v>
      </c>
      <c r="N77" s="330">
        <f t="shared" si="7"/>
        <v>4.4839679358717435</v>
      </c>
    </row>
  </sheetData>
  <phoneticPr fontId="4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77"/>
  <sheetViews>
    <sheetView view="pageBreakPreview" topLeftCell="C3" zoomScale="145" zoomScaleNormal="100" zoomScaleSheetLayoutView="145" workbookViewId="0">
      <selection activeCell="P30" sqref="P1:P1048576"/>
    </sheetView>
  </sheetViews>
  <sheetFormatPr defaultRowHeight="12"/>
  <cols>
    <col min="1" max="1" width="12.83203125" style="175" customWidth="1"/>
    <col min="2" max="13" width="7.83203125" style="175" customWidth="1"/>
    <col min="14" max="14" width="12.5" style="176" customWidth="1"/>
    <col min="15" max="16384" width="9.33203125" style="176"/>
  </cols>
  <sheetData>
    <row r="1" spans="1:20" hidden="1">
      <c r="B1" s="175">
        <v>11</v>
      </c>
      <c r="C1" s="175">
        <v>17</v>
      </c>
      <c r="D1" s="175">
        <v>23</v>
      </c>
      <c r="E1" s="175">
        <v>24</v>
      </c>
      <c r="F1" s="175">
        <v>25</v>
      </c>
      <c r="G1" s="175">
        <v>26</v>
      </c>
      <c r="H1" s="175">
        <v>27</v>
      </c>
      <c r="I1" s="175">
        <v>28</v>
      </c>
      <c r="J1" s="175">
        <v>29</v>
      </c>
      <c r="K1" s="175">
        <v>30</v>
      </c>
      <c r="L1" s="175">
        <v>31</v>
      </c>
      <c r="M1" s="175">
        <v>37</v>
      </c>
    </row>
    <row r="2" spans="1:20" hidden="1">
      <c r="B2" s="175">
        <v>16</v>
      </c>
      <c r="C2" s="175">
        <v>22</v>
      </c>
      <c r="D2" s="175">
        <v>23</v>
      </c>
      <c r="E2" s="175">
        <v>24</v>
      </c>
      <c r="F2" s="175">
        <v>25</v>
      </c>
      <c r="G2" s="175">
        <v>26</v>
      </c>
      <c r="H2" s="175">
        <v>27</v>
      </c>
      <c r="I2" s="175">
        <v>28</v>
      </c>
      <c r="J2" s="175">
        <v>29</v>
      </c>
      <c r="K2" s="175">
        <v>30</v>
      </c>
      <c r="L2" s="175">
        <v>36</v>
      </c>
      <c r="M2" s="175">
        <v>42</v>
      </c>
    </row>
    <row r="3" spans="1:20">
      <c r="A3" s="177"/>
    </row>
    <row r="4" spans="1:20" ht="12.75" thickBot="1">
      <c r="A4" s="177"/>
    </row>
    <row r="5" spans="1:20" ht="12.95" customHeight="1">
      <c r="A5" s="178"/>
      <c r="B5" s="178"/>
      <c r="C5" s="178"/>
      <c r="D5" s="178"/>
      <c r="E5" s="178"/>
      <c r="F5" s="178"/>
      <c r="G5" s="178"/>
      <c r="I5" s="179"/>
      <c r="J5" s="180"/>
      <c r="K5" s="180"/>
      <c r="L5" s="180"/>
      <c r="M5" s="180"/>
      <c r="N5" s="181"/>
    </row>
    <row r="6" spans="1:20" ht="12.95" customHeight="1">
      <c r="A6" s="178"/>
      <c r="B6" s="178"/>
      <c r="C6" s="178"/>
      <c r="D6" s="178"/>
      <c r="E6" s="178"/>
      <c r="F6" s="178"/>
      <c r="G6" s="178"/>
      <c r="I6" s="182"/>
      <c r="J6" s="178"/>
      <c r="K6" s="178"/>
      <c r="L6" s="178"/>
      <c r="M6" s="178"/>
      <c r="N6" s="183"/>
    </row>
    <row r="7" spans="1:20" ht="12.95" customHeight="1">
      <c r="A7" s="178"/>
      <c r="B7" s="178"/>
      <c r="C7" s="178"/>
      <c r="D7" s="178"/>
      <c r="E7" s="178"/>
      <c r="F7" s="178"/>
      <c r="G7" s="178"/>
      <c r="I7" s="182"/>
      <c r="J7" s="178"/>
      <c r="K7" s="178"/>
      <c r="L7" s="178"/>
      <c r="M7" s="178"/>
      <c r="N7" s="183"/>
    </row>
    <row r="8" spans="1:20" ht="12.95" customHeight="1">
      <c r="A8" s="184"/>
      <c r="B8" s="184"/>
      <c r="C8" s="184"/>
      <c r="D8" s="184"/>
      <c r="E8" s="184"/>
      <c r="F8" s="184"/>
      <c r="G8" s="184"/>
      <c r="H8" s="185"/>
      <c r="I8" s="186"/>
      <c r="J8" s="187"/>
      <c r="K8" s="187"/>
      <c r="L8" s="187"/>
      <c r="M8" s="178"/>
      <c r="N8" s="183"/>
      <c r="O8" s="175"/>
      <c r="P8" s="175"/>
      <c r="Q8" s="175"/>
      <c r="R8" s="175"/>
      <c r="S8" s="175"/>
      <c r="T8" s="175"/>
    </row>
    <row r="9" spans="1:20" ht="12.95" customHeight="1">
      <c r="A9" s="184"/>
      <c r="B9" s="184"/>
      <c r="C9" s="184"/>
      <c r="D9" s="184"/>
      <c r="E9" s="184"/>
      <c r="F9" s="184"/>
      <c r="G9" s="184"/>
      <c r="H9" s="185"/>
      <c r="I9" s="186"/>
      <c r="J9" s="187"/>
      <c r="K9" s="187"/>
      <c r="L9" s="187"/>
      <c r="M9" s="178"/>
      <c r="N9" s="183"/>
      <c r="O9" s="175"/>
      <c r="P9" s="175"/>
      <c r="Q9" s="175"/>
      <c r="R9" s="175"/>
      <c r="S9" s="175"/>
      <c r="T9" s="175"/>
    </row>
    <row r="10" spans="1:20" ht="12.95" customHeight="1">
      <c r="A10" s="184"/>
      <c r="B10" s="184"/>
      <c r="C10" s="184"/>
      <c r="D10" s="184"/>
      <c r="E10" s="184"/>
      <c r="F10" s="184"/>
      <c r="G10" s="184"/>
      <c r="I10" s="182"/>
      <c r="J10" s="178"/>
      <c r="K10" s="178"/>
      <c r="L10" s="178"/>
      <c r="M10" s="178"/>
      <c r="N10" s="183"/>
      <c r="O10" s="175"/>
      <c r="P10" s="175"/>
      <c r="Q10" s="175"/>
      <c r="R10" s="175"/>
      <c r="S10" s="175"/>
      <c r="T10" s="175"/>
    </row>
    <row r="11" spans="1:20" ht="18.75" customHeight="1">
      <c r="A11" s="188" t="s">
        <v>152</v>
      </c>
      <c r="B11" s="189"/>
      <c r="C11" s="189"/>
      <c r="D11" s="189"/>
      <c r="E11" s="187"/>
      <c r="F11" s="187"/>
      <c r="G11" s="187"/>
      <c r="H11" s="176" t="s">
        <v>3</v>
      </c>
      <c r="I11" s="190" t="s">
        <v>3</v>
      </c>
      <c r="J11" s="184"/>
      <c r="K11" s="184"/>
      <c r="L11" s="184"/>
      <c r="M11" s="178"/>
      <c r="N11" s="183"/>
      <c r="P11" s="191"/>
      <c r="Q11" s="191"/>
      <c r="R11" s="191"/>
      <c r="S11" s="191"/>
      <c r="T11" s="191"/>
    </row>
    <row r="12" spans="1:20" ht="9.75" customHeight="1">
      <c r="A12" s="188"/>
      <c r="B12" s="189"/>
      <c r="C12" s="189"/>
      <c r="D12" s="189"/>
      <c r="E12" s="187"/>
      <c r="F12" s="187"/>
      <c r="G12" s="187"/>
      <c r="H12" s="176"/>
      <c r="I12" s="190"/>
      <c r="J12" s="184"/>
      <c r="K12" s="184"/>
      <c r="L12" s="184"/>
      <c r="M12" s="178"/>
      <c r="N12" s="183"/>
      <c r="P12" s="191"/>
      <c r="Q12" s="191"/>
      <c r="R12" s="191"/>
      <c r="S12" s="191"/>
      <c r="T12" s="191"/>
    </row>
    <row r="13" spans="1:20" ht="9.75" customHeight="1">
      <c r="A13" s="188"/>
      <c r="B13" s="189"/>
      <c r="C13" s="189"/>
      <c r="D13" s="189"/>
      <c r="E13" s="187"/>
      <c r="F13" s="187"/>
      <c r="G13" s="187"/>
      <c r="H13" s="176"/>
      <c r="I13" s="190"/>
      <c r="J13" s="184"/>
      <c r="K13" s="184"/>
      <c r="L13" s="184"/>
      <c r="M13" s="178"/>
      <c r="N13" s="183"/>
      <c r="P13" s="191"/>
      <c r="Q13" s="191"/>
      <c r="R13" s="191"/>
      <c r="S13" s="191"/>
      <c r="T13" s="191"/>
    </row>
    <row r="14" spans="1:20" ht="9.75" customHeight="1">
      <c r="A14" s="188"/>
      <c r="B14" s="189"/>
      <c r="C14" s="189"/>
      <c r="D14" s="189"/>
      <c r="E14" s="187"/>
      <c r="F14" s="187"/>
      <c r="G14" s="192"/>
      <c r="H14" s="176"/>
      <c r="I14" s="190"/>
      <c r="J14" s="184"/>
      <c r="K14" s="184"/>
      <c r="L14" s="184"/>
      <c r="M14" s="178"/>
      <c r="N14" s="183"/>
      <c r="P14" s="191"/>
      <c r="Q14" s="191"/>
      <c r="R14" s="191"/>
      <c r="S14" s="191"/>
      <c r="T14" s="191"/>
    </row>
    <row r="15" spans="1:20" ht="12.95" customHeight="1">
      <c r="A15" s="184"/>
      <c r="B15" s="184"/>
      <c r="C15" s="184"/>
      <c r="D15" s="184"/>
      <c r="E15" s="184"/>
      <c r="F15" s="184"/>
      <c r="G15" s="184"/>
      <c r="H15" s="176"/>
      <c r="I15" s="190"/>
      <c r="J15" s="184"/>
      <c r="K15" s="184"/>
      <c r="L15" s="184"/>
      <c r="M15" s="178"/>
      <c r="N15" s="183"/>
      <c r="T15" s="191"/>
    </row>
    <row r="16" spans="1:20" ht="12.95" customHeight="1">
      <c r="A16" s="184"/>
      <c r="B16" s="184"/>
      <c r="C16" s="184"/>
      <c r="D16" s="184"/>
      <c r="E16" s="184"/>
      <c r="F16" s="184"/>
      <c r="G16" s="193" t="s">
        <v>161</v>
      </c>
      <c r="H16" s="176"/>
      <c r="I16" s="190"/>
      <c r="J16" s="184"/>
      <c r="K16" s="184"/>
      <c r="L16" s="184"/>
      <c r="M16" s="178"/>
      <c r="N16" s="183"/>
      <c r="T16" s="191"/>
    </row>
    <row r="17" spans="1:20" ht="12.95" customHeight="1">
      <c r="A17" s="184"/>
      <c r="B17" s="184"/>
      <c r="C17" s="184"/>
      <c r="D17" s="184"/>
      <c r="E17" s="184"/>
      <c r="F17" s="184"/>
      <c r="G17" s="194"/>
      <c r="H17" s="176"/>
      <c r="I17" s="190"/>
      <c r="J17" s="184"/>
      <c r="K17" s="184"/>
      <c r="L17" s="184"/>
      <c r="M17" s="178"/>
      <c r="N17" s="183"/>
      <c r="T17" s="191"/>
    </row>
    <row r="18" spans="1:20" ht="12.95" customHeight="1">
      <c r="A18" s="184"/>
      <c r="B18" s="184"/>
      <c r="C18" s="184"/>
      <c r="D18" s="184"/>
      <c r="E18" s="184"/>
      <c r="F18" s="184"/>
      <c r="G18" s="195" t="s">
        <v>165</v>
      </c>
      <c r="H18" s="176"/>
      <c r="I18" s="190"/>
      <c r="J18" s="184"/>
      <c r="K18" s="184"/>
      <c r="L18" s="184"/>
      <c r="M18" s="178"/>
      <c r="N18" s="183"/>
      <c r="T18" s="191"/>
    </row>
    <row r="19" spans="1:20" ht="12.95" customHeight="1">
      <c r="A19" s="184"/>
      <c r="B19" s="184"/>
      <c r="C19" s="184"/>
      <c r="D19" s="184"/>
      <c r="E19" s="184"/>
      <c r="F19" s="184"/>
      <c r="G19" s="194"/>
      <c r="H19" s="176"/>
      <c r="I19" s="190"/>
      <c r="J19" s="184"/>
      <c r="K19" s="184"/>
      <c r="L19" s="184"/>
      <c r="M19" s="178"/>
      <c r="N19" s="183"/>
      <c r="T19" s="191"/>
    </row>
    <row r="20" spans="1:20" ht="12.95" customHeight="1">
      <c r="A20" s="184"/>
      <c r="B20" s="184"/>
      <c r="C20" s="184"/>
      <c r="D20" s="184"/>
      <c r="E20" s="184"/>
      <c r="F20" s="184"/>
      <c r="G20" s="195" t="s">
        <v>166</v>
      </c>
      <c r="H20" s="176"/>
      <c r="I20" s="190"/>
      <c r="J20" s="184"/>
      <c r="K20" s="184"/>
      <c r="L20" s="184"/>
      <c r="M20" s="178"/>
      <c r="N20" s="183"/>
      <c r="S20" s="191"/>
    </row>
    <row r="21" spans="1:20" ht="12.95" customHeight="1" thickBot="1">
      <c r="A21" s="196"/>
      <c r="B21" s="196"/>
      <c r="C21" s="196"/>
      <c r="D21" s="196"/>
      <c r="E21" s="196"/>
      <c r="F21" s="196"/>
      <c r="G21" s="196"/>
      <c r="H21" s="176"/>
      <c r="I21" s="190"/>
      <c r="J21" s="184"/>
      <c r="K21" s="184"/>
      <c r="L21" s="184"/>
      <c r="M21" s="178"/>
      <c r="N21" s="183"/>
      <c r="S21" s="191"/>
    </row>
    <row r="22" spans="1:20" ht="12.75" customHeight="1">
      <c r="A22" s="197" t="str">
        <f>'No.4-12（方向別）'!A13&amp;"C"</f>
        <v>調査地点　：Ｎｏ．４　有吉中学校前交差点C</v>
      </c>
      <c r="B22" s="198"/>
      <c r="C22" s="198"/>
      <c r="D22" s="199"/>
      <c r="E22" s="199"/>
      <c r="F22" s="199"/>
      <c r="G22" s="199"/>
      <c r="H22" s="176"/>
      <c r="I22" s="190"/>
      <c r="J22" s="184"/>
      <c r="K22" s="184"/>
      <c r="L22" s="184"/>
      <c r="M22" s="178"/>
      <c r="N22" s="183"/>
      <c r="R22" s="191"/>
      <c r="S22" s="191"/>
    </row>
    <row r="23" spans="1:20" ht="12.75" customHeight="1" thickBot="1">
      <c r="A23" s="200" t="s">
        <v>341</v>
      </c>
      <c r="B23" s="196"/>
      <c r="C23" s="196"/>
      <c r="D23" s="201"/>
      <c r="E23" s="201"/>
      <c r="F23" s="201"/>
      <c r="G23" s="201"/>
      <c r="H23" s="176"/>
      <c r="I23" s="202"/>
      <c r="J23" s="196"/>
      <c r="K23" s="196"/>
      <c r="L23" s="196"/>
      <c r="M23" s="201"/>
      <c r="N23" s="203"/>
      <c r="R23" s="191"/>
      <c r="S23" s="191"/>
    </row>
    <row r="24" spans="1:20" s="207" customFormat="1" ht="12.75" customHeight="1" thickBot="1">
      <c r="A24" s="204" t="s">
        <v>85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6"/>
    </row>
    <row r="25" spans="1:20" ht="12.75" customHeight="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183"/>
    </row>
    <row r="26" spans="1:20" ht="12.75" customHeight="1">
      <c r="A26" s="190"/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3"/>
    </row>
    <row r="27" spans="1:20" ht="12.75" customHeight="1">
      <c r="A27" s="190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3"/>
    </row>
    <row r="28" spans="1:20" ht="12.75" customHeight="1">
      <c r="A28" s="190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3"/>
    </row>
    <row r="29" spans="1:20" ht="12.75" customHeight="1">
      <c r="A29" s="190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3"/>
    </row>
    <row r="30" spans="1:20" ht="12.75" customHeight="1">
      <c r="A30" s="190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3"/>
    </row>
    <row r="31" spans="1:20" ht="12.75" customHeight="1">
      <c r="A31" s="190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3"/>
    </row>
    <row r="32" spans="1:20" ht="12.75" customHeight="1">
      <c r="A32" s="190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3"/>
    </row>
    <row r="33" spans="1:16" ht="12.75" customHeight="1">
      <c r="A33" s="190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3"/>
    </row>
    <row r="34" spans="1:16" ht="12.75" customHeight="1">
      <c r="A34" s="190"/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3"/>
    </row>
    <row r="35" spans="1:16" ht="12.75" customHeight="1">
      <c r="A35" s="190"/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3"/>
    </row>
    <row r="36" spans="1:16" ht="12.75" customHeight="1" thickBot="1">
      <c r="A36" s="202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03"/>
    </row>
    <row r="37" spans="1:16" s="207" customFormat="1" ht="12.75" customHeight="1" thickBot="1">
      <c r="A37" s="210" t="s">
        <v>156</v>
      </c>
      <c r="B37" s="211">
        <v>7</v>
      </c>
      <c r="C37" s="212">
        <v>8</v>
      </c>
      <c r="D37" s="212">
        <v>9</v>
      </c>
      <c r="E37" s="212">
        <v>10</v>
      </c>
      <c r="F37" s="212">
        <v>11</v>
      </c>
      <c r="G37" s="212">
        <v>12</v>
      </c>
      <c r="H37" s="212">
        <v>13</v>
      </c>
      <c r="I37" s="212">
        <v>14</v>
      </c>
      <c r="J37" s="212">
        <v>15</v>
      </c>
      <c r="K37" s="212">
        <v>16</v>
      </c>
      <c r="L37" s="212">
        <v>17</v>
      </c>
      <c r="M37" s="212">
        <v>18</v>
      </c>
      <c r="N37" s="213" t="s">
        <v>14</v>
      </c>
    </row>
    <row r="38" spans="1:16" s="207" customFormat="1" ht="12.75" customHeight="1">
      <c r="A38" s="214" t="s">
        <v>6</v>
      </c>
      <c r="B38" s="215">
        <f>'No.4Ｃ（断面別）'!G30</f>
        <v>25</v>
      </c>
      <c r="C38" s="216">
        <f>'No.4Ｃ（断面別）'!G37</f>
        <v>41</v>
      </c>
      <c r="D38" s="217">
        <f>'No.4Ｃ（断面別）'!G38</f>
        <v>26</v>
      </c>
      <c r="E38" s="217">
        <f>'No.4Ｃ（断面別）'!G39</f>
        <v>39</v>
      </c>
      <c r="F38" s="217">
        <f>'No.4Ｃ（断面別）'!G40</f>
        <v>31</v>
      </c>
      <c r="G38" s="217">
        <f>'No.4Ｃ（断面別）'!G41</f>
        <v>32</v>
      </c>
      <c r="H38" s="217">
        <f>'No.4Ｃ（断面別）'!G42</f>
        <v>24</v>
      </c>
      <c r="I38" s="217">
        <f>'No.4Ｃ（断面別）'!G43</f>
        <v>31</v>
      </c>
      <c r="J38" s="217">
        <f>'No.4Ｃ（断面別）'!G44</f>
        <v>32</v>
      </c>
      <c r="K38" s="217">
        <f>'No.4Ｃ（断面別）'!G45</f>
        <v>48</v>
      </c>
      <c r="L38" s="217">
        <f>'No.4Ｃ（断面別）'!G52</f>
        <v>21</v>
      </c>
      <c r="M38" s="217">
        <f>'No.4Ｃ（断面別）'!G59</f>
        <v>21</v>
      </c>
      <c r="N38" s="218">
        <f>SUM(B38:M38)</f>
        <v>371</v>
      </c>
    </row>
    <row r="39" spans="1:16" s="207" customFormat="1" ht="12.75" customHeight="1" thickBot="1">
      <c r="A39" s="219" t="s">
        <v>157</v>
      </c>
      <c r="B39" s="220">
        <f>'No.4Ｃ（断面別）'!D30</f>
        <v>802</v>
      </c>
      <c r="C39" s="221">
        <f>'No.4Ｃ（断面別）'!D37</f>
        <v>669</v>
      </c>
      <c r="D39" s="222">
        <f>'No.4Ｃ（断面別）'!D38</f>
        <v>541</v>
      </c>
      <c r="E39" s="222">
        <f>'No.4Ｃ（断面別）'!D39</f>
        <v>412</v>
      </c>
      <c r="F39" s="222">
        <f>'No.4Ｃ（断面別）'!D40</f>
        <v>487</v>
      </c>
      <c r="G39" s="222">
        <f>'No.4Ｃ（断面別）'!D41</f>
        <v>494</v>
      </c>
      <c r="H39" s="222">
        <f>'No.4Ｃ（断面別）'!D42</f>
        <v>561</v>
      </c>
      <c r="I39" s="222">
        <f>'No.4Ｃ（断面別）'!D43</f>
        <v>526</v>
      </c>
      <c r="J39" s="222">
        <f>'No.4Ｃ（断面別）'!D44</f>
        <v>662</v>
      </c>
      <c r="K39" s="222">
        <f>'No.4Ｃ（断面別）'!D45</f>
        <v>663</v>
      </c>
      <c r="L39" s="222">
        <f>'No.4Ｃ（断面別）'!D52</f>
        <v>773</v>
      </c>
      <c r="M39" s="222">
        <f>'No.4Ｃ（断面別）'!D59</f>
        <v>649</v>
      </c>
      <c r="N39" s="223">
        <f>SUM(B39:M39)</f>
        <v>7239</v>
      </c>
    </row>
    <row r="40" spans="1:16" s="207" customFormat="1" ht="12.75" customHeight="1" thickBot="1">
      <c r="A40" s="219" t="s">
        <v>158</v>
      </c>
      <c r="B40" s="320">
        <f t="shared" ref="B40:M40" si="0">SUM(B38:B39)</f>
        <v>827</v>
      </c>
      <c r="C40" s="321">
        <f t="shared" si="0"/>
        <v>710</v>
      </c>
      <c r="D40" s="321">
        <f t="shared" si="0"/>
        <v>567</v>
      </c>
      <c r="E40" s="321">
        <f t="shared" si="0"/>
        <v>451</v>
      </c>
      <c r="F40" s="321">
        <f t="shared" si="0"/>
        <v>518</v>
      </c>
      <c r="G40" s="321">
        <f t="shared" si="0"/>
        <v>526</v>
      </c>
      <c r="H40" s="321">
        <f t="shared" si="0"/>
        <v>585</v>
      </c>
      <c r="I40" s="321">
        <f t="shared" si="0"/>
        <v>557</v>
      </c>
      <c r="J40" s="321">
        <f t="shared" si="0"/>
        <v>694</v>
      </c>
      <c r="K40" s="321">
        <f t="shared" si="0"/>
        <v>711</v>
      </c>
      <c r="L40" s="321">
        <f t="shared" si="0"/>
        <v>794</v>
      </c>
      <c r="M40" s="322">
        <f t="shared" si="0"/>
        <v>670</v>
      </c>
      <c r="N40" s="319">
        <f>SUM(B40:M40)</f>
        <v>7610</v>
      </c>
    </row>
    <row r="41" spans="1:16" s="207" customFormat="1" ht="12.75" customHeight="1" thickBot="1">
      <c r="A41" s="224" t="s">
        <v>159</v>
      </c>
      <c r="B41" s="328">
        <f>B38/B40*100</f>
        <v>3.0229746070133015</v>
      </c>
      <c r="C41" s="329">
        <f t="shared" ref="C41:N41" si="1">C38/C40*100</f>
        <v>5.774647887323944</v>
      </c>
      <c r="D41" s="329">
        <f t="shared" si="1"/>
        <v>4.5855379188712515</v>
      </c>
      <c r="E41" s="329">
        <f t="shared" si="1"/>
        <v>8.6474501108647441</v>
      </c>
      <c r="F41" s="329">
        <f t="shared" si="1"/>
        <v>5.9845559845559846</v>
      </c>
      <c r="G41" s="329">
        <f t="shared" si="1"/>
        <v>6.083650190114068</v>
      </c>
      <c r="H41" s="329">
        <f t="shared" si="1"/>
        <v>4.1025641025641022</v>
      </c>
      <c r="I41" s="329">
        <f t="shared" si="1"/>
        <v>5.5655296229802511</v>
      </c>
      <c r="J41" s="329">
        <f t="shared" si="1"/>
        <v>4.6109510086455332</v>
      </c>
      <c r="K41" s="329">
        <f t="shared" si="1"/>
        <v>6.7510548523206744</v>
      </c>
      <c r="L41" s="329">
        <f t="shared" si="1"/>
        <v>2.644836272040302</v>
      </c>
      <c r="M41" s="330">
        <f t="shared" si="1"/>
        <v>3.1343283582089549</v>
      </c>
      <c r="N41" s="330">
        <f t="shared" si="1"/>
        <v>4.8751642575558476</v>
      </c>
    </row>
    <row r="42" spans="1:16" s="207" customFormat="1" ht="12.75" customHeight="1" thickBot="1">
      <c r="A42" s="204" t="s">
        <v>86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6"/>
    </row>
    <row r="43" spans="1:16" ht="12.75" customHeight="1">
      <c r="A43" s="208"/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183"/>
      <c r="P43" s="207"/>
    </row>
    <row r="44" spans="1:16" ht="12.75" customHeight="1">
      <c r="A44" s="190"/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3"/>
      <c r="P44" s="207"/>
    </row>
    <row r="45" spans="1:16" ht="12.75" customHeight="1">
      <c r="A45" s="190"/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3"/>
      <c r="P45" s="207"/>
    </row>
    <row r="46" spans="1:16" ht="12.75" customHeight="1">
      <c r="A46" s="190"/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3"/>
      <c r="P46" s="207"/>
    </row>
    <row r="47" spans="1:16" ht="12.75" customHeight="1">
      <c r="A47" s="190"/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3"/>
      <c r="P47" s="207"/>
    </row>
    <row r="48" spans="1:16" ht="12.75" customHeight="1">
      <c r="A48" s="190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3"/>
      <c r="P48" s="207"/>
    </row>
    <row r="49" spans="1:16" ht="12.75" customHeight="1">
      <c r="A49" s="190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3"/>
      <c r="P49" s="207"/>
    </row>
    <row r="50" spans="1:16" ht="12.75" customHeight="1">
      <c r="A50" s="190"/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3"/>
      <c r="P50" s="207"/>
    </row>
    <row r="51" spans="1:16" ht="12.75" customHeight="1">
      <c r="A51" s="190"/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3"/>
      <c r="P51" s="207"/>
    </row>
    <row r="52" spans="1:16" ht="12.75" customHeight="1">
      <c r="A52" s="190"/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3"/>
      <c r="P52" s="207"/>
    </row>
    <row r="53" spans="1:16" ht="12.75" customHeight="1">
      <c r="A53" s="190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3"/>
      <c r="P53" s="207"/>
    </row>
    <row r="54" spans="1:16" ht="12.75" customHeight="1" thickBot="1">
      <c r="A54" s="202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203"/>
      <c r="P54" s="207"/>
    </row>
    <row r="55" spans="1:16" s="207" customFormat="1" ht="12.75" customHeight="1" thickBot="1">
      <c r="A55" s="210" t="s">
        <v>156</v>
      </c>
      <c r="B55" s="211">
        <v>7</v>
      </c>
      <c r="C55" s="212">
        <v>8</v>
      </c>
      <c r="D55" s="212">
        <v>9</v>
      </c>
      <c r="E55" s="212">
        <v>10</v>
      </c>
      <c r="F55" s="212">
        <v>11</v>
      </c>
      <c r="G55" s="212">
        <v>12</v>
      </c>
      <c r="H55" s="212">
        <v>13</v>
      </c>
      <c r="I55" s="212">
        <v>14</v>
      </c>
      <c r="J55" s="212">
        <v>15</v>
      </c>
      <c r="K55" s="212">
        <v>16</v>
      </c>
      <c r="L55" s="212">
        <v>17</v>
      </c>
      <c r="M55" s="212">
        <v>18</v>
      </c>
      <c r="N55" s="213" t="s">
        <v>14</v>
      </c>
    </row>
    <row r="56" spans="1:16" s="207" customFormat="1" ht="12.75" customHeight="1">
      <c r="A56" s="214" t="s">
        <v>6</v>
      </c>
      <c r="B56" s="215">
        <f>'No.4Ｃ（断面別）'!P30</f>
        <v>59</v>
      </c>
      <c r="C56" s="216">
        <f>'No.4Ｃ（断面別）'!P37</f>
        <v>70</v>
      </c>
      <c r="D56" s="217">
        <f>'No.4Ｃ（断面別）'!P38</f>
        <v>58</v>
      </c>
      <c r="E56" s="217">
        <f>'No.4Ｃ（断面別）'!P39</f>
        <v>38</v>
      </c>
      <c r="F56" s="217">
        <f>'No.4Ｃ（断面別）'!P40</f>
        <v>36</v>
      </c>
      <c r="G56" s="217">
        <f>'No.4Ｃ（断面別）'!P41</f>
        <v>37</v>
      </c>
      <c r="H56" s="217">
        <f>'No.4Ｃ（断面別）'!P42</f>
        <v>36</v>
      </c>
      <c r="I56" s="217">
        <f>'No.4Ｃ（断面別）'!P43</f>
        <v>31</v>
      </c>
      <c r="J56" s="217">
        <f>'No.4Ｃ（断面別）'!P44</f>
        <v>28</v>
      </c>
      <c r="K56" s="217">
        <f>'No.4Ｃ（断面別）'!P45</f>
        <v>34</v>
      </c>
      <c r="L56" s="217">
        <f>'No.4Ｃ（断面別）'!P52</f>
        <v>20</v>
      </c>
      <c r="M56" s="217">
        <f>'No.4Ｃ（断面別）'!P59</f>
        <v>10</v>
      </c>
      <c r="N56" s="218">
        <f>SUM(B56:M56)</f>
        <v>457</v>
      </c>
    </row>
    <row r="57" spans="1:16" s="207" customFormat="1" ht="12.75" customHeight="1" thickBot="1">
      <c r="A57" s="219" t="s">
        <v>157</v>
      </c>
      <c r="B57" s="220">
        <f>'No.4Ｃ（断面別）'!M30</f>
        <v>787</v>
      </c>
      <c r="C57" s="221">
        <f>'No.4Ｃ（断面別）'!M37</f>
        <v>587</v>
      </c>
      <c r="D57" s="222">
        <f>'No.4Ｃ（断面別）'!M38</f>
        <v>532</v>
      </c>
      <c r="E57" s="222">
        <f>'No.4Ｃ（断面別）'!M39</f>
        <v>601</v>
      </c>
      <c r="F57" s="222">
        <f>'No.4Ｃ（断面別）'!M40</f>
        <v>629</v>
      </c>
      <c r="G57" s="222">
        <f>'No.4Ｃ（断面別）'!M41</f>
        <v>556</v>
      </c>
      <c r="H57" s="222">
        <f>'No.4Ｃ（断面別）'!M42</f>
        <v>508</v>
      </c>
      <c r="I57" s="222">
        <f>'No.4Ｃ（断面別）'!M43</f>
        <v>541</v>
      </c>
      <c r="J57" s="222">
        <f>'No.4Ｃ（断面別）'!M44</f>
        <v>598</v>
      </c>
      <c r="K57" s="222">
        <f>'No.4Ｃ（断面別）'!M45</f>
        <v>671</v>
      </c>
      <c r="L57" s="222">
        <f>'No.4Ｃ（断面別）'!M52</f>
        <v>855</v>
      </c>
      <c r="M57" s="222">
        <f>'No.4Ｃ（断面別）'!M59</f>
        <v>853</v>
      </c>
      <c r="N57" s="223">
        <f>SUM(B57:M57)</f>
        <v>7718</v>
      </c>
    </row>
    <row r="58" spans="1:16" s="207" customFormat="1" ht="12.75" customHeight="1" thickBot="1">
      <c r="A58" s="219" t="s">
        <v>158</v>
      </c>
      <c r="B58" s="320">
        <f t="shared" ref="B58:M58" si="2">SUM(B56:B57)</f>
        <v>846</v>
      </c>
      <c r="C58" s="321">
        <f t="shared" si="2"/>
        <v>657</v>
      </c>
      <c r="D58" s="321">
        <f t="shared" si="2"/>
        <v>590</v>
      </c>
      <c r="E58" s="321">
        <f t="shared" si="2"/>
        <v>639</v>
      </c>
      <c r="F58" s="321">
        <f t="shared" si="2"/>
        <v>665</v>
      </c>
      <c r="G58" s="321">
        <f t="shared" si="2"/>
        <v>593</v>
      </c>
      <c r="H58" s="321">
        <f t="shared" si="2"/>
        <v>544</v>
      </c>
      <c r="I58" s="321">
        <f t="shared" si="2"/>
        <v>572</v>
      </c>
      <c r="J58" s="321">
        <f t="shared" si="2"/>
        <v>626</v>
      </c>
      <c r="K58" s="321">
        <f t="shared" si="2"/>
        <v>705</v>
      </c>
      <c r="L58" s="321">
        <f t="shared" si="2"/>
        <v>875</v>
      </c>
      <c r="M58" s="322">
        <f t="shared" si="2"/>
        <v>863</v>
      </c>
      <c r="N58" s="319">
        <f>SUM(B58:M58)</f>
        <v>8175</v>
      </c>
    </row>
    <row r="59" spans="1:16" s="207" customFormat="1" ht="12.75" customHeight="1" thickBot="1">
      <c r="A59" s="224" t="s">
        <v>159</v>
      </c>
      <c r="B59" s="328">
        <f>B56/B58*100</f>
        <v>6.9739952718676124</v>
      </c>
      <c r="C59" s="329">
        <f t="shared" ref="C59:N59" si="3">C56/C58*100</f>
        <v>10.6544901065449</v>
      </c>
      <c r="D59" s="329">
        <f t="shared" si="3"/>
        <v>9.8305084745762716</v>
      </c>
      <c r="E59" s="329">
        <f t="shared" si="3"/>
        <v>5.9467918622848197</v>
      </c>
      <c r="F59" s="329">
        <f t="shared" si="3"/>
        <v>5.4135338345864659</v>
      </c>
      <c r="G59" s="329">
        <f t="shared" si="3"/>
        <v>6.2394603709949408</v>
      </c>
      <c r="H59" s="329">
        <f t="shared" si="3"/>
        <v>6.6176470588235299</v>
      </c>
      <c r="I59" s="329">
        <f t="shared" si="3"/>
        <v>5.4195804195804191</v>
      </c>
      <c r="J59" s="329">
        <f t="shared" si="3"/>
        <v>4.4728434504792327</v>
      </c>
      <c r="K59" s="329">
        <f t="shared" si="3"/>
        <v>4.8226950354609928</v>
      </c>
      <c r="L59" s="329">
        <f t="shared" si="3"/>
        <v>2.2857142857142856</v>
      </c>
      <c r="M59" s="330">
        <f t="shared" si="3"/>
        <v>1.1587485515643106</v>
      </c>
      <c r="N59" s="330">
        <f t="shared" si="3"/>
        <v>5.5902140672782874</v>
      </c>
    </row>
    <row r="60" spans="1:16" s="207" customFormat="1" ht="12.75" customHeight="1" thickBot="1">
      <c r="A60" s="204" t="s">
        <v>167</v>
      </c>
      <c r="B60" s="205"/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6"/>
    </row>
    <row r="61" spans="1:16" ht="12.75" customHeight="1">
      <c r="A61" s="208"/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183"/>
      <c r="P61" s="207"/>
    </row>
    <row r="62" spans="1:16" ht="12.75" customHeight="1">
      <c r="A62" s="190"/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3"/>
      <c r="P62" s="207"/>
    </row>
    <row r="63" spans="1:16" ht="12.75" customHeight="1">
      <c r="A63" s="190"/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3"/>
      <c r="P63" s="207"/>
    </row>
    <row r="64" spans="1:16" ht="12.75" customHeight="1">
      <c r="A64" s="190"/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3"/>
      <c r="P64" s="207"/>
    </row>
    <row r="65" spans="1:16" ht="12.75" customHeight="1">
      <c r="A65" s="190"/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3"/>
      <c r="P65" s="207"/>
    </row>
    <row r="66" spans="1:16" ht="12.75" customHeight="1">
      <c r="A66" s="190"/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3"/>
      <c r="P66" s="207"/>
    </row>
    <row r="67" spans="1:16" ht="12.75" customHeight="1">
      <c r="A67" s="190"/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3"/>
      <c r="P67" s="207"/>
    </row>
    <row r="68" spans="1:16" ht="12.75" customHeight="1">
      <c r="A68" s="190"/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3"/>
      <c r="P68" s="207"/>
    </row>
    <row r="69" spans="1:16" ht="12.75" customHeight="1">
      <c r="A69" s="190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3"/>
      <c r="P69" s="207"/>
    </row>
    <row r="70" spans="1:16" ht="12.75" customHeight="1">
      <c r="A70" s="190"/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3"/>
      <c r="P70" s="207"/>
    </row>
    <row r="71" spans="1:16" ht="12.75" customHeight="1">
      <c r="A71" s="190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3"/>
      <c r="P71" s="207"/>
    </row>
    <row r="72" spans="1:16" ht="12.75" customHeight="1" thickBot="1">
      <c r="A72" s="202"/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203"/>
      <c r="P72" s="207"/>
    </row>
    <row r="73" spans="1:16" s="207" customFormat="1" ht="12.75" customHeight="1" thickBot="1">
      <c r="A73" s="210" t="s">
        <v>156</v>
      </c>
      <c r="B73" s="211">
        <v>7</v>
      </c>
      <c r="C73" s="212">
        <v>8</v>
      </c>
      <c r="D73" s="212">
        <v>9</v>
      </c>
      <c r="E73" s="212">
        <v>10</v>
      </c>
      <c r="F73" s="212">
        <v>11</v>
      </c>
      <c r="G73" s="212">
        <v>12</v>
      </c>
      <c r="H73" s="212">
        <v>13</v>
      </c>
      <c r="I73" s="212">
        <v>14</v>
      </c>
      <c r="J73" s="212">
        <v>15</v>
      </c>
      <c r="K73" s="212">
        <v>16</v>
      </c>
      <c r="L73" s="212">
        <v>17</v>
      </c>
      <c r="M73" s="212">
        <v>18</v>
      </c>
      <c r="N73" s="213" t="s">
        <v>14</v>
      </c>
    </row>
    <row r="74" spans="1:16" s="207" customFormat="1" ht="12.75" customHeight="1">
      <c r="A74" s="214" t="s">
        <v>6</v>
      </c>
      <c r="B74" s="323">
        <f>B38+B56</f>
        <v>84</v>
      </c>
      <c r="C74" s="324">
        <f t="shared" ref="C74:M74" si="4">C38+C56</f>
        <v>111</v>
      </c>
      <c r="D74" s="324">
        <f t="shared" si="4"/>
        <v>84</v>
      </c>
      <c r="E74" s="324">
        <f t="shared" si="4"/>
        <v>77</v>
      </c>
      <c r="F74" s="324">
        <f t="shared" si="4"/>
        <v>67</v>
      </c>
      <c r="G74" s="324">
        <f t="shared" si="4"/>
        <v>69</v>
      </c>
      <c r="H74" s="324">
        <f t="shared" si="4"/>
        <v>60</v>
      </c>
      <c r="I74" s="324">
        <f t="shared" si="4"/>
        <v>62</v>
      </c>
      <c r="J74" s="324">
        <f t="shared" si="4"/>
        <v>60</v>
      </c>
      <c r="K74" s="324">
        <f t="shared" si="4"/>
        <v>82</v>
      </c>
      <c r="L74" s="324">
        <f t="shared" si="4"/>
        <v>41</v>
      </c>
      <c r="M74" s="325">
        <f t="shared" si="4"/>
        <v>31</v>
      </c>
      <c r="N74" s="218">
        <f>SUM(B74:M74)</f>
        <v>828</v>
      </c>
    </row>
    <row r="75" spans="1:16" s="207" customFormat="1" ht="12.75" customHeight="1" thickBot="1">
      <c r="A75" s="219" t="s">
        <v>157</v>
      </c>
      <c r="B75" s="326">
        <f>B39+B57</f>
        <v>1589</v>
      </c>
      <c r="C75" s="221">
        <f t="shared" ref="C75:M75" si="5">C39+C57</f>
        <v>1256</v>
      </c>
      <c r="D75" s="221">
        <f t="shared" si="5"/>
        <v>1073</v>
      </c>
      <c r="E75" s="221">
        <f t="shared" si="5"/>
        <v>1013</v>
      </c>
      <c r="F75" s="221">
        <f t="shared" si="5"/>
        <v>1116</v>
      </c>
      <c r="G75" s="221">
        <f t="shared" si="5"/>
        <v>1050</v>
      </c>
      <c r="H75" s="221">
        <f t="shared" si="5"/>
        <v>1069</v>
      </c>
      <c r="I75" s="221">
        <f t="shared" si="5"/>
        <v>1067</v>
      </c>
      <c r="J75" s="221">
        <f t="shared" si="5"/>
        <v>1260</v>
      </c>
      <c r="K75" s="221">
        <f t="shared" si="5"/>
        <v>1334</v>
      </c>
      <c r="L75" s="221">
        <f t="shared" si="5"/>
        <v>1628</v>
      </c>
      <c r="M75" s="327">
        <f t="shared" si="5"/>
        <v>1502</v>
      </c>
      <c r="N75" s="223">
        <f>SUM(B75:M75)</f>
        <v>14957</v>
      </c>
    </row>
    <row r="76" spans="1:16" s="207" customFormat="1" ht="12.75" customHeight="1" thickBot="1">
      <c r="A76" s="219" t="s">
        <v>158</v>
      </c>
      <c r="B76" s="320">
        <f t="shared" ref="B76:M76" si="6">SUM(B74:B75)</f>
        <v>1673</v>
      </c>
      <c r="C76" s="321">
        <f t="shared" si="6"/>
        <v>1367</v>
      </c>
      <c r="D76" s="321">
        <f t="shared" si="6"/>
        <v>1157</v>
      </c>
      <c r="E76" s="321">
        <f t="shared" si="6"/>
        <v>1090</v>
      </c>
      <c r="F76" s="321">
        <f t="shared" si="6"/>
        <v>1183</v>
      </c>
      <c r="G76" s="321">
        <f t="shared" si="6"/>
        <v>1119</v>
      </c>
      <c r="H76" s="321">
        <f t="shared" si="6"/>
        <v>1129</v>
      </c>
      <c r="I76" s="321">
        <f t="shared" si="6"/>
        <v>1129</v>
      </c>
      <c r="J76" s="321">
        <f t="shared" si="6"/>
        <v>1320</v>
      </c>
      <c r="K76" s="321">
        <f t="shared" si="6"/>
        <v>1416</v>
      </c>
      <c r="L76" s="321">
        <f t="shared" si="6"/>
        <v>1669</v>
      </c>
      <c r="M76" s="322">
        <f t="shared" si="6"/>
        <v>1533</v>
      </c>
      <c r="N76" s="319">
        <f>SUM(B76:M76)</f>
        <v>15785</v>
      </c>
    </row>
    <row r="77" spans="1:16" s="207" customFormat="1" ht="12.75" customHeight="1" thickBot="1">
      <c r="A77" s="224" t="s">
        <v>159</v>
      </c>
      <c r="B77" s="328">
        <f>B74/B76*100</f>
        <v>5.02092050209205</v>
      </c>
      <c r="C77" s="329">
        <f t="shared" ref="C77:N77" si="7">C74/C76*100</f>
        <v>8.1199707388441844</v>
      </c>
      <c r="D77" s="329">
        <f t="shared" si="7"/>
        <v>7.260155574762317</v>
      </c>
      <c r="E77" s="329">
        <f t="shared" si="7"/>
        <v>7.0642201834862393</v>
      </c>
      <c r="F77" s="329">
        <f t="shared" si="7"/>
        <v>5.66356720202874</v>
      </c>
      <c r="G77" s="329">
        <f t="shared" si="7"/>
        <v>6.1662198391420908</v>
      </c>
      <c r="H77" s="329">
        <f t="shared" si="7"/>
        <v>5.3144375553587242</v>
      </c>
      <c r="I77" s="329">
        <f t="shared" si="7"/>
        <v>5.491585473870682</v>
      </c>
      <c r="J77" s="329">
        <f t="shared" si="7"/>
        <v>4.5454545454545459</v>
      </c>
      <c r="K77" s="329">
        <f t="shared" si="7"/>
        <v>5.7909604519774014</v>
      </c>
      <c r="L77" s="329">
        <f t="shared" si="7"/>
        <v>2.4565608148591971</v>
      </c>
      <c r="M77" s="330">
        <f t="shared" si="7"/>
        <v>2.0221787345075013</v>
      </c>
      <c r="N77" s="330">
        <f t="shared" si="7"/>
        <v>5.2454862210959776</v>
      </c>
    </row>
  </sheetData>
  <phoneticPr fontId="4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T77"/>
  <sheetViews>
    <sheetView view="pageBreakPreview" topLeftCell="A3" zoomScale="55" zoomScaleNormal="100" zoomScaleSheetLayoutView="55" workbookViewId="0">
      <selection activeCell="O72" sqref="O72"/>
    </sheetView>
  </sheetViews>
  <sheetFormatPr defaultRowHeight="12"/>
  <cols>
    <col min="1" max="1" width="12.83203125" style="175" customWidth="1"/>
    <col min="2" max="13" width="7.83203125" style="175" customWidth="1"/>
    <col min="14" max="14" width="12.5" style="176" customWidth="1"/>
    <col min="15" max="16384" width="9.33203125" style="176"/>
  </cols>
  <sheetData>
    <row r="1" spans="1:20" hidden="1">
      <c r="B1" s="175">
        <v>11</v>
      </c>
      <c r="C1" s="175">
        <v>17</v>
      </c>
      <c r="D1" s="175">
        <v>23</v>
      </c>
      <c r="E1" s="175">
        <v>24</v>
      </c>
      <c r="F1" s="175">
        <v>25</v>
      </c>
      <c r="G1" s="175">
        <v>26</v>
      </c>
      <c r="H1" s="175">
        <v>27</v>
      </c>
      <c r="I1" s="175">
        <v>28</v>
      </c>
      <c r="J1" s="175">
        <v>29</v>
      </c>
      <c r="K1" s="175">
        <v>30</v>
      </c>
      <c r="L1" s="175">
        <v>31</v>
      </c>
      <c r="M1" s="175">
        <v>37</v>
      </c>
    </row>
    <row r="2" spans="1:20" hidden="1">
      <c r="B2" s="175">
        <v>16</v>
      </c>
      <c r="C2" s="175">
        <v>22</v>
      </c>
      <c r="D2" s="175">
        <v>23</v>
      </c>
      <c r="E2" s="175">
        <v>24</v>
      </c>
      <c r="F2" s="175">
        <v>25</v>
      </c>
      <c r="G2" s="175">
        <v>26</v>
      </c>
      <c r="H2" s="175">
        <v>27</v>
      </c>
      <c r="I2" s="175">
        <v>28</v>
      </c>
      <c r="J2" s="175">
        <v>29</v>
      </c>
      <c r="K2" s="175">
        <v>30</v>
      </c>
      <c r="L2" s="175">
        <v>36</v>
      </c>
      <c r="M2" s="175">
        <v>42</v>
      </c>
    </row>
    <row r="3" spans="1:20">
      <c r="A3" s="177"/>
    </row>
    <row r="4" spans="1:20" ht="12.75" thickBot="1">
      <c r="A4" s="177"/>
    </row>
    <row r="5" spans="1:20" ht="12.95" customHeight="1">
      <c r="A5" s="178"/>
      <c r="B5" s="178"/>
      <c r="C5" s="178"/>
      <c r="D5" s="178"/>
      <c r="E5" s="178"/>
      <c r="F5" s="178"/>
      <c r="G5" s="178"/>
      <c r="I5" s="179"/>
      <c r="J5" s="180"/>
      <c r="K5" s="180"/>
      <c r="L5" s="180"/>
      <c r="M5" s="180"/>
      <c r="N5" s="181"/>
    </row>
    <row r="6" spans="1:20" ht="12.95" customHeight="1">
      <c r="A6" s="178"/>
      <c r="B6" s="178"/>
      <c r="C6" s="178"/>
      <c r="D6" s="178"/>
      <c r="E6" s="178"/>
      <c r="F6" s="178"/>
      <c r="G6" s="178"/>
      <c r="I6" s="182"/>
      <c r="J6" s="178"/>
      <c r="K6" s="178"/>
      <c r="L6" s="178"/>
      <c r="M6" s="178"/>
      <c r="N6" s="183"/>
    </row>
    <row r="7" spans="1:20" ht="12.95" customHeight="1">
      <c r="A7" s="178"/>
      <c r="B7" s="178"/>
      <c r="C7" s="178"/>
      <c r="D7" s="178"/>
      <c r="E7" s="178"/>
      <c r="F7" s="178"/>
      <c r="G7" s="178"/>
      <c r="I7" s="182"/>
      <c r="J7" s="178"/>
      <c r="K7" s="178"/>
      <c r="L7" s="178"/>
      <c r="M7" s="178"/>
      <c r="N7" s="183"/>
    </row>
    <row r="8" spans="1:20" ht="12.95" customHeight="1">
      <c r="A8" s="184"/>
      <c r="B8" s="184"/>
      <c r="C8" s="184"/>
      <c r="D8" s="184"/>
      <c r="E8" s="184"/>
      <c r="F8" s="184"/>
      <c r="G8" s="184"/>
      <c r="H8" s="185"/>
      <c r="I8" s="186"/>
      <c r="J8" s="187"/>
      <c r="K8" s="187"/>
      <c r="L8" s="187"/>
      <c r="M8" s="178"/>
      <c r="N8" s="183"/>
      <c r="O8" s="175"/>
      <c r="P8" s="175"/>
      <c r="Q8" s="175"/>
      <c r="R8" s="175"/>
      <c r="S8" s="175"/>
      <c r="T8" s="175"/>
    </row>
    <row r="9" spans="1:20" ht="12.95" customHeight="1">
      <c r="A9" s="184"/>
      <c r="B9" s="184"/>
      <c r="C9" s="184"/>
      <c r="D9" s="184"/>
      <c r="E9" s="184"/>
      <c r="F9" s="184"/>
      <c r="G9" s="184"/>
      <c r="H9" s="185"/>
      <c r="I9" s="186"/>
      <c r="J9" s="187"/>
      <c r="K9" s="187"/>
      <c r="L9" s="187"/>
      <c r="M9" s="178"/>
      <c r="N9" s="183"/>
      <c r="O9" s="175"/>
      <c r="P9" s="175"/>
      <c r="Q9" s="175"/>
      <c r="R9" s="175"/>
      <c r="S9" s="175"/>
      <c r="T9" s="175"/>
    </row>
    <row r="10" spans="1:20" ht="12.95" customHeight="1">
      <c r="A10" s="184"/>
      <c r="B10" s="184"/>
      <c r="C10" s="184"/>
      <c r="D10" s="184"/>
      <c r="E10" s="184"/>
      <c r="F10" s="184"/>
      <c r="G10" s="184"/>
      <c r="I10" s="182"/>
      <c r="J10" s="178"/>
      <c r="K10" s="178"/>
      <c r="L10" s="178"/>
      <c r="M10" s="178"/>
      <c r="N10" s="183"/>
      <c r="O10" s="175"/>
      <c r="P10" s="175"/>
      <c r="Q10" s="175"/>
      <c r="R10" s="175"/>
      <c r="S10" s="175"/>
      <c r="T10" s="175"/>
    </row>
    <row r="11" spans="1:20" ht="18.75" customHeight="1">
      <c r="A11" s="188" t="s">
        <v>152</v>
      </c>
      <c r="B11" s="189"/>
      <c r="C11" s="189"/>
      <c r="D11" s="189"/>
      <c r="E11" s="187"/>
      <c r="F11" s="187"/>
      <c r="G11" s="187"/>
      <c r="H11" s="176" t="s">
        <v>3</v>
      </c>
      <c r="I11" s="190" t="s">
        <v>3</v>
      </c>
      <c r="J11" s="184"/>
      <c r="K11" s="184"/>
      <c r="L11" s="184"/>
      <c r="M11" s="178"/>
      <c r="N11" s="183"/>
      <c r="P11" s="191"/>
      <c r="Q11" s="191"/>
      <c r="R11" s="191"/>
      <c r="S11" s="191"/>
      <c r="T11" s="191"/>
    </row>
    <row r="12" spans="1:20" ht="9.75" customHeight="1">
      <c r="A12" s="188"/>
      <c r="B12" s="189"/>
      <c r="C12" s="189"/>
      <c r="D12" s="189"/>
      <c r="E12" s="187"/>
      <c r="F12" s="187"/>
      <c r="G12" s="187"/>
      <c r="H12" s="176"/>
      <c r="I12" s="190"/>
      <c r="J12" s="184"/>
      <c r="K12" s="184"/>
      <c r="L12" s="184"/>
      <c r="M12" s="178"/>
      <c r="N12" s="183"/>
      <c r="P12" s="191"/>
      <c r="Q12" s="191"/>
      <c r="R12" s="191"/>
      <c r="S12" s="191"/>
      <c r="T12" s="191"/>
    </row>
    <row r="13" spans="1:20" ht="9.75" customHeight="1">
      <c r="A13" s="188"/>
      <c r="B13" s="189"/>
      <c r="C13" s="189"/>
      <c r="D13" s="189"/>
      <c r="E13" s="187"/>
      <c r="F13" s="187"/>
      <c r="G13" s="187"/>
      <c r="H13" s="176"/>
      <c r="I13" s="190"/>
      <c r="J13" s="184"/>
      <c r="K13" s="184"/>
      <c r="L13" s="184"/>
      <c r="M13" s="178"/>
      <c r="N13" s="183"/>
      <c r="P13" s="191"/>
      <c r="Q13" s="191"/>
      <c r="R13" s="191"/>
      <c r="S13" s="191"/>
      <c r="T13" s="191"/>
    </row>
    <row r="14" spans="1:20" ht="9.75" customHeight="1">
      <c r="A14" s="188"/>
      <c r="B14" s="189"/>
      <c r="C14" s="189"/>
      <c r="D14" s="189"/>
      <c r="E14" s="187"/>
      <c r="F14" s="187"/>
      <c r="G14" s="192"/>
      <c r="H14" s="176"/>
      <c r="I14" s="190"/>
      <c r="J14" s="184"/>
      <c r="K14" s="184"/>
      <c r="L14" s="184"/>
      <c r="M14" s="178"/>
      <c r="N14" s="183"/>
      <c r="P14" s="191"/>
      <c r="Q14" s="191"/>
      <c r="R14" s="191"/>
      <c r="S14" s="191"/>
      <c r="T14" s="191"/>
    </row>
    <row r="15" spans="1:20" ht="12.95" customHeight="1">
      <c r="A15" s="184"/>
      <c r="B15" s="184"/>
      <c r="C15" s="184"/>
      <c r="D15" s="184"/>
      <c r="E15" s="184"/>
      <c r="F15" s="184"/>
      <c r="G15" s="184"/>
      <c r="H15" s="176"/>
      <c r="I15" s="190"/>
      <c r="J15" s="184"/>
      <c r="K15" s="184"/>
      <c r="L15" s="184"/>
      <c r="M15" s="178"/>
      <c r="N15" s="183"/>
      <c r="T15" s="191"/>
    </row>
    <row r="16" spans="1:20" ht="12.95" customHeight="1">
      <c r="A16" s="184"/>
      <c r="B16" s="184"/>
      <c r="C16" s="184"/>
      <c r="D16" s="184"/>
      <c r="E16" s="184"/>
      <c r="F16" s="184"/>
      <c r="G16" s="193" t="s">
        <v>153</v>
      </c>
      <c r="H16" s="176"/>
      <c r="I16" s="190"/>
      <c r="J16" s="184"/>
      <c r="K16" s="184"/>
      <c r="L16" s="184"/>
      <c r="M16" s="178"/>
      <c r="N16" s="183"/>
      <c r="T16" s="191"/>
    </row>
    <row r="17" spans="1:20" ht="12.95" customHeight="1">
      <c r="A17" s="184"/>
      <c r="B17" s="184"/>
      <c r="C17" s="184"/>
      <c r="D17" s="184"/>
      <c r="E17" s="184"/>
      <c r="F17" s="184"/>
      <c r="G17" s="194"/>
      <c r="H17" s="176"/>
      <c r="I17" s="190"/>
      <c r="J17" s="184"/>
      <c r="K17" s="184"/>
      <c r="L17" s="184"/>
      <c r="M17" s="178"/>
      <c r="N17" s="183"/>
      <c r="T17" s="191"/>
    </row>
    <row r="18" spans="1:20" ht="12.95" customHeight="1">
      <c r="A18" s="184"/>
      <c r="B18" s="184"/>
      <c r="C18" s="184"/>
      <c r="D18" s="184"/>
      <c r="E18" s="184"/>
      <c r="F18" s="184"/>
      <c r="G18" s="195" t="s">
        <v>154</v>
      </c>
      <c r="H18" s="176"/>
      <c r="I18" s="190"/>
      <c r="J18" s="184"/>
      <c r="K18" s="184"/>
      <c r="L18" s="184"/>
      <c r="M18" s="178"/>
      <c r="N18" s="183"/>
      <c r="T18" s="191"/>
    </row>
    <row r="19" spans="1:20" ht="12.95" customHeight="1">
      <c r="A19" s="184"/>
      <c r="B19" s="184"/>
      <c r="C19" s="184"/>
      <c r="D19" s="184"/>
      <c r="E19" s="184"/>
      <c r="F19" s="184"/>
      <c r="G19" s="194"/>
      <c r="H19" s="176"/>
      <c r="I19" s="190"/>
      <c r="J19" s="184"/>
      <c r="K19" s="184"/>
      <c r="L19" s="184"/>
      <c r="M19" s="178"/>
      <c r="N19" s="183"/>
      <c r="T19" s="191"/>
    </row>
    <row r="20" spans="1:20" ht="12.95" customHeight="1">
      <c r="A20" s="184"/>
      <c r="B20" s="184"/>
      <c r="C20" s="184"/>
      <c r="D20" s="184"/>
      <c r="E20" s="184"/>
      <c r="F20" s="184"/>
      <c r="G20" s="195" t="s">
        <v>155</v>
      </c>
      <c r="H20" s="176"/>
      <c r="I20" s="190"/>
      <c r="J20" s="184"/>
      <c r="K20" s="184"/>
      <c r="L20" s="184"/>
      <c r="M20" s="178"/>
      <c r="N20" s="183"/>
      <c r="S20" s="191"/>
    </row>
    <row r="21" spans="1:20" ht="12.95" customHeight="1" thickBot="1">
      <c r="A21" s="196"/>
      <c r="B21" s="196"/>
      <c r="C21" s="196"/>
      <c r="D21" s="196"/>
      <c r="E21" s="196"/>
      <c r="F21" s="196"/>
      <c r="G21" s="196"/>
      <c r="H21" s="176"/>
      <c r="I21" s="190"/>
      <c r="J21" s="184"/>
      <c r="K21" s="184"/>
      <c r="L21" s="184"/>
      <c r="M21" s="178"/>
      <c r="N21" s="183"/>
      <c r="S21" s="191"/>
    </row>
    <row r="22" spans="1:20" ht="12.75" customHeight="1">
      <c r="A22" s="197" t="str">
        <f>'No.4-12（方向別）'!A13&amp;"D"</f>
        <v>調査地点　：Ｎｏ．４　有吉中学校前交差点D</v>
      </c>
      <c r="B22" s="198"/>
      <c r="C22" s="198"/>
      <c r="D22" s="199"/>
      <c r="E22" s="199"/>
      <c r="F22" s="199"/>
      <c r="G22" s="199"/>
      <c r="H22" s="176"/>
      <c r="I22" s="190"/>
      <c r="J22" s="184"/>
      <c r="K22" s="184"/>
      <c r="L22" s="184"/>
      <c r="M22" s="178"/>
      <c r="N22" s="183"/>
      <c r="R22" s="191"/>
      <c r="S22" s="191"/>
    </row>
    <row r="23" spans="1:20" ht="12.75" customHeight="1" thickBot="1">
      <c r="A23" s="200" t="s">
        <v>341</v>
      </c>
      <c r="B23" s="196"/>
      <c r="C23" s="196"/>
      <c r="D23" s="201"/>
      <c r="E23" s="201"/>
      <c r="F23" s="201"/>
      <c r="G23" s="201"/>
      <c r="H23" s="176"/>
      <c r="I23" s="202"/>
      <c r="J23" s="196"/>
      <c r="K23" s="196"/>
      <c r="L23" s="196"/>
      <c r="M23" s="201"/>
      <c r="N23" s="203"/>
      <c r="R23" s="191"/>
      <c r="S23" s="191"/>
    </row>
    <row r="24" spans="1:20" s="207" customFormat="1" ht="12.75" customHeight="1" thickBot="1">
      <c r="A24" s="204" t="s">
        <v>89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6"/>
    </row>
    <row r="25" spans="1:20" ht="12.75" customHeight="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183"/>
    </row>
    <row r="26" spans="1:20" ht="12.75" customHeight="1">
      <c r="A26" s="190"/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3"/>
    </row>
    <row r="27" spans="1:20" ht="12.75" customHeight="1">
      <c r="A27" s="190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3"/>
    </row>
    <row r="28" spans="1:20" ht="12.75" customHeight="1">
      <c r="A28" s="190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3"/>
    </row>
    <row r="29" spans="1:20" ht="12.75" customHeight="1">
      <c r="A29" s="190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3"/>
    </row>
    <row r="30" spans="1:20" ht="12.75" customHeight="1">
      <c r="A30" s="190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3"/>
    </row>
    <row r="31" spans="1:20" ht="12.75" customHeight="1">
      <c r="A31" s="190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3"/>
    </row>
    <row r="32" spans="1:20" ht="12.75" customHeight="1">
      <c r="A32" s="190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3"/>
    </row>
    <row r="33" spans="1:16" ht="12.75" customHeight="1">
      <c r="A33" s="190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3"/>
    </row>
    <row r="34" spans="1:16" ht="12.75" customHeight="1">
      <c r="A34" s="190"/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3"/>
    </row>
    <row r="35" spans="1:16" ht="12.75" customHeight="1">
      <c r="A35" s="190"/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3"/>
    </row>
    <row r="36" spans="1:16" ht="12.75" customHeight="1" thickBot="1">
      <c r="A36" s="202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03"/>
    </row>
    <row r="37" spans="1:16" s="207" customFormat="1" ht="12.75" customHeight="1" thickBot="1">
      <c r="A37" s="210" t="s">
        <v>156</v>
      </c>
      <c r="B37" s="211">
        <v>7</v>
      </c>
      <c r="C37" s="212">
        <v>8</v>
      </c>
      <c r="D37" s="212">
        <v>9</v>
      </c>
      <c r="E37" s="212">
        <v>10</v>
      </c>
      <c r="F37" s="212">
        <v>11</v>
      </c>
      <c r="G37" s="212">
        <v>12</v>
      </c>
      <c r="H37" s="212">
        <v>13</v>
      </c>
      <c r="I37" s="212">
        <v>14</v>
      </c>
      <c r="J37" s="212">
        <v>15</v>
      </c>
      <c r="K37" s="212">
        <v>16</v>
      </c>
      <c r="L37" s="212">
        <v>17</v>
      </c>
      <c r="M37" s="212">
        <v>18</v>
      </c>
      <c r="N37" s="213" t="s">
        <v>14</v>
      </c>
    </row>
    <row r="38" spans="1:16" s="207" customFormat="1" ht="12.75" customHeight="1">
      <c r="A38" s="214" t="s">
        <v>6</v>
      </c>
      <c r="B38" s="215">
        <f>'No.4Ｄ（断面別）'!G30</f>
        <v>2</v>
      </c>
      <c r="C38" s="216">
        <f>'No.4Ｄ（断面別）'!G37</f>
        <v>7</v>
      </c>
      <c r="D38" s="217">
        <f>'No.4Ｄ（断面別）'!G38</f>
        <v>6</v>
      </c>
      <c r="E38" s="217">
        <f>'No.4Ｄ（断面別）'!G39</f>
        <v>0</v>
      </c>
      <c r="F38" s="217">
        <f>'No.4Ｄ（断面別）'!G40</f>
        <v>3</v>
      </c>
      <c r="G38" s="217">
        <f>'No.4Ｄ（断面別）'!G41</f>
        <v>1</v>
      </c>
      <c r="H38" s="217">
        <f>'No.4Ｄ（断面別）'!G42</f>
        <v>5</v>
      </c>
      <c r="I38" s="217">
        <f>'No.4Ｄ（断面別）'!G43</f>
        <v>6</v>
      </c>
      <c r="J38" s="217">
        <f>'No.4Ｄ（断面別）'!G44</f>
        <v>4</v>
      </c>
      <c r="K38" s="217">
        <f>'No.4Ｄ（断面別）'!G45</f>
        <v>4</v>
      </c>
      <c r="L38" s="217">
        <f>'No.4Ｄ（断面別）'!G52</f>
        <v>8</v>
      </c>
      <c r="M38" s="217">
        <f>'No.4Ｄ（断面別）'!G59</f>
        <v>0</v>
      </c>
      <c r="N38" s="218">
        <f>SUM(B38:M38)</f>
        <v>46</v>
      </c>
    </row>
    <row r="39" spans="1:16" s="207" customFormat="1" ht="12.75" customHeight="1" thickBot="1">
      <c r="A39" s="219" t="s">
        <v>157</v>
      </c>
      <c r="B39" s="220">
        <f>'No.4Ｄ（断面別）'!D30</f>
        <v>279</v>
      </c>
      <c r="C39" s="221">
        <f>'No.4Ｄ（断面別）'!D37</f>
        <v>174</v>
      </c>
      <c r="D39" s="222">
        <f>'No.4Ｄ（断面別）'!D38</f>
        <v>86</v>
      </c>
      <c r="E39" s="222">
        <f>'No.4Ｄ（断面別）'!D39</f>
        <v>92</v>
      </c>
      <c r="F39" s="222">
        <f>'No.4Ｄ（断面別）'!D40</f>
        <v>85</v>
      </c>
      <c r="G39" s="222">
        <f>'No.4Ｄ（断面別）'!D41</f>
        <v>102</v>
      </c>
      <c r="H39" s="222">
        <f>'No.4Ｄ（断面別）'!D42</f>
        <v>67</v>
      </c>
      <c r="I39" s="222">
        <f>'No.4Ｄ（断面別）'!D43</f>
        <v>96</v>
      </c>
      <c r="J39" s="222">
        <f>'No.4Ｄ（断面別）'!D44</f>
        <v>115</v>
      </c>
      <c r="K39" s="222">
        <f>'No.4Ｄ（断面別）'!D45</f>
        <v>82</v>
      </c>
      <c r="L39" s="222">
        <f>'No.4Ｄ（断面別）'!D52</f>
        <v>119</v>
      </c>
      <c r="M39" s="222">
        <f>'No.4Ｄ（断面別）'!D59</f>
        <v>118</v>
      </c>
      <c r="N39" s="223">
        <f>SUM(B39:M39)</f>
        <v>1415</v>
      </c>
    </row>
    <row r="40" spans="1:16" s="207" customFormat="1" ht="12.75" customHeight="1" thickBot="1">
      <c r="A40" s="318" t="s">
        <v>158</v>
      </c>
      <c r="B40" s="320">
        <f t="shared" ref="B40:M40" si="0">SUM(B38:B39)</f>
        <v>281</v>
      </c>
      <c r="C40" s="321">
        <f t="shared" si="0"/>
        <v>181</v>
      </c>
      <c r="D40" s="321">
        <f t="shared" si="0"/>
        <v>92</v>
      </c>
      <c r="E40" s="321">
        <f t="shared" si="0"/>
        <v>92</v>
      </c>
      <c r="F40" s="321">
        <f t="shared" si="0"/>
        <v>88</v>
      </c>
      <c r="G40" s="321">
        <f t="shared" si="0"/>
        <v>103</v>
      </c>
      <c r="H40" s="321">
        <f t="shared" si="0"/>
        <v>72</v>
      </c>
      <c r="I40" s="321">
        <f t="shared" si="0"/>
        <v>102</v>
      </c>
      <c r="J40" s="321">
        <f t="shared" si="0"/>
        <v>119</v>
      </c>
      <c r="K40" s="321">
        <f t="shared" si="0"/>
        <v>86</v>
      </c>
      <c r="L40" s="321">
        <f t="shared" si="0"/>
        <v>127</v>
      </c>
      <c r="M40" s="322">
        <f t="shared" si="0"/>
        <v>118</v>
      </c>
      <c r="N40" s="319">
        <f>SUM(B40:M40)</f>
        <v>1461</v>
      </c>
    </row>
    <row r="41" spans="1:16" s="207" customFormat="1" ht="12.75" customHeight="1" thickBot="1">
      <c r="A41" s="224" t="s">
        <v>159</v>
      </c>
      <c r="B41" s="328">
        <f>B38/B40*100</f>
        <v>0.71174377224199281</v>
      </c>
      <c r="C41" s="329">
        <f t="shared" ref="C41:N41" si="1">C38/C40*100</f>
        <v>3.867403314917127</v>
      </c>
      <c r="D41" s="329">
        <f t="shared" si="1"/>
        <v>6.5217391304347823</v>
      </c>
      <c r="E41" s="329">
        <f t="shared" si="1"/>
        <v>0</v>
      </c>
      <c r="F41" s="329">
        <f t="shared" si="1"/>
        <v>3.4090909090909087</v>
      </c>
      <c r="G41" s="329">
        <f t="shared" si="1"/>
        <v>0.97087378640776689</v>
      </c>
      <c r="H41" s="329">
        <f t="shared" si="1"/>
        <v>6.9444444444444446</v>
      </c>
      <c r="I41" s="329">
        <f t="shared" si="1"/>
        <v>5.8823529411764701</v>
      </c>
      <c r="J41" s="329">
        <f t="shared" si="1"/>
        <v>3.3613445378151261</v>
      </c>
      <c r="K41" s="329">
        <f t="shared" si="1"/>
        <v>4.6511627906976747</v>
      </c>
      <c r="L41" s="329">
        <f t="shared" si="1"/>
        <v>6.2992125984251963</v>
      </c>
      <c r="M41" s="330">
        <f t="shared" si="1"/>
        <v>0</v>
      </c>
      <c r="N41" s="330">
        <f t="shared" si="1"/>
        <v>3.1485284052019162</v>
      </c>
    </row>
    <row r="42" spans="1:16" s="207" customFormat="1" ht="12.75" customHeight="1" thickBot="1">
      <c r="A42" s="204" t="s">
        <v>90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6"/>
    </row>
    <row r="43" spans="1:16" ht="12.75" customHeight="1">
      <c r="A43" s="208"/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183"/>
      <c r="P43" s="207"/>
    </row>
    <row r="44" spans="1:16" ht="12.75" customHeight="1">
      <c r="A44" s="190"/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3"/>
      <c r="P44" s="207"/>
    </row>
    <row r="45" spans="1:16" ht="12.75" customHeight="1">
      <c r="A45" s="190"/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3"/>
      <c r="P45" s="207"/>
    </row>
    <row r="46" spans="1:16" ht="12.75" customHeight="1">
      <c r="A46" s="190"/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3"/>
      <c r="P46" s="207"/>
    </row>
    <row r="47" spans="1:16" ht="12.75" customHeight="1">
      <c r="A47" s="190"/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3"/>
      <c r="P47" s="207"/>
    </row>
    <row r="48" spans="1:16" ht="12.75" customHeight="1">
      <c r="A48" s="190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3"/>
      <c r="P48" s="207"/>
    </row>
    <row r="49" spans="1:16" ht="12.75" customHeight="1">
      <c r="A49" s="190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3"/>
      <c r="P49" s="207"/>
    </row>
    <row r="50" spans="1:16" ht="12.75" customHeight="1">
      <c r="A50" s="190"/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3"/>
      <c r="P50" s="207"/>
    </row>
    <row r="51" spans="1:16" ht="12.75" customHeight="1">
      <c r="A51" s="190"/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3"/>
      <c r="P51" s="207"/>
    </row>
    <row r="52" spans="1:16" ht="12.75" customHeight="1">
      <c r="A52" s="190"/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3"/>
      <c r="P52" s="207"/>
    </row>
    <row r="53" spans="1:16" ht="12.75" customHeight="1">
      <c r="A53" s="190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3"/>
      <c r="P53" s="207"/>
    </row>
    <row r="54" spans="1:16" ht="12.75" customHeight="1" thickBot="1">
      <c r="A54" s="202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203"/>
      <c r="P54" s="207"/>
    </row>
    <row r="55" spans="1:16" s="207" customFormat="1" ht="12.75" customHeight="1" thickBot="1">
      <c r="A55" s="210" t="s">
        <v>156</v>
      </c>
      <c r="B55" s="211">
        <v>7</v>
      </c>
      <c r="C55" s="212">
        <v>8</v>
      </c>
      <c r="D55" s="212">
        <v>9</v>
      </c>
      <c r="E55" s="212">
        <v>10</v>
      </c>
      <c r="F55" s="212">
        <v>11</v>
      </c>
      <c r="G55" s="212">
        <v>12</v>
      </c>
      <c r="H55" s="212">
        <v>13</v>
      </c>
      <c r="I55" s="212">
        <v>14</v>
      </c>
      <c r="J55" s="212">
        <v>15</v>
      </c>
      <c r="K55" s="212">
        <v>16</v>
      </c>
      <c r="L55" s="212">
        <v>17</v>
      </c>
      <c r="M55" s="212">
        <v>18</v>
      </c>
      <c r="N55" s="213" t="s">
        <v>14</v>
      </c>
    </row>
    <row r="56" spans="1:16" s="207" customFormat="1" ht="12.75" customHeight="1">
      <c r="A56" s="214" t="s">
        <v>6</v>
      </c>
      <c r="B56" s="215">
        <f>'No.4Ｄ（断面別）'!P30</f>
        <v>9</v>
      </c>
      <c r="C56" s="216">
        <f>'No.4Ｄ（断面別）'!P37</f>
        <v>8</v>
      </c>
      <c r="D56" s="217">
        <f>'No.4Ｄ（断面別）'!P38</f>
        <v>7</v>
      </c>
      <c r="E56" s="217">
        <f>'No.4Ｄ（断面別）'!P39</f>
        <v>5</v>
      </c>
      <c r="F56" s="217">
        <f>'No.4Ｄ（断面別）'!P40</f>
        <v>2</v>
      </c>
      <c r="G56" s="217">
        <f>'No.4Ｄ（断面別）'!P41</f>
        <v>6</v>
      </c>
      <c r="H56" s="217">
        <f>'No.4Ｄ（断面別）'!P42</f>
        <v>4</v>
      </c>
      <c r="I56" s="217">
        <f>'No.4Ｄ（断面別）'!P43</f>
        <v>4</v>
      </c>
      <c r="J56" s="217">
        <f>'No.4Ｄ（断面別）'!P44</f>
        <v>3</v>
      </c>
      <c r="K56" s="217">
        <f>'No.4Ｄ（断面別）'!P45</f>
        <v>8</v>
      </c>
      <c r="L56" s="217">
        <f>'No.4Ｄ（断面別）'!P52</f>
        <v>4</v>
      </c>
      <c r="M56" s="217">
        <f>'No.4Ｄ（断面別）'!P59</f>
        <v>3</v>
      </c>
      <c r="N56" s="218">
        <f>SUM(B56:M56)</f>
        <v>63</v>
      </c>
    </row>
    <row r="57" spans="1:16" s="207" customFormat="1" ht="12.75" customHeight="1" thickBot="1">
      <c r="A57" s="219" t="s">
        <v>157</v>
      </c>
      <c r="B57" s="220">
        <f>'No.4Ｄ（断面別）'!M30</f>
        <v>78</v>
      </c>
      <c r="C57" s="221">
        <f>'No.4Ｄ（断面別）'!M37</f>
        <v>128</v>
      </c>
      <c r="D57" s="222">
        <f>'No.4Ｄ（断面別）'!M38</f>
        <v>95</v>
      </c>
      <c r="E57" s="222">
        <f>'No.4Ｄ（断面別）'!M39</f>
        <v>86</v>
      </c>
      <c r="F57" s="222">
        <f>'No.4Ｄ（断面別）'!M40</f>
        <v>85</v>
      </c>
      <c r="G57" s="222">
        <f>'No.4Ｄ（断面別）'!M41</f>
        <v>91</v>
      </c>
      <c r="H57" s="222">
        <f>'No.4Ｄ（断面別）'!M42</f>
        <v>113</v>
      </c>
      <c r="I57" s="222">
        <f>'No.4Ｄ（断面別）'!M43</f>
        <v>105</v>
      </c>
      <c r="J57" s="222">
        <f>'No.4Ｄ（断面別）'!M44</f>
        <v>96</v>
      </c>
      <c r="K57" s="222">
        <f>'No.4Ｄ（断面別）'!M45</f>
        <v>113</v>
      </c>
      <c r="L57" s="222">
        <f>'No.4Ｄ（断面別）'!M52</f>
        <v>138</v>
      </c>
      <c r="M57" s="222">
        <f>'No.4Ｄ（断面別）'!M59</f>
        <v>114</v>
      </c>
      <c r="N57" s="223">
        <f>SUM(B57:M57)</f>
        <v>1242</v>
      </c>
    </row>
    <row r="58" spans="1:16" s="207" customFormat="1" ht="12.75" customHeight="1" thickBot="1">
      <c r="A58" s="318" t="s">
        <v>158</v>
      </c>
      <c r="B58" s="320">
        <f t="shared" ref="B58:M58" si="2">SUM(B56:B57)</f>
        <v>87</v>
      </c>
      <c r="C58" s="321">
        <f t="shared" si="2"/>
        <v>136</v>
      </c>
      <c r="D58" s="321">
        <f t="shared" si="2"/>
        <v>102</v>
      </c>
      <c r="E58" s="321">
        <f t="shared" si="2"/>
        <v>91</v>
      </c>
      <c r="F58" s="321">
        <f t="shared" si="2"/>
        <v>87</v>
      </c>
      <c r="G58" s="321">
        <f t="shared" si="2"/>
        <v>97</v>
      </c>
      <c r="H58" s="321">
        <f t="shared" si="2"/>
        <v>117</v>
      </c>
      <c r="I58" s="321">
        <f t="shared" si="2"/>
        <v>109</v>
      </c>
      <c r="J58" s="321">
        <f t="shared" si="2"/>
        <v>99</v>
      </c>
      <c r="K58" s="321">
        <f t="shared" si="2"/>
        <v>121</v>
      </c>
      <c r="L58" s="321">
        <f t="shared" si="2"/>
        <v>142</v>
      </c>
      <c r="M58" s="322">
        <f t="shared" si="2"/>
        <v>117</v>
      </c>
      <c r="N58" s="319">
        <f>SUM(B58:M58)</f>
        <v>1305</v>
      </c>
    </row>
    <row r="59" spans="1:16" s="207" customFormat="1" ht="12.75" customHeight="1" thickBot="1">
      <c r="A59" s="224" t="s">
        <v>159</v>
      </c>
      <c r="B59" s="328">
        <f>B56/B58*100</f>
        <v>10.344827586206897</v>
      </c>
      <c r="C59" s="329">
        <f t="shared" ref="C59:N59" si="3">C56/C58*100</f>
        <v>5.8823529411764701</v>
      </c>
      <c r="D59" s="329">
        <f t="shared" si="3"/>
        <v>6.8627450980392162</v>
      </c>
      <c r="E59" s="329">
        <f t="shared" si="3"/>
        <v>5.4945054945054945</v>
      </c>
      <c r="F59" s="329">
        <f t="shared" si="3"/>
        <v>2.2988505747126435</v>
      </c>
      <c r="G59" s="329">
        <f t="shared" si="3"/>
        <v>6.1855670103092786</v>
      </c>
      <c r="H59" s="329">
        <f t="shared" si="3"/>
        <v>3.4188034188034191</v>
      </c>
      <c r="I59" s="329">
        <f t="shared" si="3"/>
        <v>3.669724770642202</v>
      </c>
      <c r="J59" s="329">
        <f t="shared" si="3"/>
        <v>3.0303030303030303</v>
      </c>
      <c r="K59" s="329">
        <f t="shared" si="3"/>
        <v>6.6115702479338845</v>
      </c>
      <c r="L59" s="329">
        <f t="shared" si="3"/>
        <v>2.8169014084507045</v>
      </c>
      <c r="M59" s="330">
        <f t="shared" si="3"/>
        <v>2.5641025641025639</v>
      </c>
      <c r="N59" s="330">
        <f t="shared" si="3"/>
        <v>4.8275862068965516</v>
      </c>
    </row>
    <row r="60" spans="1:16" s="207" customFormat="1" ht="12.75" customHeight="1" thickBot="1">
      <c r="A60" s="204" t="s">
        <v>168</v>
      </c>
      <c r="B60" s="205"/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6"/>
    </row>
    <row r="61" spans="1:16" ht="12.75" customHeight="1">
      <c r="A61" s="208"/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183"/>
      <c r="P61" s="207"/>
    </row>
    <row r="62" spans="1:16" ht="12.75" customHeight="1">
      <c r="A62" s="190"/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3"/>
      <c r="P62" s="207"/>
    </row>
    <row r="63" spans="1:16" ht="12.75" customHeight="1">
      <c r="A63" s="190"/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3"/>
      <c r="P63" s="207"/>
    </row>
    <row r="64" spans="1:16" ht="12.75" customHeight="1">
      <c r="A64" s="190"/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3"/>
      <c r="P64" s="207"/>
    </row>
    <row r="65" spans="1:16" ht="12.75" customHeight="1">
      <c r="A65" s="190"/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3"/>
      <c r="P65" s="207"/>
    </row>
    <row r="66" spans="1:16" ht="12.75" customHeight="1">
      <c r="A66" s="190"/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3"/>
      <c r="P66" s="207"/>
    </row>
    <row r="67" spans="1:16" ht="12.75" customHeight="1">
      <c r="A67" s="190"/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3"/>
      <c r="P67" s="207"/>
    </row>
    <row r="68" spans="1:16" ht="12.75" customHeight="1">
      <c r="A68" s="190"/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3"/>
      <c r="P68" s="207"/>
    </row>
    <row r="69" spans="1:16" ht="12.75" customHeight="1">
      <c r="A69" s="190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3"/>
      <c r="P69" s="207"/>
    </row>
    <row r="70" spans="1:16" ht="12.75" customHeight="1">
      <c r="A70" s="190"/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3"/>
      <c r="P70" s="207"/>
    </row>
    <row r="71" spans="1:16" ht="12.75" customHeight="1">
      <c r="A71" s="190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3"/>
      <c r="P71" s="207"/>
    </row>
    <row r="72" spans="1:16" ht="12.75" customHeight="1" thickBot="1">
      <c r="A72" s="202"/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203"/>
      <c r="P72" s="207"/>
    </row>
    <row r="73" spans="1:16" s="207" customFormat="1" ht="12.75" customHeight="1" thickBot="1">
      <c r="A73" s="210" t="s">
        <v>156</v>
      </c>
      <c r="B73" s="211">
        <v>7</v>
      </c>
      <c r="C73" s="212">
        <v>8</v>
      </c>
      <c r="D73" s="212">
        <v>9</v>
      </c>
      <c r="E73" s="212">
        <v>10</v>
      </c>
      <c r="F73" s="212">
        <v>11</v>
      </c>
      <c r="G73" s="212">
        <v>12</v>
      </c>
      <c r="H73" s="212">
        <v>13</v>
      </c>
      <c r="I73" s="212">
        <v>14</v>
      </c>
      <c r="J73" s="212">
        <v>15</v>
      </c>
      <c r="K73" s="212">
        <v>16</v>
      </c>
      <c r="L73" s="212">
        <v>17</v>
      </c>
      <c r="M73" s="212">
        <v>18</v>
      </c>
      <c r="N73" s="213" t="s">
        <v>14</v>
      </c>
    </row>
    <row r="74" spans="1:16" s="207" customFormat="1" ht="12.75" customHeight="1">
      <c r="A74" s="214" t="s">
        <v>6</v>
      </c>
      <c r="B74" s="323">
        <f>B38+B56</f>
        <v>11</v>
      </c>
      <c r="C74" s="324">
        <f t="shared" ref="C74:M74" si="4">C38+C56</f>
        <v>15</v>
      </c>
      <c r="D74" s="324">
        <f t="shared" si="4"/>
        <v>13</v>
      </c>
      <c r="E74" s="324">
        <f t="shared" si="4"/>
        <v>5</v>
      </c>
      <c r="F74" s="324">
        <f t="shared" si="4"/>
        <v>5</v>
      </c>
      <c r="G74" s="324">
        <f t="shared" si="4"/>
        <v>7</v>
      </c>
      <c r="H74" s="324">
        <f t="shared" si="4"/>
        <v>9</v>
      </c>
      <c r="I74" s="324">
        <f t="shared" si="4"/>
        <v>10</v>
      </c>
      <c r="J74" s="324">
        <f t="shared" si="4"/>
        <v>7</v>
      </c>
      <c r="K74" s="324">
        <f t="shared" si="4"/>
        <v>12</v>
      </c>
      <c r="L74" s="324">
        <f t="shared" si="4"/>
        <v>12</v>
      </c>
      <c r="M74" s="325">
        <f t="shared" si="4"/>
        <v>3</v>
      </c>
      <c r="N74" s="218">
        <f>SUM(B74:M74)</f>
        <v>109</v>
      </c>
    </row>
    <row r="75" spans="1:16" s="207" customFormat="1" ht="12.75" customHeight="1" thickBot="1">
      <c r="A75" s="219" t="s">
        <v>157</v>
      </c>
      <c r="B75" s="326">
        <f>B39+B57</f>
        <v>357</v>
      </c>
      <c r="C75" s="221">
        <f t="shared" ref="C75:M75" si="5">C39+C57</f>
        <v>302</v>
      </c>
      <c r="D75" s="221">
        <f t="shared" si="5"/>
        <v>181</v>
      </c>
      <c r="E75" s="221">
        <f t="shared" si="5"/>
        <v>178</v>
      </c>
      <c r="F75" s="221">
        <f t="shared" si="5"/>
        <v>170</v>
      </c>
      <c r="G75" s="221">
        <f t="shared" si="5"/>
        <v>193</v>
      </c>
      <c r="H75" s="221">
        <f t="shared" si="5"/>
        <v>180</v>
      </c>
      <c r="I75" s="221">
        <f t="shared" si="5"/>
        <v>201</v>
      </c>
      <c r="J75" s="221">
        <f t="shared" si="5"/>
        <v>211</v>
      </c>
      <c r="K75" s="221">
        <f t="shared" si="5"/>
        <v>195</v>
      </c>
      <c r="L75" s="221">
        <f t="shared" si="5"/>
        <v>257</v>
      </c>
      <c r="M75" s="327">
        <f t="shared" si="5"/>
        <v>232</v>
      </c>
      <c r="N75" s="223">
        <f>SUM(B75:M75)</f>
        <v>2657</v>
      </c>
    </row>
    <row r="76" spans="1:16" s="207" customFormat="1" ht="12.75" customHeight="1" thickBot="1">
      <c r="A76" s="318" t="s">
        <v>158</v>
      </c>
      <c r="B76" s="320">
        <f t="shared" ref="B76:M76" si="6">SUM(B74:B75)</f>
        <v>368</v>
      </c>
      <c r="C76" s="321">
        <f t="shared" si="6"/>
        <v>317</v>
      </c>
      <c r="D76" s="321">
        <f t="shared" si="6"/>
        <v>194</v>
      </c>
      <c r="E76" s="321">
        <f t="shared" si="6"/>
        <v>183</v>
      </c>
      <c r="F76" s="321">
        <f t="shared" si="6"/>
        <v>175</v>
      </c>
      <c r="G76" s="321">
        <f t="shared" si="6"/>
        <v>200</v>
      </c>
      <c r="H76" s="321">
        <f t="shared" si="6"/>
        <v>189</v>
      </c>
      <c r="I76" s="321">
        <f t="shared" si="6"/>
        <v>211</v>
      </c>
      <c r="J76" s="321">
        <f t="shared" si="6"/>
        <v>218</v>
      </c>
      <c r="K76" s="321">
        <f t="shared" si="6"/>
        <v>207</v>
      </c>
      <c r="L76" s="321">
        <f t="shared" si="6"/>
        <v>269</v>
      </c>
      <c r="M76" s="322">
        <f t="shared" si="6"/>
        <v>235</v>
      </c>
      <c r="N76" s="319">
        <f>SUM(B76:M76)</f>
        <v>2766</v>
      </c>
    </row>
    <row r="77" spans="1:16" s="207" customFormat="1" ht="12.75" customHeight="1" thickBot="1">
      <c r="A77" s="224" t="s">
        <v>159</v>
      </c>
      <c r="B77" s="328">
        <f>B74/B76*100</f>
        <v>2.9891304347826089</v>
      </c>
      <c r="C77" s="329">
        <f t="shared" ref="C77:N77" si="7">C74/C76*100</f>
        <v>4.7318611987381702</v>
      </c>
      <c r="D77" s="329">
        <f t="shared" si="7"/>
        <v>6.7010309278350517</v>
      </c>
      <c r="E77" s="329">
        <f t="shared" si="7"/>
        <v>2.7322404371584699</v>
      </c>
      <c r="F77" s="329">
        <f t="shared" si="7"/>
        <v>2.8571428571428572</v>
      </c>
      <c r="G77" s="329">
        <f t="shared" si="7"/>
        <v>3.5000000000000004</v>
      </c>
      <c r="H77" s="329">
        <f t="shared" si="7"/>
        <v>4.7619047619047619</v>
      </c>
      <c r="I77" s="329">
        <f t="shared" si="7"/>
        <v>4.7393364928909953</v>
      </c>
      <c r="J77" s="329">
        <f t="shared" si="7"/>
        <v>3.2110091743119269</v>
      </c>
      <c r="K77" s="329">
        <f t="shared" si="7"/>
        <v>5.7971014492753623</v>
      </c>
      <c r="L77" s="329">
        <f t="shared" si="7"/>
        <v>4.4609665427509295</v>
      </c>
      <c r="M77" s="330">
        <f t="shared" si="7"/>
        <v>1.2765957446808509</v>
      </c>
      <c r="N77" s="330">
        <f t="shared" si="7"/>
        <v>3.940708604483008</v>
      </c>
    </row>
  </sheetData>
  <phoneticPr fontId="4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Q59"/>
  <sheetViews>
    <sheetView tabSelected="1" view="pageBreakPreview" zoomScale="60" zoomScaleNormal="70" workbookViewId="0">
      <selection activeCell="S48" sqref="S48"/>
    </sheetView>
  </sheetViews>
  <sheetFormatPr defaultColWidth="8.83203125" defaultRowHeight="13.5" customHeight="1"/>
  <cols>
    <col min="1" max="1" width="8.83203125" style="151"/>
    <col min="2" max="2" width="6.1640625" style="151" customWidth="1"/>
    <col min="3" max="7" width="12.83203125" style="151" customWidth="1"/>
    <col min="8" max="8" width="4.83203125" style="151" customWidth="1"/>
    <col min="9" max="9" width="10" style="151" bestFit="1" customWidth="1"/>
    <col min="10" max="10" width="6.1640625" style="151" customWidth="1"/>
    <col min="11" max="14" width="11.5" style="151" customWidth="1"/>
    <col min="15" max="15" width="14.1640625" style="151" customWidth="1"/>
    <col min="16" max="16" width="8.83203125" style="151"/>
    <col min="17" max="17" width="0" style="151" hidden="1" customWidth="1"/>
    <col min="18" max="16384" width="8.83203125" style="151"/>
  </cols>
  <sheetData>
    <row r="2" spans="1:17" ht="20.100000000000001" customHeight="1">
      <c r="A2" s="150" t="s">
        <v>131</v>
      </c>
    </row>
    <row r="3" spans="1:17" ht="15.95" customHeight="1"/>
    <row r="4" spans="1:17" ht="18" customHeight="1">
      <c r="B4" s="152" t="s">
        <v>401</v>
      </c>
      <c r="C4" s="153"/>
      <c r="D4" s="154"/>
    </row>
    <row r="5" spans="1:17" ht="18" customHeight="1">
      <c r="B5" s="152" t="s">
        <v>380</v>
      </c>
      <c r="C5" s="153"/>
      <c r="D5" s="154"/>
    </row>
    <row r="6" spans="1:17" ht="15" customHeight="1" thickBot="1"/>
    <row r="7" spans="1:17" ht="13.5" customHeight="1">
      <c r="B7" s="748" t="s">
        <v>139</v>
      </c>
      <c r="C7" s="158"/>
      <c r="D7" s="158"/>
      <c r="E7" s="158"/>
      <c r="F7" s="158"/>
      <c r="G7" s="159"/>
    </row>
    <row r="8" spans="1:17" ht="13.5" customHeight="1">
      <c r="B8" s="749"/>
      <c r="C8" s="162"/>
      <c r="D8" s="162"/>
      <c r="E8" s="162"/>
      <c r="F8" s="162"/>
      <c r="G8" s="163"/>
      <c r="Q8" s="151">
        <v>1</v>
      </c>
    </row>
    <row r="9" spans="1:17" ht="13.5" customHeight="1">
      <c r="B9" s="749"/>
      <c r="C9" s="162"/>
      <c r="D9" s="162"/>
      <c r="E9" s="162"/>
      <c r="F9" s="162"/>
      <c r="G9" s="163"/>
      <c r="Q9" s="151">
        <v>2</v>
      </c>
    </row>
    <row r="10" spans="1:17" ht="13.5" customHeight="1">
      <c r="B10" s="749"/>
      <c r="C10" s="162"/>
      <c r="D10" s="162"/>
      <c r="E10" s="162"/>
      <c r="F10" s="162"/>
      <c r="G10" s="163"/>
      <c r="Q10" s="151">
        <v>3</v>
      </c>
    </row>
    <row r="11" spans="1:17" ht="13.5" customHeight="1">
      <c r="B11" s="749"/>
      <c r="C11" s="162"/>
      <c r="D11" s="162"/>
      <c r="E11" s="162"/>
      <c r="F11" s="162"/>
      <c r="G11" s="163"/>
      <c r="Q11" s="151">
        <v>4</v>
      </c>
    </row>
    <row r="12" spans="1:17" ht="13.5" customHeight="1">
      <c r="B12" s="749"/>
      <c r="C12" s="162"/>
      <c r="D12" s="162"/>
      <c r="E12" s="162"/>
      <c r="F12" s="162"/>
      <c r="G12" s="163"/>
    </row>
    <row r="13" spans="1:17" ht="13.5" customHeight="1">
      <c r="B13" s="749"/>
      <c r="C13" s="162"/>
      <c r="D13" s="162"/>
      <c r="E13" s="162"/>
      <c r="F13" s="162"/>
      <c r="G13" s="163"/>
    </row>
    <row r="14" spans="1:17" ht="13.5" customHeight="1">
      <c r="B14" s="749"/>
      <c r="C14" s="162"/>
      <c r="D14" s="162"/>
      <c r="E14" s="162"/>
      <c r="F14" s="162"/>
      <c r="G14" s="163"/>
      <c r="Q14" s="151">
        <v>1</v>
      </c>
    </row>
    <row r="15" spans="1:17" ht="13.5" customHeight="1">
      <c r="B15" s="749"/>
      <c r="C15" s="162"/>
      <c r="D15" s="162"/>
      <c r="E15" s="162"/>
      <c r="F15" s="162"/>
      <c r="G15" s="163"/>
      <c r="Q15" s="151">
        <v>2</v>
      </c>
    </row>
    <row r="16" spans="1:17" ht="13.5" customHeight="1">
      <c r="B16" s="749"/>
      <c r="C16" s="162"/>
      <c r="D16" s="162"/>
      <c r="E16" s="162"/>
      <c r="F16" s="162"/>
      <c r="G16" s="163"/>
      <c r="Q16" s="151">
        <v>3</v>
      </c>
    </row>
    <row r="17" spans="2:17" ht="13.5" customHeight="1">
      <c r="B17" s="749"/>
      <c r="C17" s="162"/>
      <c r="D17" s="162"/>
      <c r="E17" s="162"/>
      <c r="F17" s="162"/>
      <c r="G17" s="163"/>
      <c r="Q17" s="151">
        <v>4</v>
      </c>
    </row>
    <row r="18" spans="2:17" ht="13.5" customHeight="1">
      <c r="B18" s="749"/>
      <c r="C18" s="162"/>
      <c r="D18" s="162"/>
      <c r="E18" s="162"/>
      <c r="F18" s="162"/>
      <c r="G18" s="163"/>
    </row>
    <row r="19" spans="2:17" ht="13.5" customHeight="1">
      <c r="B19" s="749"/>
      <c r="C19" s="162"/>
      <c r="D19" s="162"/>
      <c r="E19" s="162"/>
      <c r="F19" s="162"/>
      <c r="G19" s="163"/>
    </row>
    <row r="20" spans="2:17" ht="13.5" customHeight="1">
      <c r="B20" s="749"/>
      <c r="C20" s="162"/>
      <c r="D20" s="162"/>
      <c r="E20" s="162"/>
      <c r="F20" s="162"/>
      <c r="G20" s="163"/>
      <c r="Q20" s="151">
        <v>1</v>
      </c>
    </row>
    <row r="21" spans="2:17" ht="13.5" customHeight="1">
      <c r="B21" s="749"/>
      <c r="C21" s="162"/>
      <c r="D21" s="162"/>
      <c r="E21" s="162"/>
      <c r="F21" s="162"/>
      <c r="G21" s="163"/>
      <c r="Q21" s="151">
        <v>2</v>
      </c>
    </row>
    <row r="22" spans="2:17" ht="13.5" customHeight="1">
      <c r="B22" s="749"/>
      <c r="C22" s="162"/>
      <c r="D22" s="162"/>
      <c r="E22" s="162"/>
      <c r="F22" s="162"/>
      <c r="G22" s="163"/>
      <c r="Q22" s="151">
        <v>3</v>
      </c>
    </row>
    <row r="23" spans="2:17" ht="13.5" customHeight="1">
      <c r="B23" s="749"/>
      <c r="C23" s="162"/>
      <c r="D23" s="162"/>
      <c r="E23" s="162"/>
      <c r="F23" s="162"/>
      <c r="G23" s="163"/>
      <c r="Q23" s="151">
        <v>4</v>
      </c>
    </row>
    <row r="24" spans="2:17" ht="13.5" customHeight="1" thickBot="1">
      <c r="B24" s="750"/>
      <c r="C24" s="173"/>
      <c r="D24" s="173"/>
      <c r="E24" s="173"/>
      <c r="F24" s="173"/>
      <c r="G24" s="174"/>
    </row>
    <row r="26" spans="2:17" ht="13.5" customHeight="1">
      <c r="Q26" s="151">
        <v>1</v>
      </c>
    </row>
    <row r="27" spans="2:17" ht="13.5" customHeight="1">
      <c r="B27" s="155" t="s">
        <v>132</v>
      </c>
      <c r="Q27" s="151">
        <v>2</v>
      </c>
    </row>
    <row r="28" spans="2:17" ht="13.5" customHeight="1">
      <c r="D28" s="156" t="s">
        <v>133</v>
      </c>
      <c r="Q28" s="151">
        <v>3</v>
      </c>
    </row>
    <row r="29" spans="2:17" ht="13.5" customHeight="1">
      <c r="B29" s="157"/>
      <c r="C29" s="157" t="s">
        <v>134</v>
      </c>
      <c r="D29" s="157" t="s">
        <v>135</v>
      </c>
      <c r="E29" s="157" t="s">
        <v>136</v>
      </c>
      <c r="F29" s="157" t="s">
        <v>137</v>
      </c>
      <c r="G29" s="157" t="s">
        <v>138</v>
      </c>
      <c r="Q29" s="151">
        <v>4</v>
      </c>
    </row>
    <row r="30" spans="2:17" ht="13.5" customHeight="1">
      <c r="B30" s="751" t="s">
        <v>140</v>
      </c>
      <c r="C30" s="160" t="s">
        <v>141</v>
      </c>
      <c r="D30" s="161">
        <v>4</v>
      </c>
      <c r="E30" s="161">
        <v>8</v>
      </c>
      <c r="F30" s="161">
        <v>12</v>
      </c>
      <c r="G30" s="157"/>
    </row>
    <row r="31" spans="2:17" ht="13.5" customHeight="1">
      <c r="B31" s="752"/>
      <c r="C31" s="164" t="s">
        <v>142</v>
      </c>
      <c r="D31" s="165">
        <f>'No.4-34（方向別）'!K60</f>
        <v>388</v>
      </c>
      <c r="E31" s="165">
        <f>'No.4-78（方向別）'!K60</f>
        <v>4384</v>
      </c>
      <c r="F31" s="165">
        <f>'No.4-1112（方向別）'!K60</f>
        <v>628</v>
      </c>
      <c r="G31" s="165">
        <f>SUM(D31:F31)</f>
        <v>5400</v>
      </c>
    </row>
    <row r="32" spans="2:17" ht="13.5" customHeight="1">
      <c r="B32" s="752"/>
      <c r="C32" s="166" t="s">
        <v>143</v>
      </c>
      <c r="D32" s="167">
        <f>'No.4-34（方向別）'!L60</f>
        <v>36</v>
      </c>
      <c r="E32" s="167">
        <f>'No.4-78（方向別）'!L60</f>
        <v>702</v>
      </c>
      <c r="F32" s="167">
        <f>'No.4-1112（方向別）'!L60</f>
        <v>68</v>
      </c>
      <c r="G32" s="167">
        <f>SUM(D32:F32)</f>
        <v>806</v>
      </c>
    </row>
    <row r="33" spans="1:7" ht="13.5" customHeight="1">
      <c r="B33" s="752"/>
      <c r="C33" s="166" t="s">
        <v>144</v>
      </c>
      <c r="D33" s="167">
        <f>'No.4-34（方向別）'!O60</f>
        <v>20</v>
      </c>
      <c r="E33" s="167">
        <f>'No.4-78（方向別）'!O60</f>
        <v>253</v>
      </c>
      <c r="F33" s="167">
        <f>'No.4-1112（方向別）'!O60</f>
        <v>13</v>
      </c>
      <c r="G33" s="167">
        <f>SUM(D33:F33)</f>
        <v>286</v>
      </c>
    </row>
    <row r="34" spans="1:7" ht="13.5" customHeight="1">
      <c r="B34" s="752"/>
      <c r="C34" s="168" t="s">
        <v>145</v>
      </c>
      <c r="D34" s="169">
        <f>'No.4-34（方向別）'!N60</f>
        <v>8</v>
      </c>
      <c r="E34" s="169">
        <f>'No.4-78（方向別）'!N60</f>
        <v>23</v>
      </c>
      <c r="F34" s="169">
        <f>'No.4-1112（方向別）'!N60</f>
        <v>0</v>
      </c>
      <c r="G34" s="169">
        <f>SUM(D34:F34)</f>
        <v>31</v>
      </c>
    </row>
    <row r="35" spans="1:7" ht="13.5" customHeight="1">
      <c r="B35" s="753"/>
      <c r="C35" s="170" t="s">
        <v>146</v>
      </c>
      <c r="D35" s="171">
        <f>SUM(D31:D34)</f>
        <v>452</v>
      </c>
      <c r="E35" s="171">
        <f t="shared" ref="E35:F35" si="0">SUM(E31:E34)</f>
        <v>5362</v>
      </c>
      <c r="F35" s="171">
        <f t="shared" si="0"/>
        <v>709</v>
      </c>
      <c r="G35" s="171">
        <f>SUM(G31:G34)</f>
        <v>6523</v>
      </c>
    </row>
    <row r="36" spans="1:7" ht="13.5" customHeight="1">
      <c r="A36" s="754" t="s">
        <v>147</v>
      </c>
      <c r="B36" s="751" t="s">
        <v>148</v>
      </c>
      <c r="C36" s="161">
        <v>3</v>
      </c>
      <c r="D36" s="172" t="s">
        <v>141</v>
      </c>
      <c r="E36" s="161">
        <v>7</v>
      </c>
      <c r="F36" s="161">
        <v>11</v>
      </c>
      <c r="G36" s="157"/>
    </row>
    <row r="37" spans="1:7" ht="13.5" customHeight="1">
      <c r="A37" s="755"/>
      <c r="B37" s="752"/>
      <c r="C37" s="165">
        <f>'No.4-34（方向別）'!B60</f>
        <v>293</v>
      </c>
      <c r="D37" s="164" t="s">
        <v>142</v>
      </c>
      <c r="E37" s="165">
        <f>'No.4-78（方向別）'!B60</f>
        <v>1248</v>
      </c>
      <c r="F37" s="165">
        <f>'No.4-1112（方向別）'!B60</f>
        <v>4</v>
      </c>
      <c r="G37" s="306">
        <f>F37+E37+C37</f>
        <v>1545</v>
      </c>
    </row>
    <row r="38" spans="1:7" ht="13.5" customHeight="1">
      <c r="A38" s="755"/>
      <c r="B38" s="752"/>
      <c r="C38" s="167">
        <f>'No.4-34（方向別）'!C60</f>
        <v>45</v>
      </c>
      <c r="D38" s="166" t="s">
        <v>143</v>
      </c>
      <c r="E38" s="167">
        <f>'No.4-78（方向別）'!C60</f>
        <v>147</v>
      </c>
      <c r="F38" s="167">
        <f>'No.4-1112（方向別）'!C60</f>
        <v>1</v>
      </c>
      <c r="G38" s="307">
        <f t="shared" ref="G38:G40" si="1">F38+E38+C38</f>
        <v>193</v>
      </c>
    </row>
    <row r="39" spans="1:7" ht="13.5" customHeight="1">
      <c r="A39" s="755"/>
      <c r="B39" s="752"/>
      <c r="C39" s="167">
        <f>'No.4-34（方向別）'!F60</f>
        <v>7</v>
      </c>
      <c r="D39" s="166" t="s">
        <v>144</v>
      </c>
      <c r="E39" s="167">
        <f>'No.4-78（方向別）'!F60</f>
        <v>41</v>
      </c>
      <c r="F39" s="167">
        <f>'No.4-1112（方向別）'!F60</f>
        <v>0</v>
      </c>
      <c r="G39" s="307">
        <f t="shared" si="1"/>
        <v>48</v>
      </c>
    </row>
    <row r="40" spans="1:7" ht="13.5" customHeight="1">
      <c r="A40" s="755"/>
      <c r="B40" s="752"/>
      <c r="C40" s="169">
        <f>'No.4-34（方向別）'!E60</f>
        <v>4</v>
      </c>
      <c r="D40" s="168" t="s">
        <v>149</v>
      </c>
      <c r="E40" s="169">
        <f>'No.4-78（方向別）'!E60</f>
        <v>12</v>
      </c>
      <c r="F40" s="169">
        <f>'No.4-1112（方向別）'!E60</f>
        <v>0</v>
      </c>
      <c r="G40" s="307">
        <f t="shared" si="1"/>
        <v>16</v>
      </c>
    </row>
    <row r="41" spans="1:7" ht="13.5" customHeight="1">
      <c r="A41" s="755"/>
      <c r="B41" s="753"/>
      <c r="C41" s="171">
        <f>SUM(C37:C40)</f>
        <v>349</v>
      </c>
      <c r="D41" s="170" t="s">
        <v>146</v>
      </c>
      <c r="E41" s="171">
        <f>SUM(E37:E40)</f>
        <v>1448</v>
      </c>
      <c r="F41" s="171">
        <f t="shared" ref="F41:G41" si="2">SUM(F37:F40)</f>
        <v>5</v>
      </c>
      <c r="G41" s="308">
        <f t="shared" si="2"/>
        <v>1802</v>
      </c>
    </row>
    <row r="42" spans="1:7" ht="13.5" customHeight="1">
      <c r="B42" s="751" t="s">
        <v>150</v>
      </c>
      <c r="C42" s="161">
        <v>2</v>
      </c>
      <c r="D42" s="161">
        <v>6</v>
      </c>
      <c r="E42" s="172" t="s">
        <v>141</v>
      </c>
      <c r="F42" s="161">
        <v>10</v>
      </c>
      <c r="G42" s="157"/>
    </row>
    <row r="43" spans="1:7" ht="13.5" customHeight="1">
      <c r="B43" s="752"/>
      <c r="C43" s="165">
        <f>'No.4-12（方向別）'!K60</f>
        <v>4688</v>
      </c>
      <c r="D43" s="165">
        <f>'No.4-56（方向別）'!K60</f>
        <v>1498</v>
      </c>
      <c r="E43" s="164" t="s">
        <v>142</v>
      </c>
      <c r="F43" s="165">
        <f>'No.4-910（方向別）'!K60</f>
        <v>655</v>
      </c>
      <c r="G43" s="165">
        <f>C43+D43+F43</f>
        <v>6841</v>
      </c>
    </row>
    <row r="44" spans="1:7" ht="13.5" customHeight="1">
      <c r="B44" s="752"/>
      <c r="C44" s="167">
        <f>'No.4-12（方向別）'!L60</f>
        <v>679</v>
      </c>
      <c r="D44" s="167">
        <f>'No.4-56（方向別）'!L60</f>
        <v>139</v>
      </c>
      <c r="E44" s="166" t="s">
        <v>143</v>
      </c>
      <c r="F44" s="167">
        <f>'No.4-910（方向別）'!L60</f>
        <v>59</v>
      </c>
      <c r="G44" s="167">
        <f t="shared" ref="G44:G46" si="3">C44+D44+F44</f>
        <v>877</v>
      </c>
    </row>
    <row r="45" spans="1:7" ht="13.5" customHeight="1">
      <c r="B45" s="752"/>
      <c r="C45" s="167">
        <f>'No.4-12（方向別）'!O60</f>
        <v>312</v>
      </c>
      <c r="D45" s="167">
        <f>'No.4-56（方向別）'!O60</f>
        <v>70</v>
      </c>
      <c r="E45" s="166" t="s">
        <v>144</v>
      </c>
      <c r="F45" s="167">
        <f>'No.4-910（方向別）'!O60</f>
        <v>21</v>
      </c>
      <c r="G45" s="167">
        <f t="shared" si="3"/>
        <v>403</v>
      </c>
    </row>
    <row r="46" spans="1:7" ht="13.5" customHeight="1">
      <c r="B46" s="752"/>
      <c r="C46" s="169">
        <f>'No.4-12（方向別）'!N60</f>
        <v>25</v>
      </c>
      <c r="D46" s="169">
        <f>'No.4-56（方向別）'!N60</f>
        <v>17</v>
      </c>
      <c r="E46" s="168" t="s">
        <v>149</v>
      </c>
      <c r="F46" s="169">
        <f>'No.4-910（方向別）'!N60</f>
        <v>12</v>
      </c>
      <c r="G46" s="169">
        <f t="shared" si="3"/>
        <v>54</v>
      </c>
    </row>
    <row r="47" spans="1:7" ht="13.5" customHeight="1">
      <c r="B47" s="753"/>
      <c r="C47" s="171">
        <f>SUM(C43:C46)</f>
        <v>5704</v>
      </c>
      <c r="D47" s="171">
        <v>1162</v>
      </c>
      <c r="E47" s="170" t="s">
        <v>146</v>
      </c>
      <c r="F47" s="171">
        <f>SUM(F43:F46)</f>
        <v>747</v>
      </c>
      <c r="G47" s="171">
        <f>SUM(G43:G46)</f>
        <v>8175</v>
      </c>
    </row>
    <row r="48" spans="1:7" ht="13.5" customHeight="1">
      <c r="B48" s="751" t="s">
        <v>151</v>
      </c>
      <c r="C48" s="161">
        <v>1</v>
      </c>
      <c r="D48" s="161">
        <v>5</v>
      </c>
      <c r="E48" s="161">
        <v>9</v>
      </c>
      <c r="F48" s="172" t="s">
        <v>141</v>
      </c>
      <c r="G48" s="157"/>
    </row>
    <row r="49" spans="2:9" ht="13.5" customHeight="1">
      <c r="B49" s="752"/>
      <c r="C49" s="165">
        <f>'No.4-12（方向別）'!B60</f>
        <v>415</v>
      </c>
      <c r="D49" s="165">
        <f>'No.4-56（方向別）'!B60</f>
        <v>12</v>
      </c>
      <c r="E49" s="165">
        <f>'No.4-910（方向別）'!B60</f>
        <v>683</v>
      </c>
      <c r="F49" s="164" t="s">
        <v>142</v>
      </c>
      <c r="G49" s="165">
        <f>SUM(C49:E49)</f>
        <v>1110</v>
      </c>
    </row>
    <row r="50" spans="2:9" ht="13.5" customHeight="1">
      <c r="B50" s="752"/>
      <c r="C50" s="167">
        <f>'No.4-12（方向別）'!C60</f>
        <v>55</v>
      </c>
      <c r="D50" s="167">
        <f>'No.4-56（方向別）'!C60</f>
        <v>2</v>
      </c>
      <c r="E50" s="167">
        <f>'No.4-910（方向別）'!C60</f>
        <v>75</v>
      </c>
      <c r="F50" s="166" t="s">
        <v>143</v>
      </c>
      <c r="G50" s="167">
        <f t="shared" ref="G50:G52" si="4">SUM(C50:E50)</f>
        <v>132</v>
      </c>
    </row>
    <row r="51" spans="2:9" ht="13.5" customHeight="1">
      <c r="B51" s="752"/>
      <c r="C51" s="167">
        <f>'No.4-12（方向別）'!F60</f>
        <v>20</v>
      </c>
      <c r="D51" s="167">
        <f>'No.4-56（方向別）'!F60</f>
        <v>0</v>
      </c>
      <c r="E51" s="167">
        <f>'No.4-910（方向別）'!F60</f>
        <v>29</v>
      </c>
      <c r="F51" s="166" t="s">
        <v>144</v>
      </c>
      <c r="G51" s="167">
        <f t="shared" si="4"/>
        <v>49</v>
      </c>
    </row>
    <row r="52" spans="2:9" ht="13.5" customHeight="1">
      <c r="B52" s="752"/>
      <c r="C52" s="169">
        <f>'No.4-12（方向別）'!E60</f>
        <v>1</v>
      </c>
      <c r="D52" s="169">
        <f>'No.4-56（方向別）'!E60</f>
        <v>0</v>
      </c>
      <c r="E52" s="169">
        <f>'No.4-910（方向別）'!E60</f>
        <v>13</v>
      </c>
      <c r="F52" s="168" t="s">
        <v>149</v>
      </c>
      <c r="G52" s="169">
        <f t="shared" si="4"/>
        <v>14</v>
      </c>
    </row>
    <row r="53" spans="2:9" ht="13.5" customHeight="1">
      <c r="B53" s="753"/>
      <c r="C53" s="171">
        <f>SUM(C49:C52)</f>
        <v>491</v>
      </c>
      <c r="D53" s="171">
        <f>SUM(D49:D52)</f>
        <v>14</v>
      </c>
      <c r="E53" s="171">
        <f>SUM(E49:E52)</f>
        <v>800</v>
      </c>
      <c r="F53" s="170" t="s">
        <v>146</v>
      </c>
      <c r="G53" s="171">
        <f>SUM(G49:G52)</f>
        <v>1305</v>
      </c>
    </row>
    <row r="54" spans="2:9" ht="13.5" customHeight="1">
      <c r="B54" s="745" t="s">
        <v>138</v>
      </c>
      <c r="C54" s="171"/>
      <c r="D54" s="171"/>
      <c r="E54" s="171"/>
      <c r="F54" s="160"/>
      <c r="G54" s="157"/>
    </row>
    <row r="55" spans="2:9" ht="13.5" customHeight="1">
      <c r="B55" s="746"/>
      <c r="C55" s="165">
        <f>C37+C43+C49</f>
        <v>5396</v>
      </c>
      <c r="D55" s="165">
        <f>+D31+D43+D49</f>
        <v>1898</v>
      </c>
      <c r="E55" s="165">
        <f>+E31+E37+E49</f>
        <v>6315</v>
      </c>
      <c r="F55" s="165">
        <f>+F31+F43+F37</f>
        <v>1287</v>
      </c>
      <c r="G55" s="165">
        <f>+G31+G37+G43+G49</f>
        <v>14896</v>
      </c>
      <c r="I55" s="309"/>
    </row>
    <row r="56" spans="2:9" ht="13.5" customHeight="1">
      <c r="B56" s="746"/>
      <c r="C56" s="167">
        <f t="shared" ref="C56:C58" si="5">+C38+C44+C50</f>
        <v>779</v>
      </c>
      <c r="D56" s="167">
        <f t="shared" ref="D56:D58" si="6">+D32+D44+D50</f>
        <v>177</v>
      </c>
      <c r="E56" s="167">
        <f t="shared" ref="E56:E58" si="7">+E32+E38+E50</f>
        <v>924</v>
      </c>
      <c r="F56" s="167">
        <f t="shared" ref="F56:F58" si="8">+F32+F44+F38</f>
        <v>128</v>
      </c>
      <c r="G56" s="167">
        <f t="shared" ref="G56:G58" si="9">+G32+G38+G44+G50</f>
        <v>2008</v>
      </c>
      <c r="I56" s="309"/>
    </row>
    <row r="57" spans="2:9" ht="13.5" customHeight="1">
      <c r="B57" s="746"/>
      <c r="C57" s="167">
        <f t="shared" si="5"/>
        <v>339</v>
      </c>
      <c r="D57" s="167">
        <f t="shared" si="6"/>
        <v>90</v>
      </c>
      <c r="E57" s="167">
        <f t="shared" si="7"/>
        <v>323</v>
      </c>
      <c r="F57" s="167">
        <f t="shared" si="8"/>
        <v>34</v>
      </c>
      <c r="G57" s="167">
        <f t="shared" si="9"/>
        <v>786</v>
      </c>
      <c r="I57" s="309"/>
    </row>
    <row r="58" spans="2:9" ht="13.5" customHeight="1">
      <c r="B58" s="746"/>
      <c r="C58" s="169">
        <f t="shared" si="5"/>
        <v>30</v>
      </c>
      <c r="D58" s="169">
        <f t="shared" si="6"/>
        <v>25</v>
      </c>
      <c r="E58" s="169">
        <f t="shared" si="7"/>
        <v>48</v>
      </c>
      <c r="F58" s="169">
        <f t="shared" si="8"/>
        <v>12</v>
      </c>
      <c r="G58" s="169">
        <f t="shared" si="9"/>
        <v>115</v>
      </c>
      <c r="I58" s="309"/>
    </row>
    <row r="59" spans="2:9" ht="13.5" customHeight="1">
      <c r="B59" s="747"/>
      <c r="C59" s="171">
        <f>SUM(C55:C58)</f>
        <v>6544</v>
      </c>
      <c r="D59" s="171">
        <f t="shared" ref="D59:G59" si="10">SUM(D55:D58)</f>
        <v>2190</v>
      </c>
      <c r="E59" s="171">
        <f t="shared" si="10"/>
        <v>7610</v>
      </c>
      <c r="F59" s="171">
        <f t="shared" si="10"/>
        <v>1461</v>
      </c>
      <c r="G59" s="171">
        <f t="shared" si="10"/>
        <v>17805</v>
      </c>
      <c r="I59" s="309"/>
    </row>
  </sheetData>
  <mergeCells count="7">
    <mergeCell ref="B54:B59"/>
    <mergeCell ref="B7:B24"/>
    <mergeCell ref="B30:B35"/>
    <mergeCell ref="A36:A41"/>
    <mergeCell ref="B36:B41"/>
    <mergeCell ref="B42:B47"/>
    <mergeCell ref="B48:B53"/>
  </mergeCells>
  <phoneticPr fontId="4"/>
  <pageMargins left="0.98425196850393704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E107"/>
  <sheetViews>
    <sheetView view="pageBreakPreview" topLeftCell="D26" zoomScale="85" zoomScaleNormal="75" zoomScaleSheetLayoutView="85" workbookViewId="0">
      <selection activeCell="O29" sqref="O29"/>
    </sheetView>
  </sheetViews>
  <sheetFormatPr defaultRowHeight="12"/>
  <cols>
    <col min="1" max="1" width="10.1640625" style="285" customWidth="1"/>
    <col min="2" max="3" width="6.6640625" style="285" customWidth="1"/>
    <col min="4" max="5" width="7.83203125" style="226" customWidth="1"/>
    <col min="6" max="6" width="10.1640625" style="226" customWidth="1"/>
    <col min="7" max="13" width="7.83203125" style="226" customWidth="1"/>
    <col min="14" max="14" width="10.1640625" style="226" customWidth="1"/>
    <col min="15" max="16" width="6.6640625" style="226" customWidth="1"/>
    <col min="17" max="18" width="7.83203125" style="226" customWidth="1"/>
    <col min="19" max="19" width="10.1640625" style="226" customWidth="1"/>
    <col min="20" max="26" width="7.83203125" style="226" customWidth="1"/>
    <col min="27" max="27" width="9.33203125" style="226"/>
    <col min="28" max="33" width="9.33203125" style="226" customWidth="1"/>
    <col min="34" max="16384" width="9.33203125" style="226"/>
  </cols>
  <sheetData>
    <row r="1" spans="1:26" ht="15.6" customHeight="1" thickBot="1">
      <c r="A1" s="583"/>
      <c r="B1" s="225"/>
      <c r="C1" s="225"/>
      <c r="F1" s="541"/>
    </row>
    <row r="2" spans="1:26" ht="16.5" customHeight="1">
      <c r="A2" s="227"/>
      <c r="B2" s="228"/>
      <c r="C2" s="228"/>
      <c r="D2" s="229"/>
      <c r="E2" s="229"/>
      <c r="F2" s="229"/>
      <c r="G2" s="229"/>
      <c r="H2" s="229"/>
      <c r="I2" s="229"/>
      <c r="J2" s="229"/>
      <c r="K2" s="229"/>
      <c r="L2" s="229"/>
      <c r="M2" s="231"/>
      <c r="N2" s="230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31"/>
    </row>
    <row r="3" spans="1:26" ht="16.5" customHeight="1">
      <c r="A3" s="232"/>
      <c r="B3" s="233"/>
      <c r="C3" s="233"/>
      <c r="D3" s="234"/>
      <c r="E3" s="234"/>
      <c r="F3" s="234"/>
      <c r="G3" s="234"/>
      <c r="H3" s="234"/>
      <c r="I3" s="234"/>
      <c r="J3" s="234"/>
      <c r="K3" s="234"/>
      <c r="L3" s="234"/>
      <c r="M3" s="236"/>
      <c r="N3" s="235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6"/>
    </row>
    <row r="4" spans="1:26" ht="16.5" customHeight="1">
      <c r="A4" s="237"/>
      <c r="B4" s="238"/>
      <c r="C4" s="238"/>
      <c r="D4" s="234"/>
      <c r="E4" s="234"/>
      <c r="F4" s="234"/>
      <c r="G4" s="234"/>
      <c r="H4" s="234"/>
      <c r="I4" s="234"/>
      <c r="J4" s="234"/>
      <c r="K4" s="234"/>
      <c r="L4" s="234"/>
      <c r="M4" s="236"/>
      <c r="N4" s="235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6"/>
    </row>
    <row r="5" spans="1:26" ht="27.75" customHeight="1">
      <c r="A5" s="232" t="s">
        <v>169</v>
      </c>
      <c r="B5" s="233"/>
      <c r="C5" s="233"/>
      <c r="D5" s="233"/>
      <c r="E5" s="233"/>
      <c r="F5" s="233"/>
      <c r="G5" s="233"/>
      <c r="H5" s="233"/>
      <c r="I5" s="239"/>
      <c r="J5" s="239"/>
      <c r="K5" s="239"/>
      <c r="L5" s="239"/>
      <c r="M5" s="236"/>
      <c r="N5" s="235"/>
      <c r="O5" s="234"/>
      <c r="P5" s="234"/>
      <c r="W5" s="234"/>
      <c r="X5" s="234"/>
      <c r="Y5" s="234"/>
      <c r="Z5" s="236"/>
    </row>
    <row r="6" spans="1:26" ht="20.100000000000001" customHeight="1">
      <c r="A6" s="240"/>
      <c r="B6" s="225"/>
      <c r="C6" s="225"/>
      <c r="D6" s="238"/>
      <c r="E6" s="238"/>
      <c r="F6" s="238"/>
      <c r="G6" s="238"/>
      <c r="H6" s="238"/>
      <c r="I6" s="234"/>
      <c r="J6" s="234"/>
      <c r="K6" s="234"/>
      <c r="L6" s="234"/>
      <c r="M6" s="236"/>
      <c r="N6" s="235"/>
      <c r="O6" s="234"/>
      <c r="P6" s="234"/>
      <c r="W6" s="234"/>
      <c r="X6" s="234"/>
      <c r="Y6" s="234"/>
      <c r="Z6" s="236"/>
    </row>
    <row r="7" spans="1:26" ht="20.100000000000001" customHeight="1">
      <c r="A7" s="240"/>
      <c r="B7" s="225"/>
      <c r="C7" s="225"/>
      <c r="D7" s="234"/>
      <c r="E7" s="234"/>
      <c r="F7" s="582" t="s">
        <v>55</v>
      </c>
      <c r="G7" s="234"/>
      <c r="H7" s="234"/>
      <c r="I7" s="234"/>
      <c r="J7" s="234"/>
      <c r="K7" s="234"/>
      <c r="L7" s="234"/>
      <c r="M7" s="236"/>
      <c r="N7" s="235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6"/>
    </row>
    <row r="8" spans="1:26" ht="20.100000000000001" customHeight="1">
      <c r="A8" s="240"/>
      <c r="B8" s="225"/>
      <c r="C8" s="225"/>
      <c r="D8" s="234"/>
      <c r="E8" s="234"/>
      <c r="F8" s="234"/>
      <c r="G8" s="234"/>
      <c r="H8" s="234"/>
      <c r="I8" s="234"/>
      <c r="J8" s="234"/>
      <c r="K8" s="234"/>
      <c r="L8" s="234"/>
      <c r="M8" s="236"/>
      <c r="N8" s="235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6"/>
    </row>
    <row r="9" spans="1:26" ht="20.100000000000001" customHeight="1">
      <c r="A9" s="240"/>
      <c r="B9" s="225"/>
      <c r="C9" s="225"/>
      <c r="D9" s="234"/>
      <c r="E9" s="234"/>
      <c r="F9" s="234"/>
      <c r="G9" s="234"/>
      <c r="H9" s="234"/>
      <c r="I9" s="234"/>
      <c r="J9" s="234"/>
      <c r="K9" s="234"/>
      <c r="L9" s="234"/>
      <c r="M9" s="236"/>
      <c r="N9" s="235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6"/>
    </row>
    <row r="10" spans="1:26" ht="20.100000000000001" customHeight="1">
      <c r="A10" s="240"/>
      <c r="B10" s="225"/>
      <c r="C10" s="225"/>
      <c r="D10" s="234"/>
      <c r="E10" s="234"/>
      <c r="F10" s="234"/>
      <c r="G10" s="234"/>
      <c r="H10" s="234"/>
      <c r="I10" s="234"/>
      <c r="J10" s="234"/>
      <c r="K10" s="234"/>
      <c r="L10" s="234"/>
      <c r="M10" s="236"/>
      <c r="N10" s="235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6"/>
    </row>
    <row r="11" spans="1:26" ht="20.100000000000001" customHeight="1">
      <c r="A11" s="240"/>
      <c r="B11" s="225"/>
      <c r="C11" s="225"/>
      <c r="D11" s="234"/>
      <c r="E11" s="234"/>
      <c r="F11" s="234"/>
      <c r="G11" s="234"/>
      <c r="H11" s="234"/>
      <c r="I11" s="234"/>
      <c r="J11" s="234"/>
      <c r="K11" s="234"/>
      <c r="L11" s="234"/>
      <c r="M11" s="236"/>
      <c r="N11" s="235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6"/>
    </row>
    <row r="12" spans="1:26" ht="20.100000000000001" customHeight="1">
      <c r="A12" s="240"/>
      <c r="B12" s="225"/>
      <c r="C12" s="225"/>
      <c r="D12" s="234"/>
      <c r="E12" s="234"/>
      <c r="F12" s="234"/>
      <c r="G12" s="234"/>
      <c r="H12" s="234"/>
      <c r="I12" s="234"/>
      <c r="J12" s="234"/>
      <c r="K12" s="234"/>
      <c r="L12" s="234"/>
      <c r="M12" s="236"/>
      <c r="N12" s="235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6"/>
    </row>
    <row r="13" spans="1:26" ht="20.100000000000001" customHeight="1">
      <c r="A13" s="240"/>
      <c r="B13" s="225"/>
      <c r="C13" s="225"/>
      <c r="D13" s="234"/>
      <c r="E13" s="234"/>
      <c r="F13" s="234"/>
      <c r="G13" s="234"/>
      <c r="H13" s="234"/>
      <c r="I13" s="234"/>
      <c r="J13" s="234"/>
      <c r="K13" s="234"/>
      <c r="L13" s="234"/>
      <c r="M13" s="236"/>
      <c r="N13" s="235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6"/>
    </row>
    <row r="14" spans="1:26" ht="20.100000000000001" customHeight="1">
      <c r="A14" s="241" t="str">
        <f>'No.4-12（方向別）'!A13</f>
        <v>調査地点　：Ｎｏ．４　有吉中学校前交差点</v>
      </c>
      <c r="B14" s="242"/>
      <c r="C14" s="242"/>
      <c r="D14" s="234"/>
      <c r="E14" s="234"/>
      <c r="F14" s="234"/>
      <c r="G14" s="234"/>
      <c r="H14" s="234"/>
      <c r="I14" s="243"/>
      <c r="J14" s="234"/>
      <c r="K14" s="234"/>
      <c r="L14" s="234"/>
      <c r="M14" s="236"/>
      <c r="N14" s="235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6"/>
    </row>
    <row r="15" spans="1:26" ht="20.100000000000001" customHeight="1">
      <c r="A15" s="241"/>
      <c r="B15" s="242"/>
      <c r="C15" s="242"/>
      <c r="D15" s="234"/>
      <c r="E15" s="234"/>
      <c r="F15" s="234"/>
      <c r="G15" s="234"/>
      <c r="H15" s="234"/>
      <c r="I15" s="234"/>
      <c r="J15" s="234"/>
      <c r="K15" s="234"/>
      <c r="L15" s="234"/>
      <c r="M15" s="236"/>
      <c r="N15" s="235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6"/>
    </row>
    <row r="16" spans="1:26" ht="20.100000000000001" customHeight="1">
      <c r="A16" s="241" t="s">
        <v>170</v>
      </c>
      <c r="B16" s="242"/>
      <c r="C16" s="242"/>
      <c r="D16" s="234"/>
      <c r="E16" s="234"/>
      <c r="F16" s="234"/>
      <c r="G16" s="234"/>
      <c r="H16" s="234"/>
      <c r="I16" s="234"/>
      <c r="J16" s="234"/>
      <c r="K16" s="234"/>
      <c r="L16" s="234"/>
      <c r="M16" s="236"/>
      <c r="N16" s="235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6"/>
    </row>
    <row r="17" spans="1:31" ht="20.100000000000001" customHeight="1">
      <c r="A17" s="244"/>
      <c r="B17" s="245"/>
      <c r="C17" s="245"/>
      <c r="D17" s="234"/>
      <c r="E17" s="234"/>
      <c r="F17" s="234"/>
      <c r="G17" s="234"/>
      <c r="H17" s="234"/>
      <c r="I17" s="234"/>
      <c r="J17" s="234"/>
      <c r="K17" s="234"/>
      <c r="L17" s="234"/>
      <c r="M17" s="236"/>
      <c r="N17" s="235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6"/>
    </row>
    <row r="18" spans="1:31" ht="20.100000000000001" customHeight="1">
      <c r="A18" s="244" t="s">
        <v>342</v>
      </c>
      <c r="B18" s="245"/>
      <c r="C18" s="245"/>
      <c r="D18" s="234"/>
      <c r="E18" s="234"/>
      <c r="F18" s="234"/>
      <c r="G18" s="234"/>
      <c r="H18" s="234"/>
      <c r="I18" s="234"/>
      <c r="J18" s="234"/>
      <c r="K18" s="234"/>
      <c r="L18" s="234"/>
      <c r="M18" s="236"/>
      <c r="N18" s="235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6"/>
    </row>
    <row r="19" spans="1:31" ht="20.100000000000001" customHeight="1">
      <c r="A19" s="240"/>
      <c r="B19" s="225"/>
      <c r="C19" s="225"/>
      <c r="D19" s="234"/>
      <c r="E19" s="234"/>
      <c r="F19" s="234"/>
      <c r="G19" s="234"/>
      <c r="H19" s="234"/>
      <c r="I19" s="234"/>
      <c r="J19" s="234"/>
      <c r="K19" s="234"/>
      <c r="L19" s="234"/>
      <c r="M19" s="236"/>
      <c r="N19" s="235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6"/>
    </row>
    <row r="20" spans="1:31" ht="20.100000000000001" customHeight="1">
      <c r="A20" s="246"/>
      <c r="B20" s="247"/>
      <c r="C20" s="247"/>
      <c r="D20" s="234"/>
      <c r="E20" s="234"/>
      <c r="F20" s="234"/>
      <c r="G20" s="234"/>
      <c r="H20" s="234"/>
      <c r="I20" s="234"/>
      <c r="J20" s="234"/>
      <c r="K20" s="234"/>
      <c r="L20" s="234"/>
      <c r="M20" s="236"/>
      <c r="N20" s="235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6"/>
    </row>
    <row r="21" spans="1:31" ht="20.100000000000001" customHeight="1" thickBot="1">
      <c r="A21" s="259"/>
      <c r="B21" s="571"/>
      <c r="C21" s="571"/>
      <c r="D21" s="248"/>
      <c r="E21" s="248"/>
      <c r="F21" s="248"/>
      <c r="G21" s="248"/>
      <c r="H21" s="248"/>
      <c r="I21" s="248"/>
      <c r="J21" s="248"/>
      <c r="K21" s="248"/>
      <c r="L21" s="248"/>
      <c r="M21" s="581" t="s">
        <v>325</v>
      </c>
      <c r="N21" s="249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50"/>
    </row>
    <row r="22" spans="1:31" s="256" customFormat="1" ht="20.100000000000001" customHeight="1" thickBot="1">
      <c r="A22" s="580"/>
      <c r="B22" s="251" t="s">
        <v>347</v>
      </c>
      <c r="C22" s="252"/>
      <c r="D22" s="252"/>
      <c r="E22" s="252"/>
      <c r="F22" s="254"/>
      <c r="G22" s="567"/>
      <c r="H22" s="279"/>
      <c r="I22" s="279"/>
      <c r="J22" s="279"/>
      <c r="K22" s="279"/>
      <c r="L22" s="279"/>
      <c r="M22" s="280"/>
      <c r="N22" s="579"/>
      <c r="O22" s="251" t="s">
        <v>348</v>
      </c>
      <c r="P22" s="252"/>
      <c r="Q22" s="252"/>
      <c r="R22" s="252"/>
      <c r="S22" s="254"/>
      <c r="T22" s="567"/>
      <c r="U22" s="279"/>
      <c r="V22" s="279"/>
      <c r="W22" s="279"/>
      <c r="X22" s="279"/>
      <c r="Y22" s="279"/>
      <c r="Z22" s="280"/>
    </row>
    <row r="23" spans="1:31" s="256" customFormat="1" ht="22.5" customHeight="1">
      <c r="A23" s="578"/>
      <c r="B23" s="618" t="s">
        <v>171</v>
      </c>
      <c r="C23" s="577" t="s">
        <v>172</v>
      </c>
      <c r="D23" s="619" t="s">
        <v>173</v>
      </c>
      <c r="E23" s="620" t="s">
        <v>174</v>
      </c>
      <c r="F23" s="621" t="s">
        <v>326</v>
      </c>
      <c r="G23" s="257"/>
      <c r="H23" s="258"/>
      <c r="I23" s="253"/>
      <c r="J23" s="253"/>
      <c r="K23" s="253"/>
      <c r="L23" s="253"/>
      <c r="M23" s="255"/>
      <c r="N23" s="247"/>
      <c r="O23" s="246" t="s">
        <v>171</v>
      </c>
      <c r="P23" s="577" t="s">
        <v>172</v>
      </c>
      <c r="Q23" s="257" t="s">
        <v>173</v>
      </c>
      <c r="R23" s="575" t="s">
        <v>174</v>
      </c>
      <c r="S23" s="247" t="s">
        <v>326</v>
      </c>
      <c r="T23" s="550"/>
      <c r="U23" s="253"/>
      <c r="V23" s="253"/>
      <c r="W23" s="253"/>
      <c r="X23" s="253"/>
      <c r="Y23" s="253"/>
      <c r="Z23" s="255"/>
    </row>
    <row r="24" spans="1:31" s="256" customFormat="1" ht="22.5" customHeight="1" thickBot="1">
      <c r="A24" s="576" t="s">
        <v>175</v>
      </c>
      <c r="B24" s="259" t="s">
        <v>176</v>
      </c>
      <c r="C24" s="622" t="s">
        <v>177</v>
      </c>
      <c r="D24" s="260" t="s">
        <v>178</v>
      </c>
      <c r="E24" s="262" t="s">
        <v>178</v>
      </c>
      <c r="F24" s="623" t="s">
        <v>179</v>
      </c>
      <c r="G24" s="574"/>
      <c r="H24" s="261"/>
      <c r="I24" s="253"/>
      <c r="J24" s="253"/>
      <c r="K24" s="253"/>
      <c r="L24" s="253"/>
      <c r="M24" s="255"/>
      <c r="N24" s="573" t="s">
        <v>175</v>
      </c>
      <c r="O24" s="246" t="s">
        <v>176</v>
      </c>
      <c r="P24" s="572" t="s">
        <v>177</v>
      </c>
      <c r="Q24" s="260" t="s">
        <v>178</v>
      </c>
      <c r="R24" s="262" t="s">
        <v>178</v>
      </c>
      <c r="S24" s="571" t="s">
        <v>179</v>
      </c>
      <c r="T24" s="550"/>
      <c r="U24" s="253"/>
      <c r="V24" s="253"/>
      <c r="W24" s="253"/>
      <c r="X24" s="253"/>
      <c r="Y24" s="253"/>
      <c r="Z24" s="255"/>
      <c r="AD24" s="256" t="s">
        <v>329</v>
      </c>
    </row>
    <row r="25" spans="1:31" s="256" customFormat="1" ht="21" customHeight="1">
      <c r="A25" s="570">
        <v>0.29166666666666663</v>
      </c>
      <c r="B25" s="563"/>
      <c r="C25" s="562" t="s">
        <v>180</v>
      </c>
      <c r="D25" s="266">
        <v>90</v>
      </c>
      <c r="E25" s="561">
        <v>0</v>
      </c>
      <c r="F25" s="560">
        <v>4.1666666666666669E-4</v>
      </c>
      <c r="G25" s="550"/>
      <c r="H25" s="253"/>
      <c r="I25" s="253"/>
      <c r="J25" s="253"/>
      <c r="K25" s="253"/>
      <c r="L25" s="253"/>
      <c r="M25" s="255"/>
      <c r="N25" s="570">
        <v>0.29166666666666663</v>
      </c>
      <c r="O25" s="569"/>
      <c r="P25" s="568" t="s">
        <v>180</v>
      </c>
      <c r="Q25" s="567">
        <v>20</v>
      </c>
      <c r="R25" s="566">
        <v>0</v>
      </c>
      <c r="S25" s="544">
        <v>1.273148148148148E-4</v>
      </c>
      <c r="T25" s="550"/>
      <c r="U25" s="253"/>
      <c r="V25" s="253"/>
      <c r="W25" s="253"/>
      <c r="X25" s="253"/>
      <c r="Y25" s="253"/>
      <c r="Z25" s="255"/>
      <c r="AD25" s="263">
        <v>0.95</v>
      </c>
      <c r="AE25" s="226"/>
    </row>
    <row r="26" spans="1:31" s="256" customFormat="1" ht="21" customHeight="1">
      <c r="A26" s="559">
        <v>0.29861111111111105</v>
      </c>
      <c r="B26" s="558"/>
      <c r="C26" s="557" t="s">
        <v>180</v>
      </c>
      <c r="D26" s="264">
        <v>70</v>
      </c>
      <c r="E26" s="556">
        <v>0</v>
      </c>
      <c r="F26" s="555">
        <v>2.6620370370370372E-4</v>
      </c>
      <c r="G26" s="550"/>
      <c r="H26" s="253"/>
      <c r="I26" s="253"/>
      <c r="J26" s="253"/>
      <c r="K26" s="253"/>
      <c r="L26" s="253"/>
      <c r="M26" s="255"/>
      <c r="N26" s="559">
        <v>0.29861111111111105</v>
      </c>
      <c r="O26" s="558"/>
      <c r="P26" s="557" t="s">
        <v>180</v>
      </c>
      <c r="Q26" s="264">
        <v>30</v>
      </c>
      <c r="R26" s="556">
        <v>0</v>
      </c>
      <c r="S26" s="555">
        <v>1.8518518518518518E-4</v>
      </c>
      <c r="T26" s="550"/>
      <c r="U26" s="253"/>
      <c r="V26" s="253"/>
      <c r="W26" s="253"/>
      <c r="X26" s="253"/>
      <c r="Y26" s="253"/>
      <c r="Z26" s="255"/>
      <c r="AD26" s="263">
        <f>AD25+AE26</f>
        <v>2.0750000000000002</v>
      </c>
      <c r="AE26" s="226">
        <v>1.125</v>
      </c>
    </row>
    <row r="27" spans="1:31" s="256" customFormat="1" ht="21" customHeight="1">
      <c r="A27" s="559">
        <v>0.30555555555555547</v>
      </c>
      <c r="B27" s="558"/>
      <c r="C27" s="557" t="s">
        <v>180</v>
      </c>
      <c r="D27" s="264">
        <v>130</v>
      </c>
      <c r="E27" s="556">
        <v>0</v>
      </c>
      <c r="F27" s="555">
        <v>6.134259259259259E-4</v>
      </c>
      <c r="G27" s="550"/>
      <c r="H27" s="253"/>
      <c r="I27" s="253"/>
      <c r="J27" s="253"/>
      <c r="K27" s="253"/>
      <c r="L27" s="253"/>
      <c r="M27" s="255"/>
      <c r="N27" s="559">
        <v>0.30555555555555547</v>
      </c>
      <c r="O27" s="558"/>
      <c r="P27" s="557" t="s">
        <v>180</v>
      </c>
      <c r="Q27" s="264">
        <v>60</v>
      </c>
      <c r="R27" s="556">
        <v>0</v>
      </c>
      <c r="S27" s="555">
        <v>2.7777777777777778E-4</v>
      </c>
      <c r="T27" s="550"/>
      <c r="U27" s="253"/>
      <c r="V27" s="253"/>
      <c r="W27" s="253"/>
      <c r="X27" s="253"/>
      <c r="Y27" s="253"/>
      <c r="Z27" s="255"/>
      <c r="AD27" s="263">
        <f t="shared" ref="AD27:AD56" si="0">AD26+AE27</f>
        <v>3.2</v>
      </c>
      <c r="AE27" s="226">
        <f>AE26</f>
        <v>1.125</v>
      </c>
    </row>
    <row r="28" spans="1:31" s="256" customFormat="1" ht="21" customHeight="1">
      <c r="A28" s="559">
        <v>0.31249999999999989</v>
      </c>
      <c r="B28" s="558"/>
      <c r="C28" s="557" t="s">
        <v>180</v>
      </c>
      <c r="D28" s="264">
        <v>80</v>
      </c>
      <c r="E28" s="556">
        <v>0</v>
      </c>
      <c r="F28" s="555">
        <v>3.9351851851851852E-4</v>
      </c>
      <c r="G28" s="550"/>
      <c r="H28" s="253"/>
      <c r="I28" s="253"/>
      <c r="J28" s="253"/>
      <c r="K28" s="253"/>
      <c r="L28" s="253"/>
      <c r="M28" s="255"/>
      <c r="N28" s="559">
        <v>0.31249999999999989</v>
      </c>
      <c r="O28" s="558">
        <v>2</v>
      </c>
      <c r="P28" s="557">
        <v>15</v>
      </c>
      <c r="Q28" s="264">
        <v>80</v>
      </c>
      <c r="R28" s="556">
        <v>20</v>
      </c>
      <c r="S28" s="555">
        <v>1.5856481481481479E-3</v>
      </c>
      <c r="T28" s="550"/>
      <c r="U28" s="253"/>
      <c r="V28" s="253"/>
      <c r="W28" s="253"/>
      <c r="X28" s="253"/>
      <c r="Y28" s="253"/>
      <c r="Z28" s="255"/>
      <c r="AD28" s="263">
        <f t="shared" si="0"/>
        <v>4.3250000000000002</v>
      </c>
      <c r="AE28" s="226">
        <f t="shared" ref="AE28:AE56" si="1">AE27</f>
        <v>1.125</v>
      </c>
    </row>
    <row r="29" spans="1:31" s="256" customFormat="1" ht="21" customHeight="1">
      <c r="A29" s="559">
        <v>0.31944444444444431</v>
      </c>
      <c r="B29" s="558"/>
      <c r="C29" s="557" t="s">
        <v>180</v>
      </c>
      <c r="D29" s="264">
        <v>100</v>
      </c>
      <c r="E29" s="556">
        <v>0</v>
      </c>
      <c r="F29" s="555">
        <v>4.7453703703703704E-4</v>
      </c>
      <c r="G29" s="550"/>
      <c r="H29" s="253"/>
      <c r="I29" s="253"/>
      <c r="J29" s="253"/>
      <c r="K29" s="253"/>
      <c r="L29" s="253"/>
      <c r="M29" s="255"/>
      <c r="N29" s="559">
        <v>0.31944444444444431</v>
      </c>
      <c r="O29" s="558"/>
      <c r="P29" s="557" t="s">
        <v>180</v>
      </c>
      <c r="Q29" s="264">
        <v>30</v>
      </c>
      <c r="R29" s="556">
        <v>0</v>
      </c>
      <c r="S29" s="555">
        <v>1.7361111111111112E-4</v>
      </c>
      <c r="T29" s="550"/>
      <c r="U29" s="253"/>
      <c r="V29" s="253"/>
      <c r="W29" s="253"/>
      <c r="X29" s="253"/>
      <c r="Y29" s="253"/>
      <c r="Z29" s="255"/>
      <c r="AD29" s="263">
        <f t="shared" si="0"/>
        <v>5.45</v>
      </c>
      <c r="AE29" s="226">
        <f t="shared" si="1"/>
        <v>1.125</v>
      </c>
    </row>
    <row r="30" spans="1:31" s="256" customFormat="1" ht="21" customHeight="1">
      <c r="A30" s="554">
        <v>0.32638888888888873</v>
      </c>
      <c r="B30" s="553"/>
      <c r="C30" s="552" t="s">
        <v>180</v>
      </c>
      <c r="D30" s="265">
        <v>60</v>
      </c>
      <c r="E30" s="551">
        <v>0</v>
      </c>
      <c r="F30" s="565">
        <v>2.3148148148148146E-4</v>
      </c>
      <c r="G30" s="550"/>
      <c r="H30" s="253"/>
      <c r="I30" s="253"/>
      <c r="J30" s="253"/>
      <c r="K30" s="253"/>
      <c r="L30" s="253"/>
      <c r="M30" s="255"/>
      <c r="N30" s="554">
        <v>0.32638888888888873</v>
      </c>
      <c r="O30" s="553"/>
      <c r="P30" s="552" t="s">
        <v>180</v>
      </c>
      <c r="Q30" s="265">
        <v>50</v>
      </c>
      <c r="R30" s="551">
        <v>0</v>
      </c>
      <c r="S30" s="565">
        <v>2.4305555555555552E-4</v>
      </c>
      <c r="T30" s="550"/>
      <c r="U30" s="253"/>
      <c r="V30" s="253"/>
      <c r="W30" s="253"/>
      <c r="X30" s="253"/>
      <c r="Y30" s="253"/>
      <c r="Z30" s="255"/>
      <c r="AD30" s="263">
        <f t="shared" si="0"/>
        <v>6.5750000000000002</v>
      </c>
      <c r="AE30" s="226">
        <f t="shared" si="1"/>
        <v>1.125</v>
      </c>
    </row>
    <row r="31" spans="1:31" s="256" customFormat="1" ht="21" customHeight="1">
      <c r="A31" s="564">
        <v>0.33333333333333315</v>
      </c>
      <c r="B31" s="563"/>
      <c r="C31" s="562" t="s">
        <v>180</v>
      </c>
      <c r="D31" s="266">
        <v>30</v>
      </c>
      <c r="E31" s="561">
        <v>0</v>
      </c>
      <c r="F31" s="560">
        <v>1.1574074074074073E-4</v>
      </c>
      <c r="G31" s="550"/>
      <c r="H31" s="253"/>
      <c r="I31" s="253"/>
      <c r="J31" s="253"/>
      <c r="K31" s="253"/>
      <c r="L31" s="253"/>
      <c r="M31" s="255"/>
      <c r="N31" s="564">
        <v>0.33333333333333315</v>
      </c>
      <c r="O31" s="563"/>
      <c r="P31" s="624" t="s">
        <v>180</v>
      </c>
      <c r="Q31" s="266">
        <v>50</v>
      </c>
      <c r="R31" s="561">
        <v>0</v>
      </c>
      <c r="S31" s="560">
        <v>2.199074074074074E-4</v>
      </c>
      <c r="T31" s="550"/>
      <c r="U31" s="253"/>
      <c r="V31" s="253"/>
      <c r="W31" s="253"/>
      <c r="X31" s="253"/>
      <c r="Y31" s="253"/>
      <c r="Z31" s="255"/>
      <c r="AD31" s="263">
        <f t="shared" si="0"/>
        <v>7.7</v>
      </c>
      <c r="AE31" s="226">
        <f t="shared" si="1"/>
        <v>1.125</v>
      </c>
    </row>
    <row r="32" spans="1:31" s="256" customFormat="1" ht="21" customHeight="1">
      <c r="A32" s="559">
        <v>0.34027777777777757</v>
      </c>
      <c r="B32" s="558"/>
      <c r="C32" s="557" t="s">
        <v>180</v>
      </c>
      <c r="D32" s="264">
        <v>80</v>
      </c>
      <c r="E32" s="556">
        <v>0</v>
      </c>
      <c r="F32" s="555">
        <v>3.9351851851851852E-4</v>
      </c>
      <c r="G32" s="550"/>
      <c r="H32" s="253"/>
      <c r="I32" s="253"/>
      <c r="J32" s="253"/>
      <c r="K32" s="253"/>
      <c r="L32" s="253"/>
      <c r="M32" s="255"/>
      <c r="N32" s="559">
        <v>0.34027777777777757</v>
      </c>
      <c r="O32" s="558"/>
      <c r="P32" s="562" t="s">
        <v>180</v>
      </c>
      <c r="Q32" s="264">
        <v>70</v>
      </c>
      <c r="R32" s="556">
        <v>0</v>
      </c>
      <c r="S32" s="555">
        <v>3.4722222222222224E-4</v>
      </c>
      <c r="T32" s="550"/>
      <c r="U32" s="253"/>
      <c r="V32" s="253"/>
      <c r="W32" s="253"/>
      <c r="X32" s="253"/>
      <c r="Y32" s="253"/>
      <c r="Z32" s="255"/>
      <c r="AD32" s="263">
        <f t="shared" si="0"/>
        <v>8.8249999999999993</v>
      </c>
      <c r="AE32" s="226">
        <f t="shared" si="1"/>
        <v>1.125</v>
      </c>
    </row>
    <row r="33" spans="1:31" s="256" customFormat="1" ht="21" customHeight="1">
      <c r="A33" s="559">
        <v>0.34722222222222199</v>
      </c>
      <c r="B33" s="558"/>
      <c r="C33" s="557" t="s">
        <v>180</v>
      </c>
      <c r="D33" s="264">
        <v>90</v>
      </c>
      <c r="E33" s="556">
        <v>0</v>
      </c>
      <c r="F33" s="555">
        <v>3.9351851851851852E-4</v>
      </c>
      <c r="G33" s="550"/>
      <c r="H33" s="253"/>
      <c r="I33" s="253"/>
      <c r="J33" s="253"/>
      <c r="K33" s="253"/>
      <c r="L33" s="253"/>
      <c r="M33" s="255"/>
      <c r="N33" s="559">
        <v>0.34722222222222199</v>
      </c>
      <c r="O33" s="558"/>
      <c r="P33" s="562" t="s">
        <v>180</v>
      </c>
      <c r="Q33" s="264">
        <v>40</v>
      </c>
      <c r="R33" s="556">
        <v>0</v>
      </c>
      <c r="S33" s="555">
        <v>1.6203703703703703E-4</v>
      </c>
      <c r="T33" s="550"/>
      <c r="U33" s="253"/>
      <c r="V33" s="253"/>
      <c r="W33" s="253"/>
      <c r="X33" s="253"/>
      <c r="Y33" s="253"/>
      <c r="Z33" s="255"/>
      <c r="AD33" s="263">
        <f t="shared" si="0"/>
        <v>9.9499999999999993</v>
      </c>
      <c r="AE33" s="226">
        <f t="shared" si="1"/>
        <v>1.125</v>
      </c>
    </row>
    <row r="34" spans="1:31" s="256" customFormat="1" ht="21" customHeight="1">
      <c r="A34" s="559">
        <v>0.35416666666666641</v>
      </c>
      <c r="B34" s="558"/>
      <c r="C34" s="557" t="s">
        <v>180</v>
      </c>
      <c r="D34" s="264">
        <v>80</v>
      </c>
      <c r="E34" s="556">
        <v>0</v>
      </c>
      <c r="F34" s="555">
        <v>3.3564814814814812E-4</v>
      </c>
      <c r="G34" s="550"/>
      <c r="H34" s="253"/>
      <c r="I34" s="253"/>
      <c r="J34" s="253"/>
      <c r="K34" s="253"/>
      <c r="L34" s="253"/>
      <c r="M34" s="255"/>
      <c r="N34" s="559">
        <v>0.35416666666666641</v>
      </c>
      <c r="O34" s="558"/>
      <c r="P34" s="562" t="s">
        <v>180</v>
      </c>
      <c r="Q34" s="264">
        <v>20</v>
      </c>
      <c r="R34" s="556">
        <v>0</v>
      </c>
      <c r="S34" s="555">
        <v>1.273148148148148E-4</v>
      </c>
      <c r="T34" s="550"/>
      <c r="U34" s="253"/>
      <c r="V34" s="253"/>
      <c r="W34" s="253"/>
      <c r="X34" s="253"/>
      <c r="Y34" s="253"/>
      <c r="Z34" s="255"/>
      <c r="AD34" s="263">
        <f t="shared" si="0"/>
        <v>11.074999999999999</v>
      </c>
      <c r="AE34" s="226">
        <f t="shared" si="1"/>
        <v>1.125</v>
      </c>
    </row>
    <row r="35" spans="1:31" s="256" customFormat="1" ht="21" customHeight="1">
      <c r="A35" s="559">
        <v>0.36111111111111083</v>
      </c>
      <c r="B35" s="558"/>
      <c r="C35" s="557" t="s">
        <v>180</v>
      </c>
      <c r="D35" s="264">
        <v>90</v>
      </c>
      <c r="E35" s="556">
        <v>0</v>
      </c>
      <c r="F35" s="555">
        <v>3.3564814814814812E-4</v>
      </c>
      <c r="G35" s="550"/>
      <c r="H35" s="253"/>
      <c r="I35" s="253"/>
      <c r="J35" s="253"/>
      <c r="K35" s="253"/>
      <c r="L35" s="253"/>
      <c r="M35" s="255"/>
      <c r="N35" s="559">
        <v>0.36111111111111083</v>
      </c>
      <c r="O35" s="558"/>
      <c r="P35" s="562" t="s">
        <v>180</v>
      </c>
      <c r="Q35" s="264">
        <v>30</v>
      </c>
      <c r="R35" s="556">
        <v>0</v>
      </c>
      <c r="S35" s="555">
        <v>1.3888888888888889E-4</v>
      </c>
      <c r="T35" s="550"/>
      <c r="U35" s="253"/>
      <c r="V35" s="253"/>
      <c r="W35" s="253"/>
      <c r="X35" s="253"/>
      <c r="Y35" s="253"/>
      <c r="Z35" s="255"/>
      <c r="AD35" s="263">
        <f t="shared" si="0"/>
        <v>12.2</v>
      </c>
      <c r="AE35" s="226">
        <f t="shared" si="1"/>
        <v>1.125</v>
      </c>
    </row>
    <row r="36" spans="1:31" s="256" customFormat="1" ht="21" customHeight="1">
      <c r="A36" s="554">
        <v>0.36805555555555525</v>
      </c>
      <c r="B36" s="553"/>
      <c r="C36" s="552" t="s">
        <v>180</v>
      </c>
      <c r="D36" s="265">
        <v>80</v>
      </c>
      <c r="E36" s="551">
        <v>0</v>
      </c>
      <c r="F36" s="565">
        <v>2.8935185185185189E-4</v>
      </c>
      <c r="G36" s="550"/>
      <c r="H36" s="253"/>
      <c r="I36" s="253"/>
      <c r="J36" s="253"/>
      <c r="K36" s="253"/>
      <c r="L36" s="253"/>
      <c r="M36" s="255"/>
      <c r="N36" s="554">
        <v>0.36805555555555525</v>
      </c>
      <c r="O36" s="553"/>
      <c r="P36" s="625" t="s">
        <v>180</v>
      </c>
      <c r="Q36" s="265">
        <v>40</v>
      </c>
      <c r="R36" s="551">
        <v>0</v>
      </c>
      <c r="S36" s="565">
        <v>1.8518518518518518E-4</v>
      </c>
      <c r="T36" s="550"/>
      <c r="U36" s="253"/>
      <c r="V36" s="253"/>
      <c r="W36" s="253"/>
      <c r="X36" s="253"/>
      <c r="Y36" s="253"/>
      <c r="Z36" s="255"/>
      <c r="AD36" s="263">
        <f t="shared" si="0"/>
        <v>13.324999999999999</v>
      </c>
      <c r="AE36" s="226">
        <f t="shared" si="1"/>
        <v>1.125</v>
      </c>
    </row>
    <row r="37" spans="1:31" s="256" customFormat="1" ht="21" customHeight="1">
      <c r="A37" s="564">
        <v>0.37499999999999967</v>
      </c>
      <c r="B37" s="563"/>
      <c r="C37" s="562" t="s">
        <v>180</v>
      </c>
      <c r="D37" s="266">
        <v>110</v>
      </c>
      <c r="E37" s="561">
        <v>0</v>
      </c>
      <c r="F37" s="560">
        <v>4.0509259259259258E-4</v>
      </c>
      <c r="G37" s="550"/>
      <c r="H37" s="253"/>
      <c r="I37" s="253"/>
      <c r="J37" s="253"/>
      <c r="K37" s="253"/>
      <c r="L37" s="253"/>
      <c r="M37" s="255"/>
      <c r="N37" s="564">
        <v>0.37499999999999967</v>
      </c>
      <c r="O37" s="563"/>
      <c r="P37" s="562" t="s">
        <v>180</v>
      </c>
      <c r="Q37" s="266">
        <v>50</v>
      </c>
      <c r="R37" s="561">
        <v>0</v>
      </c>
      <c r="S37" s="560">
        <v>2.3148148148148146E-4</v>
      </c>
      <c r="T37" s="550"/>
      <c r="U37" s="253"/>
      <c r="V37" s="253"/>
      <c r="W37" s="253"/>
      <c r="X37" s="253"/>
      <c r="Y37" s="253"/>
      <c r="Z37" s="255"/>
      <c r="AD37" s="263">
        <f t="shared" si="0"/>
        <v>14.45</v>
      </c>
      <c r="AE37" s="226">
        <f t="shared" si="1"/>
        <v>1.125</v>
      </c>
    </row>
    <row r="38" spans="1:31" s="256" customFormat="1" ht="21" customHeight="1">
      <c r="A38" s="559">
        <v>0.41666666666666635</v>
      </c>
      <c r="B38" s="558"/>
      <c r="C38" s="562" t="s">
        <v>180</v>
      </c>
      <c r="D38" s="264">
        <v>70</v>
      </c>
      <c r="E38" s="556">
        <v>0</v>
      </c>
      <c r="F38" s="555">
        <v>3.1250000000000001E-4</v>
      </c>
      <c r="G38" s="550"/>
      <c r="H38" s="253"/>
      <c r="I38" s="253"/>
      <c r="J38" s="253"/>
      <c r="K38" s="253"/>
      <c r="L38" s="253"/>
      <c r="M38" s="255"/>
      <c r="N38" s="559">
        <v>0.41666666666666635</v>
      </c>
      <c r="O38" s="558"/>
      <c r="P38" s="557" t="s">
        <v>180</v>
      </c>
      <c r="Q38" s="264">
        <v>20</v>
      </c>
      <c r="R38" s="556">
        <v>0</v>
      </c>
      <c r="S38" s="555">
        <v>5.7870370370370366E-5</v>
      </c>
      <c r="T38" s="550"/>
      <c r="U38" s="253"/>
      <c r="V38" s="253"/>
      <c r="W38" s="253"/>
      <c r="X38" s="253"/>
      <c r="Y38" s="253"/>
      <c r="Z38" s="255"/>
      <c r="AD38" s="263">
        <f t="shared" si="0"/>
        <v>15.574999999999999</v>
      </c>
      <c r="AE38" s="226">
        <f t="shared" si="1"/>
        <v>1.125</v>
      </c>
    </row>
    <row r="39" spans="1:31" s="256" customFormat="1" ht="21" customHeight="1">
      <c r="A39" s="559">
        <v>0.45833333333333304</v>
      </c>
      <c r="B39" s="558"/>
      <c r="C39" s="562" t="s">
        <v>180</v>
      </c>
      <c r="D39" s="264">
        <v>80</v>
      </c>
      <c r="E39" s="556">
        <v>0</v>
      </c>
      <c r="F39" s="555">
        <v>3.4722222222222224E-4</v>
      </c>
      <c r="G39" s="550"/>
      <c r="H39" s="253"/>
      <c r="I39" s="253"/>
      <c r="J39" s="253"/>
      <c r="K39" s="253"/>
      <c r="L39" s="253"/>
      <c r="M39" s="255"/>
      <c r="N39" s="559">
        <v>0.45833333333333304</v>
      </c>
      <c r="O39" s="558"/>
      <c r="P39" s="557" t="s">
        <v>180</v>
      </c>
      <c r="Q39" s="264">
        <v>20</v>
      </c>
      <c r="R39" s="556">
        <v>0</v>
      </c>
      <c r="S39" s="555">
        <v>5.7870370370370366E-5</v>
      </c>
      <c r="T39" s="550"/>
      <c r="U39" s="253"/>
      <c r="V39" s="253"/>
      <c r="W39" s="253"/>
      <c r="X39" s="253"/>
      <c r="Y39" s="253"/>
      <c r="Z39" s="255"/>
      <c r="AD39" s="263">
        <f t="shared" si="0"/>
        <v>16.7</v>
      </c>
      <c r="AE39" s="226">
        <f t="shared" si="1"/>
        <v>1.125</v>
      </c>
    </row>
    <row r="40" spans="1:31" s="256" customFormat="1" ht="21" customHeight="1">
      <c r="A40" s="559">
        <v>0.49999999999999972</v>
      </c>
      <c r="B40" s="558"/>
      <c r="C40" s="562" t="s">
        <v>180</v>
      </c>
      <c r="D40" s="264">
        <v>110</v>
      </c>
      <c r="E40" s="556">
        <v>0</v>
      </c>
      <c r="F40" s="555">
        <v>4.1666666666666669E-4</v>
      </c>
      <c r="G40" s="550"/>
      <c r="H40" s="253"/>
      <c r="I40" s="253"/>
      <c r="J40" s="253"/>
      <c r="K40" s="253"/>
      <c r="L40" s="253"/>
      <c r="M40" s="255"/>
      <c r="N40" s="559">
        <v>0.49999999999999972</v>
      </c>
      <c r="O40" s="558"/>
      <c r="P40" s="557" t="s">
        <v>180</v>
      </c>
      <c r="Q40" s="264">
        <v>30</v>
      </c>
      <c r="R40" s="556">
        <v>0</v>
      </c>
      <c r="S40" s="555">
        <v>1.5046296296296297E-4</v>
      </c>
      <c r="T40" s="550"/>
      <c r="U40" s="253"/>
      <c r="V40" s="253"/>
      <c r="W40" s="253"/>
      <c r="X40" s="253"/>
      <c r="Y40" s="253"/>
      <c r="Z40" s="255"/>
      <c r="AD40" s="263">
        <f t="shared" si="0"/>
        <v>17.824999999999999</v>
      </c>
      <c r="AE40" s="226">
        <f t="shared" si="1"/>
        <v>1.125</v>
      </c>
    </row>
    <row r="41" spans="1:31" s="256" customFormat="1" ht="21" customHeight="1">
      <c r="A41" s="559">
        <v>0.54166666666666641</v>
      </c>
      <c r="B41" s="558"/>
      <c r="C41" s="562" t="s">
        <v>180</v>
      </c>
      <c r="D41" s="264">
        <v>120</v>
      </c>
      <c r="E41" s="556">
        <v>0</v>
      </c>
      <c r="F41" s="555">
        <v>4.3981481481481481E-4</v>
      </c>
      <c r="G41" s="550"/>
      <c r="H41" s="253"/>
      <c r="I41" s="253"/>
      <c r="J41" s="253"/>
      <c r="K41" s="253"/>
      <c r="L41" s="253"/>
      <c r="M41" s="255"/>
      <c r="N41" s="559">
        <v>0.54166666666666641</v>
      </c>
      <c r="O41" s="558"/>
      <c r="P41" s="557" t="s">
        <v>180</v>
      </c>
      <c r="Q41" s="264">
        <v>40</v>
      </c>
      <c r="R41" s="556">
        <v>0</v>
      </c>
      <c r="S41" s="555">
        <v>2.0833333333333335E-4</v>
      </c>
      <c r="T41" s="550"/>
      <c r="U41" s="253"/>
      <c r="V41" s="253"/>
      <c r="W41" s="253"/>
      <c r="X41" s="253"/>
      <c r="Y41" s="253"/>
      <c r="Z41" s="255"/>
      <c r="AD41" s="263">
        <f t="shared" si="0"/>
        <v>18.95</v>
      </c>
      <c r="AE41" s="226">
        <f t="shared" si="1"/>
        <v>1.125</v>
      </c>
    </row>
    <row r="42" spans="1:31" s="256" customFormat="1" ht="21" customHeight="1">
      <c r="A42" s="554">
        <v>0.58333333333333304</v>
      </c>
      <c r="B42" s="553"/>
      <c r="C42" s="552" t="s">
        <v>180</v>
      </c>
      <c r="D42" s="265">
        <v>170</v>
      </c>
      <c r="E42" s="551">
        <v>0</v>
      </c>
      <c r="F42" s="565">
        <v>5.4398148148148144E-4</v>
      </c>
      <c r="G42" s="550"/>
      <c r="H42" s="253"/>
      <c r="I42" s="253"/>
      <c r="J42" s="253"/>
      <c r="K42" s="253"/>
      <c r="L42" s="253"/>
      <c r="M42" s="255"/>
      <c r="N42" s="554">
        <v>0.58333333333333304</v>
      </c>
      <c r="O42" s="553"/>
      <c r="P42" s="552" t="s">
        <v>180</v>
      </c>
      <c r="Q42" s="265">
        <v>40</v>
      </c>
      <c r="R42" s="551">
        <v>0</v>
      </c>
      <c r="S42" s="565">
        <v>2.0833333333333335E-4</v>
      </c>
      <c r="T42" s="550"/>
      <c r="U42" s="253"/>
      <c r="V42" s="253"/>
      <c r="W42" s="253"/>
      <c r="X42" s="253"/>
      <c r="Y42" s="253"/>
      <c r="Z42" s="255"/>
      <c r="AD42" s="263">
        <f t="shared" si="0"/>
        <v>20.074999999999999</v>
      </c>
      <c r="AE42" s="226">
        <f t="shared" si="1"/>
        <v>1.125</v>
      </c>
    </row>
    <row r="43" spans="1:31" s="256" customFormat="1" ht="21" customHeight="1">
      <c r="A43" s="564">
        <v>0.62499999999999967</v>
      </c>
      <c r="B43" s="563"/>
      <c r="C43" s="562" t="s">
        <v>180</v>
      </c>
      <c r="D43" s="266">
        <v>120</v>
      </c>
      <c r="E43" s="561">
        <v>0</v>
      </c>
      <c r="F43" s="560">
        <v>4.1666666666666669E-4</v>
      </c>
      <c r="G43" s="550"/>
      <c r="H43" s="253"/>
      <c r="I43" s="253"/>
      <c r="J43" s="253"/>
      <c r="K43" s="253"/>
      <c r="L43" s="253"/>
      <c r="M43" s="255"/>
      <c r="N43" s="564">
        <v>0.62499999999999967</v>
      </c>
      <c r="O43" s="563"/>
      <c r="P43" s="562" t="s">
        <v>180</v>
      </c>
      <c r="Q43" s="266">
        <v>50</v>
      </c>
      <c r="R43" s="561">
        <v>0</v>
      </c>
      <c r="S43" s="560">
        <v>2.4305555555555552E-4</v>
      </c>
      <c r="T43" s="550"/>
      <c r="U43" s="253"/>
      <c r="V43" s="253"/>
      <c r="W43" s="253"/>
      <c r="X43" s="253"/>
      <c r="Y43" s="253"/>
      <c r="Z43" s="255"/>
      <c r="AD43" s="263">
        <f t="shared" si="0"/>
        <v>21.2</v>
      </c>
      <c r="AE43" s="226">
        <f t="shared" si="1"/>
        <v>1.125</v>
      </c>
    </row>
    <row r="44" spans="1:31" s="256" customFormat="1" ht="21" customHeight="1">
      <c r="A44" s="559">
        <v>0.6666666666666663</v>
      </c>
      <c r="B44" s="558"/>
      <c r="C44" s="557" t="s">
        <v>180</v>
      </c>
      <c r="D44" s="264">
        <v>180</v>
      </c>
      <c r="E44" s="556">
        <v>0</v>
      </c>
      <c r="F44" s="555">
        <v>6.7129629629629625E-4</v>
      </c>
      <c r="G44" s="550"/>
      <c r="H44" s="253"/>
      <c r="I44" s="253"/>
      <c r="J44" s="253"/>
      <c r="K44" s="253"/>
      <c r="L44" s="253"/>
      <c r="M44" s="255"/>
      <c r="N44" s="559">
        <v>0.6666666666666663</v>
      </c>
      <c r="O44" s="558"/>
      <c r="P44" s="557" t="s">
        <v>180</v>
      </c>
      <c r="Q44" s="264">
        <v>30</v>
      </c>
      <c r="R44" s="556">
        <v>0</v>
      </c>
      <c r="S44" s="555">
        <v>1.7361111111111112E-4</v>
      </c>
      <c r="T44" s="550"/>
      <c r="U44" s="253"/>
      <c r="V44" s="253"/>
      <c r="W44" s="253"/>
      <c r="X44" s="253"/>
      <c r="Y44" s="253"/>
      <c r="Z44" s="255"/>
      <c r="AD44" s="263">
        <f t="shared" si="0"/>
        <v>22.324999999999999</v>
      </c>
      <c r="AE44" s="226">
        <f t="shared" si="1"/>
        <v>1.125</v>
      </c>
    </row>
    <row r="45" spans="1:31" s="256" customFormat="1" ht="21" customHeight="1">
      <c r="A45" s="559">
        <v>0.70833333333333293</v>
      </c>
      <c r="B45" s="558"/>
      <c r="C45" s="557" t="s">
        <v>180</v>
      </c>
      <c r="D45" s="264">
        <v>150</v>
      </c>
      <c r="E45" s="556">
        <v>0</v>
      </c>
      <c r="F45" s="555">
        <v>6.9444444444444447E-4</v>
      </c>
      <c r="G45" s="550"/>
      <c r="H45" s="253"/>
      <c r="I45" s="253"/>
      <c r="J45" s="253"/>
      <c r="K45" s="253"/>
      <c r="L45" s="253"/>
      <c r="M45" s="255"/>
      <c r="N45" s="559">
        <v>0.70833333333333293</v>
      </c>
      <c r="O45" s="558"/>
      <c r="P45" s="557" t="s">
        <v>180</v>
      </c>
      <c r="Q45" s="264">
        <v>10</v>
      </c>
      <c r="R45" s="556">
        <v>0</v>
      </c>
      <c r="S45" s="555">
        <v>5.7870370370370366E-5</v>
      </c>
      <c r="T45" s="550"/>
      <c r="U45" s="253"/>
      <c r="V45" s="253"/>
      <c r="W45" s="253"/>
      <c r="X45" s="253"/>
      <c r="Y45" s="253"/>
      <c r="Z45" s="255"/>
      <c r="AD45" s="263">
        <f t="shared" si="0"/>
        <v>23.45</v>
      </c>
      <c r="AE45" s="226">
        <f t="shared" si="1"/>
        <v>1.125</v>
      </c>
    </row>
    <row r="46" spans="1:31" s="256" customFormat="1" ht="21" customHeight="1">
      <c r="A46" s="559">
        <v>0.71527777777777735</v>
      </c>
      <c r="B46" s="558"/>
      <c r="C46" s="557" t="s">
        <v>180</v>
      </c>
      <c r="D46" s="264">
        <v>100</v>
      </c>
      <c r="E46" s="556">
        <v>0</v>
      </c>
      <c r="F46" s="555">
        <v>3.2407407407407406E-4</v>
      </c>
      <c r="G46" s="550"/>
      <c r="H46" s="253"/>
      <c r="I46" s="253"/>
      <c r="J46" s="253"/>
      <c r="K46" s="253"/>
      <c r="L46" s="253"/>
      <c r="M46" s="255"/>
      <c r="N46" s="559">
        <v>0.71527777777777735</v>
      </c>
      <c r="O46" s="558">
        <v>1</v>
      </c>
      <c r="P46" s="557">
        <v>5</v>
      </c>
      <c r="Q46" s="264">
        <v>100</v>
      </c>
      <c r="R46" s="556">
        <v>20</v>
      </c>
      <c r="S46" s="555">
        <v>1.7013888888888892E-3</v>
      </c>
      <c r="T46" s="550"/>
      <c r="U46" s="253"/>
      <c r="V46" s="253"/>
      <c r="W46" s="253"/>
      <c r="X46" s="253"/>
      <c r="Y46" s="253"/>
      <c r="Z46" s="255"/>
      <c r="AD46" s="263">
        <f t="shared" si="0"/>
        <v>24.574999999999999</v>
      </c>
      <c r="AE46" s="226">
        <f t="shared" si="1"/>
        <v>1.125</v>
      </c>
    </row>
    <row r="47" spans="1:31" s="256" customFormat="1" ht="21" customHeight="1">
      <c r="A47" s="559">
        <v>0.72222222222222177</v>
      </c>
      <c r="B47" s="558"/>
      <c r="C47" s="557" t="s">
        <v>180</v>
      </c>
      <c r="D47" s="264">
        <v>70</v>
      </c>
      <c r="E47" s="556">
        <v>0</v>
      </c>
      <c r="F47" s="555">
        <v>2.8935185185185189E-4</v>
      </c>
      <c r="G47" s="550"/>
      <c r="H47" s="253"/>
      <c r="I47" s="253"/>
      <c r="J47" s="253"/>
      <c r="K47" s="253"/>
      <c r="L47" s="253"/>
      <c r="M47" s="255"/>
      <c r="N47" s="559">
        <v>0.72222222222222177</v>
      </c>
      <c r="O47" s="558"/>
      <c r="P47" s="557" t="s">
        <v>180</v>
      </c>
      <c r="Q47" s="264">
        <v>50</v>
      </c>
      <c r="R47" s="556">
        <v>0</v>
      </c>
      <c r="S47" s="555">
        <v>2.4305555555555552E-4</v>
      </c>
      <c r="T47" s="550"/>
      <c r="U47" s="253"/>
      <c r="V47" s="253"/>
      <c r="W47" s="253"/>
      <c r="X47" s="253"/>
      <c r="Y47" s="253"/>
      <c r="Z47" s="255"/>
      <c r="AD47" s="263">
        <f t="shared" si="0"/>
        <v>25.7</v>
      </c>
      <c r="AE47" s="226">
        <f t="shared" si="1"/>
        <v>1.125</v>
      </c>
    </row>
    <row r="48" spans="1:31" s="256" customFormat="1" ht="21" customHeight="1">
      <c r="A48" s="554">
        <v>0.72916666666666619</v>
      </c>
      <c r="B48" s="553"/>
      <c r="C48" s="552" t="s">
        <v>180</v>
      </c>
      <c r="D48" s="265">
        <v>40</v>
      </c>
      <c r="E48" s="551">
        <v>0</v>
      </c>
      <c r="F48" s="565">
        <v>2.0833333333333335E-4</v>
      </c>
      <c r="G48" s="550"/>
      <c r="H48" s="253"/>
      <c r="I48" s="253"/>
      <c r="J48" s="253"/>
      <c r="K48" s="253"/>
      <c r="L48" s="253"/>
      <c r="M48" s="255"/>
      <c r="N48" s="554">
        <v>0.72916666666666619</v>
      </c>
      <c r="O48" s="553"/>
      <c r="P48" s="552" t="s">
        <v>180</v>
      </c>
      <c r="Q48" s="265">
        <v>50</v>
      </c>
      <c r="R48" s="551">
        <v>0</v>
      </c>
      <c r="S48" s="565">
        <v>2.8935185185185189E-4</v>
      </c>
      <c r="T48" s="550"/>
      <c r="U48" s="253"/>
      <c r="V48" s="253"/>
      <c r="W48" s="253"/>
      <c r="X48" s="253"/>
      <c r="Y48" s="253"/>
      <c r="Z48" s="255"/>
      <c r="AD48" s="263">
        <f t="shared" si="0"/>
        <v>26.824999999999999</v>
      </c>
      <c r="AE48" s="226">
        <f t="shared" si="1"/>
        <v>1.125</v>
      </c>
    </row>
    <row r="49" spans="1:31" s="256" customFormat="1" ht="21" customHeight="1">
      <c r="A49" s="564">
        <v>0.73611111111111061</v>
      </c>
      <c r="B49" s="563"/>
      <c r="C49" s="562" t="s">
        <v>180</v>
      </c>
      <c r="D49" s="266">
        <v>130</v>
      </c>
      <c r="E49" s="561">
        <v>0</v>
      </c>
      <c r="F49" s="560">
        <v>5.9027777777777778E-4</v>
      </c>
      <c r="G49" s="550"/>
      <c r="H49" s="253"/>
      <c r="I49" s="253"/>
      <c r="J49" s="253"/>
      <c r="K49" s="253"/>
      <c r="L49" s="253"/>
      <c r="M49" s="255"/>
      <c r="N49" s="564">
        <v>0.73611111111111061</v>
      </c>
      <c r="O49" s="563"/>
      <c r="P49" s="562" t="s">
        <v>180</v>
      </c>
      <c r="Q49" s="266">
        <v>40</v>
      </c>
      <c r="R49" s="561">
        <v>0</v>
      </c>
      <c r="S49" s="560">
        <v>1.7361111111111112E-4</v>
      </c>
      <c r="T49" s="550"/>
      <c r="U49" s="253"/>
      <c r="V49" s="253"/>
      <c r="W49" s="253"/>
      <c r="X49" s="253"/>
      <c r="Y49" s="253"/>
      <c r="Z49" s="255"/>
      <c r="AD49" s="263">
        <f t="shared" si="0"/>
        <v>27.95</v>
      </c>
      <c r="AE49" s="226">
        <f t="shared" si="1"/>
        <v>1.125</v>
      </c>
    </row>
    <row r="50" spans="1:31" s="256" customFormat="1" ht="21" customHeight="1">
      <c r="A50" s="559">
        <v>0.74305555555555503</v>
      </c>
      <c r="B50" s="558"/>
      <c r="C50" s="557" t="s">
        <v>180</v>
      </c>
      <c r="D50" s="264">
        <v>90</v>
      </c>
      <c r="E50" s="556">
        <v>0</v>
      </c>
      <c r="F50" s="555">
        <v>4.0509259259259258E-4</v>
      </c>
      <c r="G50" s="550"/>
      <c r="H50" s="253"/>
      <c r="I50" s="253"/>
      <c r="J50" s="253"/>
      <c r="K50" s="253"/>
      <c r="L50" s="253"/>
      <c r="M50" s="255"/>
      <c r="N50" s="559">
        <v>0.74305555555555503</v>
      </c>
      <c r="O50" s="558"/>
      <c r="P50" s="557" t="s">
        <v>180</v>
      </c>
      <c r="Q50" s="264">
        <v>40</v>
      </c>
      <c r="R50" s="556">
        <v>0</v>
      </c>
      <c r="S50" s="555">
        <v>2.5462962962962961E-4</v>
      </c>
      <c r="T50" s="550"/>
      <c r="U50" s="253"/>
      <c r="V50" s="253"/>
      <c r="W50" s="253"/>
      <c r="X50" s="253"/>
      <c r="Y50" s="253"/>
      <c r="Z50" s="255"/>
      <c r="AD50" s="263">
        <f t="shared" si="0"/>
        <v>29.074999999999999</v>
      </c>
      <c r="AE50" s="226">
        <f t="shared" si="1"/>
        <v>1.125</v>
      </c>
    </row>
    <row r="51" spans="1:31" s="256" customFormat="1" ht="21" customHeight="1">
      <c r="A51" s="559">
        <v>0.74999999999999944</v>
      </c>
      <c r="B51" s="558"/>
      <c r="C51" s="557" t="s">
        <v>180</v>
      </c>
      <c r="D51" s="264">
        <v>100</v>
      </c>
      <c r="E51" s="556">
        <v>0</v>
      </c>
      <c r="F51" s="555">
        <v>3.8194444444444446E-4</v>
      </c>
      <c r="G51" s="550"/>
      <c r="H51" s="253"/>
      <c r="I51" s="253"/>
      <c r="J51" s="253"/>
      <c r="K51" s="253"/>
      <c r="L51" s="253"/>
      <c r="M51" s="255"/>
      <c r="N51" s="559">
        <v>0.74999999999999944</v>
      </c>
      <c r="O51" s="558"/>
      <c r="P51" s="557" t="s">
        <v>180</v>
      </c>
      <c r="Q51" s="264">
        <v>50</v>
      </c>
      <c r="R51" s="556">
        <v>0</v>
      </c>
      <c r="S51" s="555">
        <v>2.6620370370370372E-4</v>
      </c>
      <c r="T51" s="550"/>
      <c r="U51" s="253"/>
      <c r="V51" s="253"/>
      <c r="W51" s="253"/>
      <c r="X51" s="253"/>
      <c r="Y51" s="253"/>
      <c r="Z51" s="255"/>
      <c r="AD51" s="263">
        <f t="shared" si="0"/>
        <v>30.2</v>
      </c>
      <c r="AE51" s="226">
        <f t="shared" si="1"/>
        <v>1.125</v>
      </c>
    </row>
    <row r="52" spans="1:31" s="256" customFormat="1" ht="21" customHeight="1">
      <c r="A52" s="559">
        <v>0.75694444444444386</v>
      </c>
      <c r="B52" s="558"/>
      <c r="C52" s="557" t="s">
        <v>180</v>
      </c>
      <c r="D52" s="264">
        <v>80</v>
      </c>
      <c r="E52" s="556">
        <v>0</v>
      </c>
      <c r="F52" s="555">
        <v>3.1250000000000001E-4</v>
      </c>
      <c r="G52" s="550"/>
      <c r="H52" s="253"/>
      <c r="I52" s="253"/>
      <c r="J52" s="253"/>
      <c r="K52" s="253"/>
      <c r="L52" s="253"/>
      <c r="M52" s="255"/>
      <c r="N52" s="559">
        <v>0.75694444444444386</v>
      </c>
      <c r="O52" s="558"/>
      <c r="P52" s="557" t="s">
        <v>180</v>
      </c>
      <c r="Q52" s="264">
        <v>40</v>
      </c>
      <c r="R52" s="556">
        <v>0</v>
      </c>
      <c r="S52" s="555">
        <v>2.4305555555555552E-4</v>
      </c>
      <c r="T52" s="550"/>
      <c r="U52" s="253"/>
      <c r="V52" s="253"/>
      <c r="W52" s="253"/>
      <c r="X52" s="253"/>
      <c r="Y52" s="253"/>
      <c r="Z52" s="255"/>
      <c r="AD52" s="263">
        <f t="shared" si="0"/>
        <v>31.324999999999999</v>
      </c>
      <c r="AE52" s="226">
        <f t="shared" si="1"/>
        <v>1.125</v>
      </c>
    </row>
    <row r="53" spans="1:31" s="256" customFormat="1" ht="21" customHeight="1">
      <c r="A53" s="559">
        <v>0.76388888888888828</v>
      </c>
      <c r="B53" s="558"/>
      <c r="C53" s="557" t="s">
        <v>180</v>
      </c>
      <c r="D53" s="264">
        <v>120</v>
      </c>
      <c r="E53" s="556">
        <v>0</v>
      </c>
      <c r="F53" s="555">
        <v>4.9768518518518521E-4</v>
      </c>
      <c r="G53" s="550"/>
      <c r="H53" s="253"/>
      <c r="I53" s="253"/>
      <c r="J53" s="253"/>
      <c r="K53" s="253"/>
      <c r="L53" s="253"/>
      <c r="M53" s="255"/>
      <c r="N53" s="559">
        <v>0.76388888888888828</v>
      </c>
      <c r="O53" s="558"/>
      <c r="P53" s="557" t="s">
        <v>180</v>
      </c>
      <c r="Q53" s="264">
        <v>30</v>
      </c>
      <c r="R53" s="556">
        <v>0</v>
      </c>
      <c r="S53" s="555">
        <v>1.8518518518518518E-4</v>
      </c>
      <c r="T53" s="550"/>
      <c r="U53" s="253"/>
      <c r="V53" s="253"/>
      <c r="W53" s="253"/>
      <c r="X53" s="253"/>
      <c r="Y53" s="253"/>
      <c r="Z53" s="255"/>
      <c r="AD53" s="263">
        <f t="shared" si="0"/>
        <v>32.450000000000003</v>
      </c>
      <c r="AE53" s="226">
        <f t="shared" si="1"/>
        <v>1.125</v>
      </c>
    </row>
    <row r="54" spans="1:31" s="256" customFormat="1" ht="21" customHeight="1">
      <c r="A54" s="554">
        <v>0.7708333333333327</v>
      </c>
      <c r="B54" s="553"/>
      <c r="C54" s="552" t="s">
        <v>180</v>
      </c>
      <c r="D54" s="265">
        <v>110</v>
      </c>
      <c r="E54" s="551">
        <v>0</v>
      </c>
      <c r="F54" s="565">
        <v>4.1666666666666669E-4</v>
      </c>
      <c r="G54" s="550"/>
      <c r="H54" s="253"/>
      <c r="I54" s="253"/>
      <c r="J54" s="253"/>
      <c r="K54" s="253"/>
      <c r="L54" s="253"/>
      <c r="M54" s="255"/>
      <c r="N54" s="554">
        <v>0.7708333333333327</v>
      </c>
      <c r="O54" s="553"/>
      <c r="P54" s="552" t="s">
        <v>180</v>
      </c>
      <c r="Q54" s="265">
        <v>30</v>
      </c>
      <c r="R54" s="551">
        <v>0</v>
      </c>
      <c r="S54" s="565">
        <v>1.6203703703703703E-4</v>
      </c>
      <c r="T54" s="550"/>
      <c r="U54" s="253"/>
      <c r="V54" s="253"/>
      <c r="W54" s="253"/>
      <c r="X54" s="253"/>
      <c r="Y54" s="253"/>
      <c r="Z54" s="255"/>
      <c r="AD54" s="263">
        <f t="shared" si="0"/>
        <v>33.575000000000003</v>
      </c>
      <c r="AE54" s="226">
        <f t="shared" si="1"/>
        <v>1.125</v>
      </c>
    </row>
    <row r="55" spans="1:31" s="256" customFormat="1" ht="21" customHeight="1">
      <c r="A55" s="564">
        <v>0.77777777777777712</v>
      </c>
      <c r="B55" s="563"/>
      <c r="C55" s="562" t="s">
        <v>180</v>
      </c>
      <c r="D55" s="266">
        <v>100</v>
      </c>
      <c r="E55" s="561">
        <v>0</v>
      </c>
      <c r="F55" s="560">
        <v>3.5879629629629635E-4</v>
      </c>
      <c r="G55" s="550"/>
      <c r="H55" s="253"/>
      <c r="I55" s="253"/>
      <c r="J55" s="253"/>
      <c r="K55" s="253"/>
      <c r="L55" s="253"/>
      <c r="M55" s="255"/>
      <c r="N55" s="564">
        <v>0.77777777777777712</v>
      </c>
      <c r="O55" s="563"/>
      <c r="P55" s="562" t="s">
        <v>180</v>
      </c>
      <c r="Q55" s="266">
        <v>40</v>
      </c>
      <c r="R55" s="561">
        <v>0</v>
      </c>
      <c r="S55" s="560">
        <v>2.3148148148148146E-4</v>
      </c>
      <c r="T55" s="550"/>
      <c r="U55" s="253"/>
      <c r="V55" s="253"/>
      <c r="W55" s="253"/>
      <c r="X55" s="253"/>
      <c r="Y55" s="253"/>
      <c r="Z55" s="255"/>
      <c r="AD55" s="263">
        <f t="shared" si="0"/>
        <v>34.700000000000003</v>
      </c>
      <c r="AE55" s="226">
        <f t="shared" si="1"/>
        <v>1.125</v>
      </c>
    </row>
    <row r="56" spans="1:31" s="256" customFormat="1" ht="21" customHeight="1" thickBot="1">
      <c r="A56" s="559">
        <v>0.78472222222222154</v>
      </c>
      <c r="B56" s="558"/>
      <c r="C56" s="562" t="s">
        <v>180</v>
      </c>
      <c r="D56" s="264">
        <v>130</v>
      </c>
      <c r="E56" s="556">
        <v>0</v>
      </c>
      <c r="F56" s="555">
        <v>5.3240740740740744E-4</v>
      </c>
      <c r="G56" s="550"/>
      <c r="H56" s="253"/>
      <c r="I56" s="253"/>
      <c r="J56" s="253"/>
      <c r="K56" s="253"/>
      <c r="L56" s="253"/>
      <c r="M56" s="255"/>
      <c r="N56" s="559">
        <v>0.78472222222222154</v>
      </c>
      <c r="O56" s="558"/>
      <c r="P56" s="557" t="s">
        <v>180</v>
      </c>
      <c r="Q56" s="264">
        <v>30</v>
      </c>
      <c r="R56" s="556">
        <v>0</v>
      </c>
      <c r="S56" s="555">
        <v>1.7361111111111112E-4</v>
      </c>
      <c r="T56" s="550"/>
      <c r="U56" s="253"/>
      <c r="V56" s="253"/>
      <c r="W56" s="253"/>
      <c r="X56" s="253"/>
      <c r="Y56" s="253"/>
      <c r="Z56" s="255"/>
      <c r="AD56" s="263">
        <f t="shared" si="0"/>
        <v>35.825000000000003</v>
      </c>
      <c r="AE56" s="226">
        <f t="shared" si="1"/>
        <v>1.125</v>
      </c>
    </row>
    <row r="57" spans="1:31" s="256" customFormat="1" ht="36.75" customHeight="1" thickBot="1">
      <c r="A57" s="271" t="s">
        <v>181</v>
      </c>
      <c r="B57" s="267" t="s">
        <v>328</v>
      </c>
      <c r="C57" s="548" t="s">
        <v>328</v>
      </c>
      <c r="D57" s="268">
        <f>MAX(D25:D56)</f>
        <v>180</v>
      </c>
      <c r="E57" s="269">
        <f>MAX(E25:E56)</f>
        <v>0</v>
      </c>
      <c r="F57" s="547">
        <f>MAX(F25:F56)</f>
        <v>6.9444444444444447E-4</v>
      </c>
      <c r="G57" s="282"/>
      <c r="H57" s="270"/>
      <c r="I57" s="270"/>
      <c r="J57" s="270"/>
      <c r="K57" s="270"/>
      <c r="L57" s="270"/>
      <c r="M57" s="549"/>
      <c r="N57" s="271" t="s">
        <v>181</v>
      </c>
      <c r="O57" s="267" t="s">
        <v>328</v>
      </c>
      <c r="P57" s="548" t="s">
        <v>328</v>
      </c>
      <c r="Q57" s="268">
        <f>MAX(Q25:Q56)</f>
        <v>100</v>
      </c>
      <c r="R57" s="269">
        <f>MAX(R25:R56)</f>
        <v>20</v>
      </c>
      <c r="S57" s="547">
        <f>MAX(S25:S56)</f>
        <v>1.7013888888888892E-3</v>
      </c>
      <c r="T57" s="546"/>
      <c r="U57" s="272"/>
      <c r="V57" s="272"/>
      <c r="W57" s="272"/>
      <c r="X57" s="272"/>
      <c r="Y57" s="272"/>
      <c r="Z57" s="273"/>
      <c r="AE57" s="263"/>
    </row>
    <row r="58" spans="1:31" s="256" customFormat="1" ht="18" customHeight="1">
      <c r="A58" s="263"/>
      <c r="B58" s="263"/>
      <c r="C58" s="263"/>
      <c r="D58" s="263"/>
      <c r="E58" s="263"/>
      <c r="F58" s="263"/>
      <c r="G58" s="243"/>
      <c r="H58" s="243"/>
      <c r="I58" s="243"/>
      <c r="J58" s="243"/>
      <c r="K58" s="243"/>
      <c r="L58" s="243"/>
      <c r="M58" s="243"/>
      <c r="N58" s="274"/>
      <c r="O58" s="275"/>
      <c r="P58" s="275"/>
      <c r="Q58" s="253"/>
      <c r="R58" s="253"/>
      <c r="S58" s="545"/>
      <c r="T58" s="253"/>
      <c r="U58" s="253"/>
      <c r="V58" s="253"/>
      <c r="W58" s="253"/>
      <c r="X58" s="253"/>
      <c r="Y58" s="253"/>
      <c r="Z58" s="253"/>
      <c r="AE58" s="263"/>
    </row>
    <row r="59" spans="1:31" s="256" customFormat="1" ht="18" customHeight="1" thickBot="1">
      <c r="A59" s="263"/>
      <c r="B59" s="263"/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75"/>
      <c r="O59" s="275"/>
      <c r="P59" s="275"/>
      <c r="Q59" s="253"/>
      <c r="R59" s="253"/>
      <c r="S59" s="542"/>
      <c r="T59" s="253"/>
      <c r="U59" s="253"/>
      <c r="V59" s="253"/>
      <c r="W59" s="253"/>
      <c r="X59" s="253"/>
      <c r="Y59" s="253"/>
      <c r="Z59" s="253"/>
      <c r="AE59" s="263"/>
    </row>
    <row r="60" spans="1:31" s="256" customFormat="1" ht="20.100000000000001" customHeight="1">
      <c r="A60" s="758" t="s">
        <v>327</v>
      </c>
      <c r="B60" s="276"/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  <c r="N60" s="278"/>
      <c r="O60" s="278"/>
      <c r="P60" s="278"/>
      <c r="Q60" s="279"/>
      <c r="R60" s="279"/>
      <c r="S60" s="544"/>
      <c r="T60" s="279"/>
      <c r="U60" s="279"/>
      <c r="V60" s="279"/>
      <c r="W60" s="279"/>
      <c r="X60" s="279"/>
      <c r="Y60" s="279"/>
      <c r="Z60" s="280"/>
      <c r="AE60" s="263"/>
    </row>
    <row r="61" spans="1:31" s="256" customFormat="1" ht="20.100000000000001" customHeight="1">
      <c r="A61" s="759"/>
      <c r="B61" s="281"/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75"/>
      <c r="O61" s="275"/>
      <c r="P61" s="275"/>
      <c r="Q61" s="253"/>
      <c r="R61" s="253"/>
      <c r="S61" s="542"/>
      <c r="T61" s="253"/>
      <c r="U61" s="253"/>
      <c r="V61" s="253"/>
      <c r="W61" s="253"/>
      <c r="X61" s="253"/>
      <c r="Y61" s="253"/>
      <c r="Z61" s="255"/>
      <c r="AE61" s="263"/>
    </row>
    <row r="62" spans="1:31" s="256" customFormat="1" ht="20.100000000000001" customHeight="1" thickBot="1">
      <c r="A62" s="760"/>
      <c r="B62" s="282"/>
      <c r="C62" s="270"/>
      <c r="D62" s="270"/>
      <c r="E62" s="270"/>
      <c r="F62" s="270"/>
      <c r="G62" s="270"/>
      <c r="H62" s="270"/>
      <c r="I62" s="270"/>
      <c r="J62" s="270"/>
      <c r="K62" s="270"/>
      <c r="L62" s="270"/>
      <c r="M62" s="270"/>
      <c r="N62" s="283"/>
      <c r="O62" s="283"/>
      <c r="P62" s="283"/>
      <c r="Q62" s="272"/>
      <c r="R62" s="272"/>
      <c r="S62" s="543"/>
      <c r="T62" s="272"/>
      <c r="U62" s="272"/>
      <c r="V62" s="272"/>
      <c r="W62" s="272"/>
      <c r="X62" s="272"/>
      <c r="Y62" s="272"/>
      <c r="Z62" s="273"/>
      <c r="AE62" s="263"/>
    </row>
    <row r="63" spans="1:31" s="256" customFormat="1" ht="20.100000000000001" customHeight="1">
      <c r="A63" s="263"/>
      <c r="B63" s="263"/>
      <c r="C63" s="263"/>
      <c r="D63" s="263"/>
      <c r="E63" s="263"/>
      <c r="F63" s="263"/>
      <c r="G63" s="263"/>
      <c r="H63" s="263"/>
      <c r="I63" s="263"/>
      <c r="J63" s="263"/>
      <c r="K63" s="263"/>
      <c r="L63" s="263"/>
      <c r="M63" s="263"/>
      <c r="N63" s="275"/>
      <c r="O63" s="275"/>
      <c r="P63" s="275"/>
      <c r="Q63" s="253"/>
      <c r="R63" s="253"/>
      <c r="S63" s="542"/>
      <c r="T63" s="253"/>
      <c r="U63" s="253"/>
      <c r="V63" s="253"/>
      <c r="W63" s="253"/>
      <c r="X63" s="253"/>
      <c r="Y63" s="253"/>
      <c r="Z63" s="253"/>
      <c r="AE63" s="263"/>
    </row>
    <row r="64" spans="1:31" s="256" customFormat="1" ht="20.100000000000001" customHeight="1">
      <c r="A64" s="263"/>
      <c r="B64" s="263"/>
      <c r="C64" s="263"/>
      <c r="D64" s="263"/>
      <c r="E64" s="263"/>
      <c r="F64" s="263"/>
      <c r="G64" s="263"/>
      <c r="H64" s="263"/>
      <c r="I64" s="263"/>
      <c r="J64" s="263"/>
      <c r="K64" s="263"/>
      <c r="L64" s="263"/>
      <c r="M64" s="263"/>
      <c r="N64" s="275"/>
      <c r="O64" s="275"/>
      <c r="P64" s="275"/>
      <c r="Q64" s="253"/>
      <c r="R64" s="253"/>
      <c r="S64" s="542"/>
      <c r="T64" s="253"/>
      <c r="U64" s="253"/>
      <c r="V64" s="253"/>
      <c r="W64" s="253"/>
      <c r="X64" s="253"/>
      <c r="Y64" s="253"/>
      <c r="Z64" s="253"/>
      <c r="AE64" s="263"/>
    </row>
    <row r="65" spans="1:31" s="256" customFormat="1" ht="20.100000000000001" customHeight="1">
      <c r="A65" s="263"/>
      <c r="B65" s="263"/>
      <c r="C65" s="263"/>
      <c r="D65" s="263"/>
      <c r="E65" s="263"/>
      <c r="F65" s="263"/>
      <c r="G65" s="263"/>
      <c r="H65" s="263"/>
      <c r="I65" s="263"/>
      <c r="J65" s="263"/>
      <c r="K65" s="263"/>
      <c r="L65" s="263"/>
      <c r="M65" s="263"/>
      <c r="N65" s="275"/>
      <c r="O65" s="275"/>
      <c r="P65" s="275"/>
      <c r="Q65" s="253"/>
      <c r="R65" s="253"/>
      <c r="S65" s="542"/>
      <c r="T65" s="253"/>
      <c r="U65" s="253"/>
      <c r="V65" s="253"/>
      <c r="W65" s="253"/>
      <c r="X65" s="253"/>
      <c r="Y65" s="253"/>
      <c r="Z65" s="253"/>
      <c r="AE65" s="263"/>
    </row>
    <row r="66" spans="1:31" s="256" customFormat="1" ht="20.100000000000001" customHeight="1">
      <c r="A66" s="263"/>
      <c r="B66" s="263"/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3"/>
      <c r="N66" s="275"/>
      <c r="O66" s="275"/>
      <c r="P66" s="275"/>
      <c r="Q66" s="253"/>
      <c r="R66" s="253"/>
      <c r="S66" s="542"/>
      <c r="T66" s="253"/>
      <c r="U66" s="253"/>
      <c r="V66" s="253"/>
      <c r="W66" s="253"/>
      <c r="X66" s="253"/>
      <c r="Y66" s="253"/>
      <c r="Z66" s="253"/>
      <c r="AE66" s="263"/>
    </row>
    <row r="67" spans="1:31" s="256" customFormat="1" ht="20.100000000000001" customHeight="1">
      <c r="A67" s="263"/>
      <c r="B67" s="263"/>
      <c r="C67" s="263"/>
      <c r="D67" s="263"/>
      <c r="E67" s="263"/>
      <c r="F67" s="263"/>
      <c r="G67" s="263"/>
      <c r="H67" s="263"/>
      <c r="I67" s="263"/>
      <c r="J67" s="263"/>
      <c r="K67" s="263"/>
      <c r="L67" s="263"/>
      <c r="M67" s="263"/>
      <c r="N67" s="275"/>
      <c r="O67" s="275"/>
      <c r="P67" s="275"/>
      <c r="Q67" s="253"/>
      <c r="R67" s="253"/>
      <c r="S67" s="542"/>
      <c r="T67" s="253"/>
      <c r="U67" s="253"/>
      <c r="V67" s="253"/>
      <c r="W67" s="253"/>
      <c r="X67" s="253"/>
      <c r="Y67" s="253"/>
      <c r="Z67" s="253"/>
      <c r="AE67" s="263"/>
    </row>
    <row r="68" spans="1:31" s="256" customFormat="1" ht="20.100000000000001" customHeight="1">
      <c r="A68" s="263"/>
      <c r="B68" s="263"/>
      <c r="C68" s="263"/>
      <c r="D68" s="263"/>
      <c r="E68" s="263"/>
      <c r="F68" s="263"/>
      <c r="G68" s="263"/>
      <c r="H68" s="263"/>
      <c r="I68" s="263"/>
      <c r="J68" s="263"/>
      <c r="K68" s="263"/>
      <c r="L68" s="263"/>
      <c r="M68" s="263"/>
      <c r="N68" s="275"/>
      <c r="O68" s="275"/>
      <c r="P68" s="275"/>
      <c r="Q68" s="253"/>
      <c r="R68" s="253"/>
      <c r="S68" s="542"/>
      <c r="T68" s="253"/>
      <c r="U68" s="253"/>
      <c r="V68" s="253"/>
      <c r="W68" s="253"/>
      <c r="X68" s="253"/>
      <c r="Y68" s="253"/>
      <c r="Z68" s="253"/>
      <c r="AE68" s="263"/>
    </row>
    <row r="69" spans="1:31" s="256" customFormat="1" ht="20.100000000000001" customHeight="1">
      <c r="A69" s="263"/>
      <c r="B69" s="263"/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3"/>
      <c r="N69" s="275"/>
      <c r="O69" s="275"/>
      <c r="P69" s="275"/>
      <c r="Q69" s="253"/>
      <c r="R69" s="253"/>
      <c r="S69" s="542"/>
      <c r="T69" s="253"/>
      <c r="U69" s="253"/>
      <c r="V69" s="253"/>
      <c r="W69" s="253"/>
      <c r="X69" s="253"/>
      <c r="Y69" s="253"/>
      <c r="Z69" s="253"/>
      <c r="AE69" s="263"/>
    </row>
    <row r="70" spans="1:31" s="256" customFormat="1" ht="20.100000000000001" customHeight="1">
      <c r="A70" s="263"/>
      <c r="B70" s="263"/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263"/>
      <c r="N70" s="275"/>
      <c r="O70" s="275"/>
      <c r="P70" s="275"/>
      <c r="Q70" s="253"/>
      <c r="R70" s="253"/>
      <c r="S70" s="542"/>
      <c r="T70" s="253"/>
      <c r="U70" s="253"/>
      <c r="V70" s="253"/>
      <c r="W70" s="253"/>
      <c r="X70" s="253"/>
      <c r="Y70" s="253"/>
      <c r="Z70" s="253"/>
      <c r="AE70" s="263"/>
    </row>
    <row r="71" spans="1:31" s="256" customFormat="1" ht="20.100000000000001" customHeight="1">
      <c r="A71" s="263"/>
      <c r="B71" s="263"/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75"/>
      <c r="O71" s="275"/>
      <c r="P71" s="275"/>
      <c r="Q71" s="253"/>
      <c r="R71" s="253"/>
      <c r="S71" s="542"/>
      <c r="T71" s="253"/>
      <c r="U71" s="253"/>
      <c r="V71" s="253"/>
      <c r="W71" s="253"/>
      <c r="X71" s="253"/>
      <c r="Y71" s="253"/>
      <c r="Z71" s="253"/>
      <c r="AA71" s="263"/>
      <c r="AE71" s="263"/>
    </row>
    <row r="72" spans="1:31" s="256" customFormat="1" ht="20.100000000000001" customHeight="1">
      <c r="A72" s="263"/>
      <c r="B72" s="263"/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  <c r="X72" s="263"/>
      <c r="Y72" s="263"/>
      <c r="Z72" s="263"/>
      <c r="AA72" s="263"/>
      <c r="AE72" s="263"/>
    </row>
    <row r="73" spans="1:31" s="263" customFormat="1" ht="20.100000000000001" customHeight="1"/>
    <row r="74" spans="1:31" s="263" customFormat="1" ht="20.100000000000001" customHeight="1"/>
    <row r="75" spans="1:31" s="263" customFormat="1" ht="20.100000000000001" customHeight="1"/>
    <row r="76" spans="1:31" s="263" customFormat="1" ht="20.100000000000001" customHeight="1"/>
    <row r="77" spans="1:31" s="263" customFormat="1" ht="16.149999999999999" customHeight="1"/>
    <row r="78" spans="1:31" s="263" customFormat="1" ht="16.149999999999999" customHeight="1"/>
    <row r="79" spans="1:31" s="263" customFormat="1" ht="16.149999999999999" customHeight="1"/>
    <row r="80" spans="1:31" s="263" customFormat="1" ht="16.149999999999999" customHeight="1"/>
    <row r="81" s="263" customFormat="1" ht="16.149999999999999" customHeight="1"/>
    <row r="82" s="263" customFormat="1" ht="16.149999999999999" customHeight="1"/>
    <row r="83" s="263" customFormat="1" ht="16.149999999999999" customHeight="1"/>
    <row r="84" s="263" customFormat="1" ht="16.149999999999999" customHeight="1"/>
    <row r="85" s="263" customFormat="1" ht="16.350000000000001" customHeight="1"/>
    <row r="86" s="263" customFormat="1" ht="21.95" customHeight="1"/>
    <row r="87" s="263" customFormat="1"/>
    <row r="88" s="263" customFormat="1"/>
    <row r="89" s="263" customFormat="1"/>
    <row r="90" s="263" customFormat="1"/>
    <row r="91" s="263" customFormat="1"/>
    <row r="92" s="263" customFormat="1"/>
    <row r="93" s="263" customFormat="1"/>
    <row r="94" s="263" customFormat="1"/>
    <row r="95" s="263" customFormat="1"/>
    <row r="96" s="263" customFormat="1"/>
    <row r="97" spans="1:31" s="263" customFormat="1"/>
    <row r="98" spans="1:31" s="263" customFormat="1"/>
    <row r="99" spans="1:31" s="263" customFormat="1">
      <c r="AA99" s="226"/>
    </row>
    <row r="100" spans="1:31" s="263" customFormat="1">
      <c r="A100" s="285"/>
      <c r="B100" s="285"/>
      <c r="C100" s="285"/>
      <c r="D100" s="226"/>
      <c r="E100" s="226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6"/>
      <c r="X100" s="226"/>
      <c r="Y100" s="226"/>
      <c r="Z100" s="226"/>
      <c r="AA100" s="226"/>
    </row>
    <row r="101" spans="1:31">
      <c r="AE101" s="263"/>
    </row>
    <row r="102" spans="1:31">
      <c r="AE102" s="263"/>
    </row>
    <row r="103" spans="1:31">
      <c r="AE103" s="263"/>
    </row>
    <row r="104" spans="1:31">
      <c r="N104" s="284"/>
      <c r="O104" s="284"/>
      <c r="P104" s="284"/>
      <c r="AE104" s="263"/>
    </row>
    <row r="105" spans="1:31">
      <c r="AE105" s="263"/>
    </row>
    <row r="106" spans="1:31">
      <c r="AE106" s="263"/>
    </row>
    <row r="107" spans="1:31">
      <c r="AE107" s="263"/>
    </row>
  </sheetData>
  <mergeCells count="1">
    <mergeCell ref="A60:A62"/>
  </mergeCells>
  <phoneticPr fontId="4"/>
  <printOptions gridLinesSet="0"/>
  <pageMargins left="0.78740157480314965" right="0.19685039370078741" top="0.78740157480314965" bottom="0.39370078740157483" header="0.51181102362204722" footer="0.51181102362204722"/>
  <pageSetup paperSize="9" scale="55" orientation="portrait" horizontalDpi="4294967293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E107"/>
  <sheetViews>
    <sheetView view="pageBreakPreview" topLeftCell="A16" zoomScale="55" zoomScaleNormal="75" zoomScaleSheetLayoutView="55" workbookViewId="0">
      <selection activeCell="AB37" sqref="AB37"/>
    </sheetView>
  </sheetViews>
  <sheetFormatPr defaultRowHeight="12"/>
  <cols>
    <col min="1" max="1" width="10.1640625" style="285" customWidth="1"/>
    <col min="2" max="3" width="6.6640625" style="285" customWidth="1"/>
    <col min="4" max="5" width="7.83203125" style="226" customWidth="1"/>
    <col min="6" max="6" width="10.1640625" style="226" customWidth="1"/>
    <col min="7" max="13" width="7.83203125" style="226" customWidth="1"/>
    <col min="14" max="14" width="10.1640625" style="226" customWidth="1"/>
    <col min="15" max="16" width="6.6640625" style="226" customWidth="1"/>
    <col min="17" max="18" width="7.83203125" style="226" customWidth="1"/>
    <col min="19" max="19" width="10.1640625" style="226" customWidth="1"/>
    <col min="20" max="26" width="7.83203125" style="226" customWidth="1"/>
    <col min="27" max="27" width="9.33203125" style="226"/>
    <col min="28" max="33" width="9.33203125" style="226" customWidth="1"/>
    <col min="34" max="16384" width="9.33203125" style="226"/>
  </cols>
  <sheetData>
    <row r="1" spans="1:26" ht="15.6" customHeight="1" thickBot="1">
      <c r="A1" s="583"/>
      <c r="B1" s="225"/>
      <c r="C1" s="225"/>
      <c r="F1" s="541"/>
    </row>
    <row r="2" spans="1:26" ht="16.5" customHeight="1">
      <c r="A2" s="227"/>
      <c r="B2" s="228"/>
      <c r="C2" s="228"/>
      <c r="D2" s="229"/>
      <c r="E2" s="229"/>
      <c r="F2" s="229"/>
      <c r="G2" s="229"/>
      <c r="H2" s="229"/>
      <c r="I2" s="229"/>
      <c r="J2" s="229"/>
      <c r="K2" s="229"/>
      <c r="L2" s="229"/>
      <c r="M2" s="231"/>
      <c r="N2" s="230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31"/>
    </row>
    <row r="3" spans="1:26" ht="16.5" customHeight="1">
      <c r="A3" s="232"/>
      <c r="B3" s="233"/>
      <c r="C3" s="233"/>
      <c r="D3" s="234"/>
      <c r="E3" s="234"/>
      <c r="F3" s="234"/>
      <c r="G3" s="234"/>
      <c r="H3" s="234"/>
      <c r="I3" s="234"/>
      <c r="J3" s="234"/>
      <c r="K3" s="234"/>
      <c r="L3" s="234"/>
      <c r="M3" s="236"/>
      <c r="N3" s="235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6"/>
    </row>
    <row r="4" spans="1:26" ht="16.5" customHeight="1">
      <c r="A4" s="237"/>
      <c r="B4" s="238"/>
      <c r="C4" s="238"/>
      <c r="D4" s="234"/>
      <c r="E4" s="234"/>
      <c r="F4" s="234"/>
      <c r="G4" s="234"/>
      <c r="H4" s="234"/>
      <c r="I4" s="234"/>
      <c r="J4" s="234"/>
      <c r="K4" s="234"/>
      <c r="L4" s="234"/>
      <c r="M4" s="236"/>
      <c r="N4" s="235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6"/>
    </row>
    <row r="5" spans="1:26" ht="27.75" customHeight="1">
      <c r="A5" s="232" t="s">
        <v>169</v>
      </c>
      <c r="B5" s="233"/>
      <c r="C5" s="233"/>
      <c r="D5" s="233"/>
      <c r="E5" s="233"/>
      <c r="F5" s="233"/>
      <c r="G5" s="233"/>
      <c r="H5" s="233"/>
      <c r="I5" s="239"/>
      <c r="J5" s="239"/>
      <c r="K5" s="239"/>
      <c r="L5" s="239"/>
      <c r="M5" s="236"/>
      <c r="N5" s="235"/>
      <c r="O5" s="234"/>
      <c r="P5" s="234"/>
      <c r="W5" s="234"/>
      <c r="X5" s="234"/>
      <c r="Y5" s="234"/>
      <c r="Z5" s="236"/>
    </row>
    <row r="6" spans="1:26" ht="20.100000000000001" customHeight="1">
      <c r="A6" s="240"/>
      <c r="B6" s="225"/>
      <c r="C6" s="225"/>
      <c r="D6" s="238"/>
      <c r="E6" s="238"/>
      <c r="F6" s="238"/>
      <c r="G6" s="238"/>
      <c r="H6" s="238"/>
      <c r="I6" s="234"/>
      <c r="J6" s="234"/>
      <c r="K6" s="234"/>
      <c r="L6" s="234"/>
      <c r="M6" s="236"/>
      <c r="N6" s="235"/>
      <c r="O6" s="234"/>
      <c r="P6" s="234"/>
      <c r="W6" s="234"/>
      <c r="X6" s="234"/>
      <c r="Y6" s="234"/>
      <c r="Z6" s="236"/>
    </row>
    <row r="7" spans="1:26" ht="20.100000000000001" customHeight="1">
      <c r="A7" s="240"/>
      <c r="B7" s="225"/>
      <c r="C7" s="225"/>
      <c r="D7" s="234"/>
      <c r="E7" s="234"/>
      <c r="F7" s="582" t="s">
        <v>55</v>
      </c>
      <c r="G7" s="234"/>
      <c r="H7" s="234"/>
      <c r="I7" s="234"/>
      <c r="J7" s="234"/>
      <c r="K7" s="234"/>
      <c r="L7" s="234"/>
      <c r="M7" s="236"/>
      <c r="N7" s="235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6"/>
    </row>
    <row r="8" spans="1:26" ht="20.100000000000001" customHeight="1">
      <c r="A8" s="240"/>
      <c r="B8" s="225"/>
      <c r="C8" s="225"/>
      <c r="D8" s="234"/>
      <c r="E8" s="234"/>
      <c r="F8" s="234"/>
      <c r="G8" s="234"/>
      <c r="H8" s="234"/>
      <c r="I8" s="234"/>
      <c r="J8" s="234"/>
      <c r="K8" s="234"/>
      <c r="L8" s="234"/>
      <c r="M8" s="236"/>
      <c r="N8" s="235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6"/>
    </row>
    <row r="9" spans="1:26" ht="20.100000000000001" customHeight="1">
      <c r="A9" s="240"/>
      <c r="B9" s="225"/>
      <c r="C9" s="225"/>
      <c r="D9" s="234"/>
      <c r="E9" s="234"/>
      <c r="F9" s="234"/>
      <c r="G9" s="234"/>
      <c r="H9" s="234"/>
      <c r="I9" s="234"/>
      <c r="J9" s="234"/>
      <c r="K9" s="234"/>
      <c r="L9" s="234"/>
      <c r="M9" s="236"/>
      <c r="N9" s="235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6"/>
    </row>
    <row r="10" spans="1:26" ht="20.100000000000001" customHeight="1">
      <c r="A10" s="240"/>
      <c r="B10" s="225"/>
      <c r="C10" s="225"/>
      <c r="D10" s="234"/>
      <c r="E10" s="234"/>
      <c r="F10" s="234"/>
      <c r="G10" s="234"/>
      <c r="H10" s="234"/>
      <c r="I10" s="234"/>
      <c r="J10" s="234"/>
      <c r="K10" s="234"/>
      <c r="L10" s="234"/>
      <c r="M10" s="236"/>
      <c r="N10" s="235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6"/>
    </row>
    <row r="11" spans="1:26" ht="20.100000000000001" customHeight="1">
      <c r="A11" s="240"/>
      <c r="B11" s="225"/>
      <c r="C11" s="225"/>
      <c r="D11" s="234"/>
      <c r="E11" s="234"/>
      <c r="F11" s="234"/>
      <c r="G11" s="234"/>
      <c r="H11" s="234"/>
      <c r="I11" s="234"/>
      <c r="J11" s="234"/>
      <c r="K11" s="234"/>
      <c r="L11" s="234"/>
      <c r="M11" s="236"/>
      <c r="N11" s="235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6"/>
    </row>
    <row r="12" spans="1:26" ht="20.100000000000001" customHeight="1">
      <c r="A12" s="240"/>
      <c r="B12" s="225"/>
      <c r="C12" s="225"/>
      <c r="D12" s="234"/>
      <c r="E12" s="234"/>
      <c r="F12" s="234"/>
      <c r="G12" s="234"/>
      <c r="H12" s="234"/>
      <c r="I12" s="234"/>
      <c r="J12" s="234"/>
      <c r="K12" s="234"/>
      <c r="L12" s="234"/>
      <c r="M12" s="236"/>
      <c r="N12" s="235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6"/>
    </row>
    <row r="13" spans="1:26" ht="20.100000000000001" customHeight="1">
      <c r="A13" s="240"/>
      <c r="B13" s="225"/>
      <c r="C13" s="225"/>
      <c r="D13" s="234"/>
      <c r="E13" s="234"/>
      <c r="F13" s="234"/>
      <c r="G13" s="234"/>
      <c r="H13" s="234"/>
      <c r="I13" s="234"/>
      <c r="J13" s="234"/>
      <c r="K13" s="234"/>
      <c r="L13" s="234"/>
      <c r="M13" s="236"/>
      <c r="N13" s="235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6"/>
    </row>
    <row r="14" spans="1:26" ht="20.100000000000001" customHeight="1">
      <c r="A14" s="241" t="s">
        <v>380</v>
      </c>
      <c r="B14" s="242"/>
      <c r="C14" s="242"/>
      <c r="D14" s="234"/>
      <c r="E14" s="234"/>
      <c r="F14" s="234"/>
      <c r="G14" s="234"/>
      <c r="H14" s="234"/>
      <c r="I14" s="243"/>
      <c r="J14" s="234"/>
      <c r="K14" s="234"/>
      <c r="L14" s="234"/>
      <c r="M14" s="236"/>
      <c r="N14" s="235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6"/>
    </row>
    <row r="15" spans="1:26" ht="20.100000000000001" customHeight="1">
      <c r="A15" s="241"/>
      <c r="B15" s="242"/>
      <c r="C15" s="242"/>
      <c r="D15" s="234"/>
      <c r="E15" s="234"/>
      <c r="F15" s="234"/>
      <c r="G15" s="234"/>
      <c r="H15" s="234"/>
      <c r="I15" s="234"/>
      <c r="J15" s="234"/>
      <c r="K15" s="234"/>
      <c r="L15" s="234"/>
      <c r="M15" s="236"/>
      <c r="N15" s="235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6"/>
    </row>
    <row r="16" spans="1:26" ht="20.100000000000001" customHeight="1">
      <c r="A16" s="241" t="s">
        <v>331</v>
      </c>
      <c r="B16" s="242"/>
      <c r="C16" s="242"/>
      <c r="D16" s="234"/>
      <c r="E16" s="234"/>
      <c r="F16" s="234"/>
      <c r="G16" s="234"/>
      <c r="H16" s="234"/>
      <c r="I16" s="234"/>
      <c r="J16" s="234"/>
      <c r="K16" s="234"/>
      <c r="L16" s="234"/>
      <c r="M16" s="236"/>
      <c r="N16" s="235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6"/>
    </row>
    <row r="17" spans="1:31" ht="20.100000000000001" customHeight="1">
      <c r="A17" s="244"/>
      <c r="B17" s="245"/>
      <c r="C17" s="245"/>
      <c r="D17" s="234"/>
      <c r="E17" s="234"/>
      <c r="F17" s="234"/>
      <c r="G17" s="234"/>
      <c r="H17" s="234"/>
      <c r="I17" s="234"/>
      <c r="J17" s="234"/>
      <c r="K17" s="234"/>
      <c r="L17" s="234"/>
      <c r="M17" s="236"/>
      <c r="N17" s="235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6"/>
    </row>
    <row r="18" spans="1:31" ht="20.100000000000001" customHeight="1">
      <c r="A18" s="244" t="s">
        <v>342</v>
      </c>
      <c r="B18" s="245"/>
      <c r="C18" s="245"/>
      <c r="D18" s="234"/>
      <c r="E18" s="234"/>
      <c r="F18" s="234"/>
      <c r="G18" s="234"/>
      <c r="H18" s="234"/>
      <c r="I18" s="234"/>
      <c r="J18" s="234"/>
      <c r="K18" s="234"/>
      <c r="L18" s="234"/>
      <c r="M18" s="236"/>
      <c r="N18" s="235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6"/>
    </row>
    <row r="19" spans="1:31" ht="20.100000000000001" customHeight="1">
      <c r="A19" s="240"/>
      <c r="B19" s="225"/>
      <c r="C19" s="225"/>
      <c r="D19" s="234"/>
      <c r="E19" s="234"/>
      <c r="F19" s="234"/>
      <c r="G19" s="234"/>
      <c r="H19" s="234"/>
      <c r="I19" s="234"/>
      <c r="J19" s="234"/>
      <c r="K19" s="234"/>
      <c r="L19" s="234"/>
      <c r="M19" s="236"/>
      <c r="N19" s="235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6"/>
    </row>
    <row r="20" spans="1:31" ht="20.100000000000001" customHeight="1">
      <c r="A20" s="246"/>
      <c r="B20" s="247"/>
      <c r="C20" s="247"/>
      <c r="D20" s="234"/>
      <c r="E20" s="234"/>
      <c r="F20" s="234"/>
      <c r="G20" s="234"/>
      <c r="H20" s="234"/>
      <c r="I20" s="234"/>
      <c r="J20" s="234"/>
      <c r="K20" s="234"/>
      <c r="L20" s="234"/>
      <c r="M20" s="236"/>
      <c r="N20" s="235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6"/>
    </row>
    <row r="21" spans="1:31" ht="20.100000000000001" customHeight="1" thickBot="1">
      <c r="A21" s="259"/>
      <c r="B21" s="571"/>
      <c r="C21" s="571"/>
      <c r="D21" s="248"/>
      <c r="E21" s="248"/>
      <c r="F21" s="248"/>
      <c r="G21" s="248"/>
      <c r="H21" s="248"/>
      <c r="I21" s="248"/>
      <c r="J21" s="248"/>
      <c r="K21" s="248"/>
      <c r="L21" s="248"/>
      <c r="M21" s="581" t="s">
        <v>325</v>
      </c>
      <c r="N21" s="249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50"/>
    </row>
    <row r="22" spans="1:31" s="256" customFormat="1" ht="20.100000000000001" customHeight="1" thickBot="1">
      <c r="A22" s="580"/>
      <c r="B22" s="251" t="s">
        <v>346</v>
      </c>
      <c r="C22" s="252"/>
      <c r="D22" s="252"/>
      <c r="E22" s="252"/>
      <c r="F22" s="254"/>
      <c r="G22" s="567"/>
      <c r="H22" s="279"/>
      <c r="I22" s="279"/>
      <c r="J22" s="279"/>
      <c r="K22" s="279"/>
      <c r="L22" s="279"/>
      <c r="M22" s="280"/>
      <c r="N22" s="579"/>
      <c r="O22" s="251" t="s">
        <v>345</v>
      </c>
      <c r="P22" s="252"/>
      <c r="Q22" s="252"/>
      <c r="R22" s="252"/>
      <c r="S22" s="254"/>
      <c r="T22" s="567"/>
      <c r="U22" s="279"/>
      <c r="V22" s="279"/>
      <c r="W22" s="279"/>
      <c r="X22" s="279"/>
      <c r="Y22" s="279"/>
      <c r="Z22" s="280"/>
    </row>
    <row r="23" spans="1:31" s="256" customFormat="1" ht="22.5" customHeight="1">
      <c r="A23" s="578"/>
      <c r="B23" s="618" t="s">
        <v>171</v>
      </c>
      <c r="C23" s="577" t="s">
        <v>172</v>
      </c>
      <c r="D23" s="619" t="s">
        <v>173</v>
      </c>
      <c r="E23" s="620" t="s">
        <v>174</v>
      </c>
      <c r="F23" s="621" t="s">
        <v>326</v>
      </c>
      <c r="G23" s="257"/>
      <c r="H23" s="258"/>
      <c r="I23" s="253"/>
      <c r="J23" s="253"/>
      <c r="K23" s="253"/>
      <c r="L23" s="253"/>
      <c r="M23" s="255"/>
      <c r="N23" s="247"/>
      <c r="O23" s="246" t="s">
        <v>171</v>
      </c>
      <c r="P23" s="577" t="s">
        <v>172</v>
      </c>
      <c r="Q23" s="257" t="s">
        <v>173</v>
      </c>
      <c r="R23" s="575" t="s">
        <v>174</v>
      </c>
      <c r="S23" s="247" t="s">
        <v>326</v>
      </c>
      <c r="T23" s="550"/>
      <c r="U23" s="253"/>
      <c r="V23" s="253"/>
      <c r="W23" s="253"/>
      <c r="X23" s="253"/>
      <c r="Y23" s="253"/>
      <c r="Z23" s="255"/>
    </row>
    <row r="24" spans="1:31" s="256" customFormat="1" ht="22.5" customHeight="1" thickBot="1">
      <c r="A24" s="576" t="s">
        <v>175</v>
      </c>
      <c r="B24" s="259" t="s">
        <v>176</v>
      </c>
      <c r="C24" s="622" t="s">
        <v>177</v>
      </c>
      <c r="D24" s="260" t="s">
        <v>178</v>
      </c>
      <c r="E24" s="262" t="s">
        <v>178</v>
      </c>
      <c r="F24" s="623" t="s">
        <v>179</v>
      </c>
      <c r="G24" s="574"/>
      <c r="H24" s="261"/>
      <c r="I24" s="253"/>
      <c r="J24" s="253"/>
      <c r="K24" s="253"/>
      <c r="L24" s="253"/>
      <c r="M24" s="255"/>
      <c r="N24" s="573" t="s">
        <v>175</v>
      </c>
      <c r="O24" s="246" t="s">
        <v>176</v>
      </c>
      <c r="P24" s="572" t="s">
        <v>177</v>
      </c>
      <c r="Q24" s="260" t="s">
        <v>178</v>
      </c>
      <c r="R24" s="262" t="s">
        <v>178</v>
      </c>
      <c r="S24" s="571" t="s">
        <v>179</v>
      </c>
      <c r="T24" s="550"/>
      <c r="U24" s="253"/>
      <c r="V24" s="253"/>
      <c r="W24" s="253"/>
      <c r="X24" s="253"/>
      <c r="Y24" s="253"/>
      <c r="Z24" s="255"/>
      <c r="AD24" s="256" t="s">
        <v>329</v>
      </c>
    </row>
    <row r="25" spans="1:31" s="256" customFormat="1" ht="21" customHeight="1">
      <c r="A25" s="570">
        <v>0.29166666666666663</v>
      </c>
      <c r="B25" s="563"/>
      <c r="C25" s="562" t="s">
        <v>180</v>
      </c>
      <c r="D25" s="266">
        <v>100</v>
      </c>
      <c r="E25" s="561">
        <v>0</v>
      </c>
      <c r="F25" s="560">
        <v>4.0509259259259258E-4</v>
      </c>
      <c r="G25" s="550"/>
      <c r="H25" s="253"/>
      <c r="I25" s="253"/>
      <c r="J25" s="253"/>
      <c r="K25" s="253"/>
      <c r="L25" s="253"/>
      <c r="M25" s="255"/>
      <c r="N25" s="570">
        <v>0.29166666666666663</v>
      </c>
      <c r="O25" s="569"/>
      <c r="P25" s="568" t="s">
        <v>180</v>
      </c>
      <c r="Q25" s="567">
        <v>5</v>
      </c>
      <c r="R25" s="566">
        <v>0</v>
      </c>
      <c r="S25" s="544">
        <v>5.7870370370370366E-5</v>
      </c>
      <c r="T25" s="550"/>
      <c r="U25" s="253"/>
      <c r="V25" s="253"/>
      <c r="W25" s="253"/>
      <c r="X25" s="253"/>
      <c r="Y25" s="253"/>
      <c r="Z25" s="255"/>
      <c r="AD25" s="263">
        <v>0.95</v>
      </c>
      <c r="AE25" s="226"/>
    </row>
    <row r="26" spans="1:31" s="256" customFormat="1" ht="21" customHeight="1">
      <c r="A26" s="559">
        <v>0.29861111111111105</v>
      </c>
      <c r="B26" s="558">
        <v>1</v>
      </c>
      <c r="C26" s="557">
        <v>2</v>
      </c>
      <c r="D26" s="264">
        <v>180</v>
      </c>
      <c r="E26" s="556">
        <v>10</v>
      </c>
      <c r="F26" s="555">
        <v>1.6203703703703703E-3</v>
      </c>
      <c r="G26" s="550"/>
      <c r="H26" s="253"/>
      <c r="I26" s="253"/>
      <c r="J26" s="253"/>
      <c r="K26" s="253"/>
      <c r="L26" s="253"/>
      <c r="M26" s="255"/>
      <c r="N26" s="559">
        <v>0.29861111111111105</v>
      </c>
      <c r="O26" s="558"/>
      <c r="P26" s="557" t="s">
        <v>180</v>
      </c>
      <c r="Q26" s="264">
        <v>40</v>
      </c>
      <c r="R26" s="556">
        <v>0</v>
      </c>
      <c r="S26" s="555">
        <v>1.273148148148148E-4</v>
      </c>
      <c r="T26" s="550"/>
      <c r="U26" s="253"/>
      <c r="V26" s="253"/>
      <c r="W26" s="253"/>
      <c r="X26" s="253"/>
      <c r="Y26" s="253"/>
      <c r="Z26" s="255"/>
      <c r="AD26" s="263">
        <f>AD25+AE26</f>
        <v>2.0750000000000002</v>
      </c>
      <c r="AE26" s="226">
        <v>1.125</v>
      </c>
    </row>
    <row r="27" spans="1:31" s="256" customFormat="1" ht="21" customHeight="1">
      <c r="A27" s="559">
        <v>0.30555555555555547</v>
      </c>
      <c r="B27" s="558">
        <v>1</v>
      </c>
      <c r="C27" s="557">
        <v>2</v>
      </c>
      <c r="D27" s="264">
        <v>250</v>
      </c>
      <c r="E27" s="556">
        <v>50</v>
      </c>
      <c r="F27" s="555">
        <v>1.6782407407407406E-3</v>
      </c>
      <c r="G27" s="550"/>
      <c r="H27" s="253"/>
      <c r="I27" s="253"/>
      <c r="J27" s="253"/>
      <c r="K27" s="253"/>
      <c r="L27" s="253"/>
      <c r="M27" s="255"/>
      <c r="N27" s="559">
        <v>0.30555555555555547</v>
      </c>
      <c r="O27" s="558"/>
      <c r="P27" s="557" t="s">
        <v>180</v>
      </c>
      <c r="Q27" s="264">
        <v>50</v>
      </c>
      <c r="R27" s="556">
        <v>0</v>
      </c>
      <c r="S27" s="555">
        <v>2.6620370370370372E-4</v>
      </c>
      <c r="T27" s="550"/>
      <c r="U27" s="253"/>
      <c r="V27" s="253"/>
      <c r="W27" s="253"/>
      <c r="X27" s="253"/>
      <c r="Y27" s="253"/>
      <c r="Z27" s="255"/>
      <c r="AD27" s="263">
        <f t="shared" ref="AD27:AD56" si="0">AD26+AE27</f>
        <v>3.2</v>
      </c>
      <c r="AE27" s="226">
        <f>AE26</f>
        <v>1.125</v>
      </c>
    </row>
    <row r="28" spans="1:31" s="256" customFormat="1" ht="21" customHeight="1">
      <c r="A28" s="559">
        <v>0.31249999999999989</v>
      </c>
      <c r="B28" s="558">
        <v>1</v>
      </c>
      <c r="C28" s="557">
        <v>2</v>
      </c>
      <c r="D28" s="264">
        <v>260</v>
      </c>
      <c r="E28" s="556">
        <v>50</v>
      </c>
      <c r="F28" s="555">
        <v>1.8518518518518517E-3</v>
      </c>
      <c r="G28" s="550"/>
      <c r="H28" s="253"/>
      <c r="I28" s="253"/>
      <c r="J28" s="253"/>
      <c r="K28" s="253"/>
      <c r="L28" s="253"/>
      <c r="M28" s="255"/>
      <c r="N28" s="559">
        <v>0.31249999999999989</v>
      </c>
      <c r="O28" s="558"/>
      <c r="P28" s="557" t="s">
        <v>180</v>
      </c>
      <c r="Q28" s="264">
        <v>40</v>
      </c>
      <c r="R28" s="556">
        <v>0</v>
      </c>
      <c r="S28" s="555">
        <v>1.5046296296296297E-4</v>
      </c>
      <c r="T28" s="550"/>
      <c r="U28" s="253"/>
      <c r="V28" s="253"/>
      <c r="W28" s="253"/>
      <c r="X28" s="253"/>
      <c r="Y28" s="253"/>
      <c r="Z28" s="255"/>
      <c r="AD28" s="263">
        <f t="shared" si="0"/>
        <v>4.3250000000000002</v>
      </c>
      <c r="AE28" s="226">
        <f t="shared" ref="AE28:AE56" si="1">AE27</f>
        <v>1.125</v>
      </c>
    </row>
    <row r="29" spans="1:31" s="256" customFormat="1" ht="21" customHeight="1">
      <c r="A29" s="559">
        <v>0.31944444444444431</v>
      </c>
      <c r="B29" s="558">
        <v>1</v>
      </c>
      <c r="C29" s="557">
        <v>2</v>
      </c>
      <c r="D29" s="264">
        <v>200</v>
      </c>
      <c r="E29" s="556">
        <v>20</v>
      </c>
      <c r="F29" s="555">
        <v>1.5046296296296294E-3</v>
      </c>
      <c r="G29" s="550"/>
      <c r="H29" s="253"/>
      <c r="I29" s="253"/>
      <c r="J29" s="253"/>
      <c r="K29" s="253"/>
      <c r="L29" s="253"/>
      <c r="M29" s="255"/>
      <c r="N29" s="559">
        <v>0.31944444444444431</v>
      </c>
      <c r="O29" s="558"/>
      <c r="P29" s="557" t="s">
        <v>180</v>
      </c>
      <c r="Q29" s="264">
        <v>30</v>
      </c>
      <c r="R29" s="556">
        <v>0</v>
      </c>
      <c r="S29" s="555">
        <v>1.3888888888888889E-4</v>
      </c>
      <c r="T29" s="550"/>
      <c r="U29" s="253"/>
      <c r="V29" s="253"/>
      <c r="W29" s="253"/>
      <c r="X29" s="253"/>
      <c r="Y29" s="253"/>
      <c r="Z29" s="255"/>
      <c r="AD29" s="263">
        <f t="shared" si="0"/>
        <v>5.45</v>
      </c>
      <c r="AE29" s="226">
        <f t="shared" si="1"/>
        <v>1.125</v>
      </c>
    </row>
    <row r="30" spans="1:31" s="256" customFormat="1" ht="21" customHeight="1">
      <c r="A30" s="554">
        <v>0.32638888888888873</v>
      </c>
      <c r="B30" s="553"/>
      <c r="C30" s="552" t="s">
        <v>180</v>
      </c>
      <c r="D30" s="265">
        <v>70</v>
      </c>
      <c r="E30" s="551">
        <v>0</v>
      </c>
      <c r="F30" s="565">
        <v>3.4722222222222224E-4</v>
      </c>
      <c r="G30" s="550"/>
      <c r="H30" s="253"/>
      <c r="I30" s="253"/>
      <c r="J30" s="253"/>
      <c r="K30" s="253"/>
      <c r="L30" s="253"/>
      <c r="M30" s="255"/>
      <c r="N30" s="554">
        <v>0.32638888888888873</v>
      </c>
      <c r="O30" s="553"/>
      <c r="P30" s="552" t="s">
        <v>180</v>
      </c>
      <c r="Q30" s="265">
        <v>50</v>
      </c>
      <c r="R30" s="551">
        <v>0</v>
      </c>
      <c r="S30" s="565">
        <v>2.4305555555555552E-4</v>
      </c>
      <c r="T30" s="550"/>
      <c r="U30" s="253"/>
      <c r="V30" s="253"/>
      <c r="W30" s="253"/>
      <c r="X30" s="253"/>
      <c r="Y30" s="253"/>
      <c r="Z30" s="255"/>
      <c r="AD30" s="263">
        <f t="shared" si="0"/>
        <v>6.5750000000000002</v>
      </c>
      <c r="AE30" s="226">
        <f t="shared" si="1"/>
        <v>1.125</v>
      </c>
    </row>
    <row r="31" spans="1:31" s="256" customFormat="1" ht="21" customHeight="1">
      <c r="A31" s="564">
        <v>0.33333333333333315</v>
      </c>
      <c r="B31" s="563">
        <v>1</v>
      </c>
      <c r="C31" s="562">
        <v>6</v>
      </c>
      <c r="D31" s="266">
        <v>140</v>
      </c>
      <c r="E31" s="561">
        <v>10</v>
      </c>
      <c r="F31" s="560">
        <v>1.7939814814814815E-3</v>
      </c>
      <c r="G31" s="550"/>
      <c r="H31" s="253"/>
      <c r="I31" s="253"/>
      <c r="J31" s="253"/>
      <c r="K31" s="253"/>
      <c r="L31" s="253"/>
      <c r="M31" s="255"/>
      <c r="N31" s="564">
        <v>0.33333333333333315</v>
      </c>
      <c r="O31" s="563"/>
      <c r="P31" s="624" t="s">
        <v>180</v>
      </c>
      <c r="Q31" s="266">
        <v>40</v>
      </c>
      <c r="R31" s="561">
        <v>0</v>
      </c>
      <c r="S31" s="560">
        <v>2.3148148148148146E-4</v>
      </c>
      <c r="T31" s="550"/>
      <c r="U31" s="253"/>
      <c r="V31" s="253"/>
      <c r="W31" s="253"/>
      <c r="X31" s="253"/>
      <c r="Y31" s="253"/>
      <c r="Z31" s="255"/>
      <c r="AD31" s="263">
        <f t="shared" si="0"/>
        <v>7.7</v>
      </c>
      <c r="AE31" s="226">
        <f t="shared" si="1"/>
        <v>1.125</v>
      </c>
    </row>
    <row r="32" spans="1:31" s="256" customFormat="1" ht="21" customHeight="1">
      <c r="A32" s="559">
        <v>0.34027777777777757</v>
      </c>
      <c r="B32" s="558">
        <v>1</v>
      </c>
      <c r="C32" s="557">
        <v>16</v>
      </c>
      <c r="D32" s="264">
        <v>180</v>
      </c>
      <c r="E32" s="556">
        <v>20</v>
      </c>
      <c r="F32" s="555">
        <v>1.5046296296296294E-3</v>
      </c>
      <c r="G32" s="550"/>
      <c r="H32" s="253"/>
      <c r="I32" s="253"/>
      <c r="J32" s="253"/>
      <c r="K32" s="253"/>
      <c r="L32" s="253"/>
      <c r="M32" s="255"/>
      <c r="N32" s="559">
        <v>0.34027777777777757</v>
      </c>
      <c r="O32" s="558"/>
      <c r="P32" s="562" t="s">
        <v>180</v>
      </c>
      <c r="Q32" s="264">
        <v>30</v>
      </c>
      <c r="R32" s="556">
        <v>0</v>
      </c>
      <c r="S32" s="555">
        <v>1.3888888888888889E-4</v>
      </c>
      <c r="T32" s="550"/>
      <c r="U32" s="253"/>
      <c r="V32" s="253"/>
      <c r="W32" s="253"/>
      <c r="X32" s="253"/>
      <c r="Y32" s="253"/>
      <c r="Z32" s="255"/>
      <c r="AD32" s="263">
        <f t="shared" si="0"/>
        <v>8.8249999999999993</v>
      </c>
      <c r="AE32" s="226">
        <f t="shared" si="1"/>
        <v>1.125</v>
      </c>
    </row>
    <row r="33" spans="1:31" s="256" customFormat="1" ht="21" customHeight="1">
      <c r="A33" s="559">
        <v>0.34722222222222199</v>
      </c>
      <c r="B33" s="558"/>
      <c r="C33" s="557" t="s">
        <v>180</v>
      </c>
      <c r="D33" s="264">
        <v>100</v>
      </c>
      <c r="E33" s="556">
        <v>0</v>
      </c>
      <c r="F33" s="555">
        <v>3.4722222222222224E-4</v>
      </c>
      <c r="G33" s="550"/>
      <c r="H33" s="253"/>
      <c r="I33" s="253"/>
      <c r="J33" s="253"/>
      <c r="K33" s="253"/>
      <c r="L33" s="253"/>
      <c r="M33" s="255"/>
      <c r="N33" s="559">
        <v>0.34722222222222199</v>
      </c>
      <c r="O33" s="558"/>
      <c r="P33" s="562" t="s">
        <v>180</v>
      </c>
      <c r="Q33" s="264">
        <v>20</v>
      </c>
      <c r="R33" s="556">
        <v>0</v>
      </c>
      <c r="S33" s="555">
        <v>9.2592592592592588E-5</v>
      </c>
      <c r="T33" s="550"/>
      <c r="U33" s="253"/>
      <c r="V33" s="253"/>
      <c r="W33" s="253"/>
      <c r="X33" s="253"/>
      <c r="Y33" s="253"/>
      <c r="Z33" s="255"/>
      <c r="AD33" s="263">
        <f t="shared" si="0"/>
        <v>9.9499999999999993</v>
      </c>
      <c r="AE33" s="226">
        <f t="shared" si="1"/>
        <v>1.125</v>
      </c>
    </row>
    <row r="34" spans="1:31" s="256" customFormat="1" ht="21" customHeight="1">
      <c r="A34" s="559">
        <v>0.35416666666666641</v>
      </c>
      <c r="B34" s="558"/>
      <c r="C34" s="557" t="s">
        <v>180</v>
      </c>
      <c r="D34" s="264">
        <v>60</v>
      </c>
      <c r="E34" s="556">
        <v>0</v>
      </c>
      <c r="F34" s="555">
        <v>2.3148148148148146E-4</v>
      </c>
      <c r="G34" s="550"/>
      <c r="H34" s="253"/>
      <c r="I34" s="253"/>
      <c r="J34" s="253"/>
      <c r="K34" s="253"/>
      <c r="L34" s="253"/>
      <c r="M34" s="255"/>
      <c r="N34" s="559">
        <v>0.35416666666666641</v>
      </c>
      <c r="O34" s="558"/>
      <c r="P34" s="562" t="s">
        <v>180</v>
      </c>
      <c r="Q34" s="264">
        <v>20</v>
      </c>
      <c r="R34" s="556">
        <v>0</v>
      </c>
      <c r="S34" s="555">
        <v>1.0416666666666667E-4</v>
      </c>
      <c r="T34" s="550"/>
      <c r="U34" s="253"/>
      <c r="V34" s="253"/>
      <c r="W34" s="253"/>
      <c r="X34" s="253"/>
      <c r="Y34" s="253"/>
      <c r="Z34" s="255"/>
      <c r="AD34" s="263">
        <f t="shared" si="0"/>
        <v>11.074999999999999</v>
      </c>
      <c r="AE34" s="226">
        <f t="shared" si="1"/>
        <v>1.125</v>
      </c>
    </row>
    <row r="35" spans="1:31" s="256" customFormat="1" ht="21" customHeight="1">
      <c r="A35" s="559">
        <v>0.36111111111111083</v>
      </c>
      <c r="B35" s="558"/>
      <c r="C35" s="557" t="s">
        <v>180</v>
      </c>
      <c r="D35" s="264">
        <v>110</v>
      </c>
      <c r="E35" s="556">
        <v>0</v>
      </c>
      <c r="F35" s="555">
        <v>4.6296296296296293E-4</v>
      </c>
      <c r="G35" s="550"/>
      <c r="H35" s="253"/>
      <c r="I35" s="253"/>
      <c r="J35" s="253"/>
      <c r="K35" s="253"/>
      <c r="L35" s="253"/>
      <c r="M35" s="255"/>
      <c r="N35" s="559">
        <v>0.36111111111111083</v>
      </c>
      <c r="O35" s="558"/>
      <c r="P35" s="562" t="s">
        <v>180</v>
      </c>
      <c r="Q35" s="264">
        <v>20</v>
      </c>
      <c r="R35" s="556">
        <v>0</v>
      </c>
      <c r="S35" s="555">
        <v>1.1574074074074073E-4</v>
      </c>
      <c r="T35" s="550"/>
      <c r="U35" s="253"/>
      <c r="V35" s="253"/>
      <c r="W35" s="253"/>
      <c r="X35" s="253"/>
      <c r="Y35" s="253"/>
      <c r="Z35" s="255"/>
      <c r="AD35" s="263">
        <f t="shared" si="0"/>
        <v>12.2</v>
      </c>
      <c r="AE35" s="226">
        <f t="shared" si="1"/>
        <v>1.125</v>
      </c>
    </row>
    <row r="36" spans="1:31" s="256" customFormat="1" ht="21" customHeight="1">
      <c r="A36" s="554">
        <v>0.36805555555555525</v>
      </c>
      <c r="B36" s="553"/>
      <c r="C36" s="552" t="s">
        <v>180</v>
      </c>
      <c r="D36" s="265">
        <v>50</v>
      </c>
      <c r="E36" s="551">
        <v>0</v>
      </c>
      <c r="F36" s="565">
        <v>3.4722222222222224E-4</v>
      </c>
      <c r="G36" s="550"/>
      <c r="H36" s="253"/>
      <c r="I36" s="253"/>
      <c r="J36" s="253"/>
      <c r="K36" s="253"/>
      <c r="L36" s="253"/>
      <c r="M36" s="255"/>
      <c r="N36" s="554">
        <v>0.36805555555555525</v>
      </c>
      <c r="O36" s="553"/>
      <c r="P36" s="625" t="s">
        <v>180</v>
      </c>
      <c r="Q36" s="265">
        <v>20</v>
      </c>
      <c r="R36" s="551">
        <v>0</v>
      </c>
      <c r="S36" s="565">
        <v>9.2592592592592588E-5</v>
      </c>
      <c r="T36" s="550"/>
      <c r="U36" s="253"/>
      <c r="V36" s="253"/>
      <c r="W36" s="253"/>
      <c r="X36" s="253"/>
      <c r="Y36" s="253"/>
      <c r="Z36" s="255"/>
      <c r="AD36" s="263">
        <f t="shared" si="0"/>
        <v>13.324999999999999</v>
      </c>
      <c r="AE36" s="226">
        <f t="shared" si="1"/>
        <v>1.125</v>
      </c>
    </row>
    <row r="37" spans="1:31" s="256" customFormat="1" ht="21" customHeight="1">
      <c r="A37" s="564">
        <v>0.37499999999999967</v>
      </c>
      <c r="B37" s="563">
        <v>1</v>
      </c>
      <c r="C37" s="624">
        <v>6</v>
      </c>
      <c r="D37" s="266">
        <v>190</v>
      </c>
      <c r="E37" s="561">
        <v>20</v>
      </c>
      <c r="F37" s="560">
        <v>1.5046296296296294E-3</v>
      </c>
      <c r="G37" s="550"/>
      <c r="H37" s="253"/>
      <c r="I37" s="253"/>
      <c r="J37" s="253"/>
      <c r="K37" s="253"/>
      <c r="L37" s="253"/>
      <c r="M37" s="255"/>
      <c r="N37" s="564">
        <v>0.37499999999999967</v>
      </c>
      <c r="O37" s="563"/>
      <c r="P37" s="624" t="s">
        <v>180</v>
      </c>
      <c r="Q37" s="266">
        <v>20</v>
      </c>
      <c r="R37" s="561">
        <v>0</v>
      </c>
      <c r="S37" s="560">
        <v>1.273148148148148E-4</v>
      </c>
      <c r="T37" s="550"/>
      <c r="U37" s="253"/>
      <c r="V37" s="253"/>
      <c r="W37" s="253"/>
      <c r="X37" s="253"/>
      <c r="Y37" s="253"/>
      <c r="Z37" s="255"/>
      <c r="AD37" s="263">
        <f t="shared" si="0"/>
        <v>14.45</v>
      </c>
      <c r="AE37" s="226">
        <f t="shared" si="1"/>
        <v>1.125</v>
      </c>
    </row>
    <row r="38" spans="1:31" s="256" customFormat="1" ht="21" customHeight="1">
      <c r="A38" s="559">
        <v>0.41666666666666635</v>
      </c>
      <c r="B38" s="558">
        <v>1</v>
      </c>
      <c r="C38" s="562">
        <v>6</v>
      </c>
      <c r="D38" s="264">
        <v>170</v>
      </c>
      <c r="E38" s="556">
        <v>10</v>
      </c>
      <c r="F38" s="555">
        <v>1.4351851851851854E-3</v>
      </c>
      <c r="G38" s="550"/>
      <c r="H38" s="253"/>
      <c r="I38" s="253"/>
      <c r="J38" s="253"/>
      <c r="K38" s="253"/>
      <c r="L38" s="253"/>
      <c r="M38" s="255"/>
      <c r="N38" s="559">
        <v>0.41666666666666635</v>
      </c>
      <c r="O38" s="558"/>
      <c r="P38" s="562" t="s">
        <v>180</v>
      </c>
      <c r="Q38" s="264">
        <v>30</v>
      </c>
      <c r="R38" s="556">
        <v>0</v>
      </c>
      <c r="S38" s="555">
        <v>1.5046296296296297E-4</v>
      </c>
      <c r="T38" s="550"/>
      <c r="U38" s="253"/>
      <c r="V38" s="253"/>
      <c r="W38" s="253"/>
      <c r="X38" s="253"/>
      <c r="Y38" s="253"/>
      <c r="Z38" s="255"/>
      <c r="AD38" s="263">
        <f t="shared" si="0"/>
        <v>15.574999999999999</v>
      </c>
      <c r="AE38" s="226">
        <f t="shared" si="1"/>
        <v>1.125</v>
      </c>
    </row>
    <row r="39" spans="1:31" s="256" customFormat="1" ht="21" customHeight="1">
      <c r="A39" s="559">
        <v>0.45833333333333304</v>
      </c>
      <c r="B39" s="558"/>
      <c r="C39" s="562" t="s">
        <v>180</v>
      </c>
      <c r="D39" s="264">
        <v>100</v>
      </c>
      <c r="E39" s="556">
        <v>0</v>
      </c>
      <c r="F39" s="555">
        <v>3.4722222222222224E-4</v>
      </c>
      <c r="G39" s="550"/>
      <c r="H39" s="253"/>
      <c r="I39" s="253"/>
      <c r="J39" s="253"/>
      <c r="K39" s="253"/>
      <c r="L39" s="253"/>
      <c r="M39" s="255"/>
      <c r="N39" s="559">
        <v>0.45833333333333304</v>
      </c>
      <c r="O39" s="558"/>
      <c r="P39" s="562" t="s">
        <v>180</v>
      </c>
      <c r="Q39" s="264">
        <v>40</v>
      </c>
      <c r="R39" s="556">
        <v>0</v>
      </c>
      <c r="S39" s="555">
        <v>1.8518518518518518E-4</v>
      </c>
      <c r="T39" s="550"/>
      <c r="U39" s="253"/>
      <c r="V39" s="253"/>
      <c r="W39" s="253"/>
      <c r="X39" s="253"/>
      <c r="Y39" s="253"/>
      <c r="Z39" s="255"/>
      <c r="AD39" s="263">
        <f t="shared" si="0"/>
        <v>16.7</v>
      </c>
      <c r="AE39" s="226">
        <f t="shared" si="1"/>
        <v>1.125</v>
      </c>
    </row>
    <row r="40" spans="1:31" s="256" customFormat="1" ht="21" customHeight="1">
      <c r="A40" s="559">
        <v>0.49999999999999972</v>
      </c>
      <c r="B40" s="558">
        <v>1</v>
      </c>
      <c r="C40" s="562">
        <v>7</v>
      </c>
      <c r="D40" s="264">
        <v>110</v>
      </c>
      <c r="E40" s="556">
        <v>10</v>
      </c>
      <c r="F40" s="555">
        <v>1.4004629629629629E-3</v>
      </c>
      <c r="G40" s="550"/>
      <c r="H40" s="253"/>
      <c r="I40" s="253"/>
      <c r="J40" s="253"/>
      <c r="K40" s="253"/>
      <c r="L40" s="253"/>
      <c r="M40" s="255"/>
      <c r="N40" s="559">
        <v>0.49999999999999972</v>
      </c>
      <c r="O40" s="558"/>
      <c r="P40" s="562" t="s">
        <v>180</v>
      </c>
      <c r="Q40" s="264">
        <v>30</v>
      </c>
      <c r="R40" s="556">
        <v>0</v>
      </c>
      <c r="S40" s="555">
        <v>1.273148148148148E-4</v>
      </c>
      <c r="T40" s="550"/>
      <c r="U40" s="253"/>
      <c r="V40" s="253"/>
      <c r="W40" s="253"/>
      <c r="X40" s="253"/>
      <c r="Y40" s="253"/>
      <c r="Z40" s="255"/>
      <c r="AD40" s="263">
        <f t="shared" si="0"/>
        <v>17.824999999999999</v>
      </c>
      <c r="AE40" s="226">
        <f t="shared" si="1"/>
        <v>1.125</v>
      </c>
    </row>
    <row r="41" spans="1:31" s="256" customFormat="1" ht="21" customHeight="1">
      <c r="A41" s="559">
        <v>0.54166666666666641</v>
      </c>
      <c r="B41" s="558"/>
      <c r="C41" s="562" t="s">
        <v>180</v>
      </c>
      <c r="D41" s="264">
        <v>120</v>
      </c>
      <c r="E41" s="556">
        <v>0</v>
      </c>
      <c r="F41" s="555">
        <v>3.4722222222222224E-4</v>
      </c>
      <c r="G41" s="550"/>
      <c r="H41" s="253"/>
      <c r="I41" s="253"/>
      <c r="J41" s="253"/>
      <c r="K41" s="253"/>
      <c r="L41" s="253"/>
      <c r="M41" s="255"/>
      <c r="N41" s="559">
        <v>0.54166666666666641</v>
      </c>
      <c r="O41" s="558"/>
      <c r="P41" s="562" t="s">
        <v>180</v>
      </c>
      <c r="Q41" s="264">
        <v>10</v>
      </c>
      <c r="R41" s="556">
        <v>0</v>
      </c>
      <c r="S41" s="555">
        <v>5.7870370370370366E-5</v>
      </c>
      <c r="T41" s="550"/>
      <c r="U41" s="253"/>
      <c r="V41" s="253"/>
      <c r="W41" s="253"/>
      <c r="X41" s="253"/>
      <c r="Y41" s="253"/>
      <c r="Z41" s="255"/>
      <c r="AD41" s="263">
        <f t="shared" si="0"/>
        <v>18.95</v>
      </c>
      <c r="AE41" s="226">
        <f t="shared" si="1"/>
        <v>1.125</v>
      </c>
    </row>
    <row r="42" spans="1:31" s="256" customFormat="1" ht="21" customHeight="1">
      <c r="A42" s="554">
        <v>0.58333333333333304</v>
      </c>
      <c r="B42" s="553"/>
      <c r="C42" s="625" t="s">
        <v>180</v>
      </c>
      <c r="D42" s="265">
        <v>50</v>
      </c>
      <c r="E42" s="551">
        <v>0</v>
      </c>
      <c r="F42" s="565">
        <v>1.7361111111111112E-4</v>
      </c>
      <c r="G42" s="550"/>
      <c r="H42" s="253"/>
      <c r="I42" s="253"/>
      <c r="J42" s="253"/>
      <c r="K42" s="253"/>
      <c r="L42" s="253"/>
      <c r="M42" s="255"/>
      <c r="N42" s="554">
        <v>0.58333333333333304</v>
      </c>
      <c r="O42" s="553"/>
      <c r="P42" s="625" t="s">
        <v>180</v>
      </c>
      <c r="Q42" s="265">
        <v>10</v>
      </c>
      <c r="R42" s="551">
        <v>0</v>
      </c>
      <c r="S42" s="565">
        <v>6.9444444444444444E-5</v>
      </c>
      <c r="T42" s="550"/>
      <c r="U42" s="253"/>
      <c r="V42" s="253"/>
      <c r="W42" s="253"/>
      <c r="X42" s="253"/>
      <c r="Y42" s="253"/>
      <c r="Z42" s="255"/>
      <c r="AD42" s="263">
        <f t="shared" si="0"/>
        <v>20.074999999999999</v>
      </c>
      <c r="AE42" s="226">
        <f t="shared" si="1"/>
        <v>1.125</v>
      </c>
    </row>
    <row r="43" spans="1:31" s="256" customFormat="1" ht="21" customHeight="1">
      <c r="A43" s="564">
        <v>0.62499999999999967</v>
      </c>
      <c r="B43" s="563">
        <v>1</v>
      </c>
      <c r="C43" s="624">
        <v>6</v>
      </c>
      <c r="D43" s="266">
        <v>200</v>
      </c>
      <c r="E43" s="561">
        <v>10</v>
      </c>
      <c r="F43" s="560">
        <v>1.5277777777777779E-3</v>
      </c>
      <c r="G43" s="550"/>
      <c r="H43" s="253"/>
      <c r="I43" s="253"/>
      <c r="J43" s="253"/>
      <c r="K43" s="253"/>
      <c r="L43" s="253"/>
      <c r="M43" s="255"/>
      <c r="N43" s="564">
        <v>0.62499999999999967</v>
      </c>
      <c r="O43" s="563"/>
      <c r="P43" s="562" t="s">
        <v>180</v>
      </c>
      <c r="Q43" s="266">
        <v>40</v>
      </c>
      <c r="R43" s="561">
        <v>0</v>
      </c>
      <c r="S43" s="560">
        <v>2.0833333333333335E-4</v>
      </c>
      <c r="T43" s="550"/>
      <c r="U43" s="253"/>
      <c r="V43" s="253"/>
      <c r="W43" s="253"/>
      <c r="X43" s="253"/>
      <c r="Y43" s="253"/>
      <c r="Z43" s="255"/>
      <c r="AD43" s="263">
        <f t="shared" si="0"/>
        <v>21.2</v>
      </c>
      <c r="AE43" s="226">
        <f t="shared" si="1"/>
        <v>1.125</v>
      </c>
    </row>
    <row r="44" spans="1:31" s="256" customFormat="1" ht="21" customHeight="1">
      <c r="A44" s="559">
        <v>0.6666666666666663</v>
      </c>
      <c r="B44" s="558"/>
      <c r="C44" s="562" t="s">
        <v>180</v>
      </c>
      <c r="D44" s="264">
        <v>190</v>
      </c>
      <c r="E44" s="556">
        <v>0</v>
      </c>
      <c r="F44" s="555">
        <v>6.018518518518519E-4</v>
      </c>
      <c r="G44" s="550"/>
      <c r="H44" s="253"/>
      <c r="I44" s="253"/>
      <c r="J44" s="253"/>
      <c r="K44" s="253"/>
      <c r="L44" s="253"/>
      <c r="M44" s="255"/>
      <c r="N44" s="559">
        <v>0.6666666666666663</v>
      </c>
      <c r="O44" s="558"/>
      <c r="P44" s="557" t="s">
        <v>180</v>
      </c>
      <c r="Q44" s="264">
        <v>50</v>
      </c>
      <c r="R44" s="556">
        <v>0</v>
      </c>
      <c r="S44" s="555">
        <v>2.4305555555555552E-4</v>
      </c>
      <c r="T44" s="550"/>
      <c r="U44" s="253"/>
      <c r="V44" s="253"/>
      <c r="W44" s="253"/>
      <c r="X44" s="253"/>
      <c r="Y44" s="253"/>
      <c r="Z44" s="255"/>
      <c r="AD44" s="263">
        <f t="shared" si="0"/>
        <v>22.324999999999999</v>
      </c>
      <c r="AE44" s="226">
        <f t="shared" si="1"/>
        <v>1.125</v>
      </c>
    </row>
    <row r="45" spans="1:31" s="256" customFormat="1" ht="21" customHeight="1">
      <c r="A45" s="559">
        <v>0.70833333333333293</v>
      </c>
      <c r="B45" s="558"/>
      <c r="C45" s="562" t="s">
        <v>180</v>
      </c>
      <c r="D45" s="264">
        <v>110</v>
      </c>
      <c r="E45" s="556">
        <v>0</v>
      </c>
      <c r="F45" s="555">
        <v>3.5879629629629635E-4</v>
      </c>
      <c r="G45" s="550"/>
      <c r="H45" s="253"/>
      <c r="I45" s="253"/>
      <c r="J45" s="253"/>
      <c r="K45" s="253"/>
      <c r="L45" s="253"/>
      <c r="M45" s="255"/>
      <c r="N45" s="559">
        <v>0.70833333333333293</v>
      </c>
      <c r="O45" s="558"/>
      <c r="P45" s="557" t="s">
        <v>180</v>
      </c>
      <c r="Q45" s="264">
        <v>30</v>
      </c>
      <c r="R45" s="556">
        <v>0</v>
      </c>
      <c r="S45" s="555">
        <v>1.273148148148148E-4</v>
      </c>
      <c r="T45" s="550"/>
      <c r="U45" s="253"/>
      <c r="V45" s="253"/>
      <c r="W45" s="253"/>
      <c r="X45" s="253"/>
      <c r="Y45" s="253"/>
      <c r="Z45" s="255"/>
      <c r="AD45" s="263">
        <f t="shared" si="0"/>
        <v>23.45</v>
      </c>
      <c r="AE45" s="226">
        <f t="shared" si="1"/>
        <v>1.125</v>
      </c>
    </row>
    <row r="46" spans="1:31" s="256" customFormat="1" ht="21" customHeight="1">
      <c r="A46" s="559">
        <v>0.71527777777777735</v>
      </c>
      <c r="B46" s="558"/>
      <c r="C46" s="562" t="s">
        <v>180</v>
      </c>
      <c r="D46" s="264">
        <v>110</v>
      </c>
      <c r="E46" s="556">
        <v>0</v>
      </c>
      <c r="F46" s="555">
        <v>4.8611111111111104E-4</v>
      </c>
      <c r="G46" s="550"/>
      <c r="H46" s="253"/>
      <c r="I46" s="253"/>
      <c r="J46" s="253"/>
      <c r="K46" s="253"/>
      <c r="L46" s="253"/>
      <c r="M46" s="255"/>
      <c r="N46" s="559">
        <v>0.71527777777777735</v>
      </c>
      <c r="O46" s="558"/>
      <c r="P46" s="557" t="s">
        <v>180</v>
      </c>
      <c r="Q46" s="264">
        <v>20</v>
      </c>
      <c r="R46" s="556">
        <v>0</v>
      </c>
      <c r="S46" s="555">
        <v>1.0416666666666667E-4</v>
      </c>
      <c r="T46" s="550"/>
      <c r="U46" s="253"/>
      <c r="V46" s="253"/>
      <c r="W46" s="253"/>
      <c r="X46" s="253"/>
      <c r="Y46" s="253"/>
      <c r="Z46" s="255"/>
      <c r="AD46" s="263">
        <f t="shared" si="0"/>
        <v>24.574999999999999</v>
      </c>
      <c r="AE46" s="226">
        <f t="shared" si="1"/>
        <v>1.125</v>
      </c>
    </row>
    <row r="47" spans="1:31" s="256" customFormat="1" ht="21" customHeight="1">
      <c r="A47" s="559">
        <v>0.72222222222222177</v>
      </c>
      <c r="B47" s="558"/>
      <c r="C47" s="562" t="s">
        <v>180</v>
      </c>
      <c r="D47" s="264">
        <v>110</v>
      </c>
      <c r="E47" s="556">
        <v>0</v>
      </c>
      <c r="F47" s="555">
        <v>7.175925925925927E-4</v>
      </c>
      <c r="G47" s="550"/>
      <c r="H47" s="253"/>
      <c r="I47" s="253"/>
      <c r="J47" s="253"/>
      <c r="K47" s="253"/>
      <c r="L47" s="253"/>
      <c r="M47" s="255"/>
      <c r="N47" s="559">
        <v>0.72222222222222177</v>
      </c>
      <c r="O47" s="558"/>
      <c r="P47" s="557" t="s">
        <v>180</v>
      </c>
      <c r="Q47" s="264">
        <v>30</v>
      </c>
      <c r="R47" s="556">
        <v>0</v>
      </c>
      <c r="S47" s="555">
        <v>1.5046296296296297E-4</v>
      </c>
      <c r="T47" s="550"/>
      <c r="U47" s="253"/>
      <c r="V47" s="253"/>
      <c r="W47" s="253"/>
      <c r="X47" s="253"/>
      <c r="Y47" s="253"/>
      <c r="Z47" s="255"/>
      <c r="AD47" s="263">
        <f t="shared" si="0"/>
        <v>25.7</v>
      </c>
      <c r="AE47" s="226">
        <f t="shared" si="1"/>
        <v>1.125</v>
      </c>
    </row>
    <row r="48" spans="1:31" s="256" customFormat="1" ht="21" customHeight="1">
      <c r="A48" s="554">
        <v>0.72916666666666619</v>
      </c>
      <c r="B48" s="553">
        <v>1</v>
      </c>
      <c r="C48" s="625">
        <v>6</v>
      </c>
      <c r="D48" s="265">
        <v>150</v>
      </c>
      <c r="E48" s="551">
        <v>10</v>
      </c>
      <c r="F48" s="565">
        <v>1.7013888888888892E-3</v>
      </c>
      <c r="G48" s="550"/>
      <c r="H48" s="253"/>
      <c r="I48" s="253"/>
      <c r="J48" s="253"/>
      <c r="K48" s="253"/>
      <c r="L48" s="253"/>
      <c r="M48" s="255"/>
      <c r="N48" s="554">
        <v>0.72916666666666619</v>
      </c>
      <c r="O48" s="553"/>
      <c r="P48" s="552" t="s">
        <v>180</v>
      </c>
      <c r="Q48" s="265">
        <v>60</v>
      </c>
      <c r="R48" s="551">
        <v>0</v>
      </c>
      <c r="S48" s="565">
        <v>2.4305555555555552E-4</v>
      </c>
      <c r="T48" s="550"/>
      <c r="U48" s="253"/>
      <c r="V48" s="253"/>
      <c r="W48" s="253"/>
      <c r="X48" s="253"/>
      <c r="Y48" s="253"/>
      <c r="Z48" s="255"/>
      <c r="AD48" s="263">
        <f t="shared" si="0"/>
        <v>26.824999999999999</v>
      </c>
      <c r="AE48" s="226">
        <f t="shared" si="1"/>
        <v>1.125</v>
      </c>
    </row>
    <row r="49" spans="1:31" s="256" customFormat="1" ht="21" customHeight="1">
      <c r="A49" s="564">
        <v>0.73611111111111061</v>
      </c>
      <c r="B49" s="563"/>
      <c r="C49" s="562" t="s">
        <v>180</v>
      </c>
      <c r="D49" s="266">
        <v>120</v>
      </c>
      <c r="E49" s="561">
        <v>0</v>
      </c>
      <c r="F49" s="560">
        <v>7.175925925925927E-4</v>
      </c>
      <c r="G49" s="550"/>
      <c r="H49" s="253"/>
      <c r="I49" s="253"/>
      <c r="J49" s="253"/>
      <c r="K49" s="253"/>
      <c r="L49" s="253"/>
      <c r="M49" s="255"/>
      <c r="N49" s="564">
        <v>0.73611111111111061</v>
      </c>
      <c r="O49" s="563"/>
      <c r="P49" s="562" t="s">
        <v>180</v>
      </c>
      <c r="Q49" s="266">
        <v>20</v>
      </c>
      <c r="R49" s="561">
        <v>0</v>
      </c>
      <c r="S49" s="560">
        <v>1.0416666666666667E-4</v>
      </c>
      <c r="T49" s="550"/>
      <c r="U49" s="253"/>
      <c r="V49" s="253"/>
      <c r="W49" s="253"/>
      <c r="X49" s="253"/>
      <c r="Y49" s="253"/>
      <c r="Z49" s="255"/>
      <c r="AD49" s="263">
        <f t="shared" si="0"/>
        <v>27.95</v>
      </c>
      <c r="AE49" s="226">
        <f t="shared" si="1"/>
        <v>1.125</v>
      </c>
    </row>
    <row r="50" spans="1:31" s="256" customFormat="1" ht="21" customHeight="1">
      <c r="A50" s="559">
        <v>0.74305555555555503</v>
      </c>
      <c r="B50" s="558"/>
      <c r="C50" s="557" t="s">
        <v>180</v>
      </c>
      <c r="D50" s="264">
        <v>130</v>
      </c>
      <c r="E50" s="556">
        <v>0</v>
      </c>
      <c r="F50" s="555">
        <v>7.291666666666667E-4</v>
      </c>
      <c r="G50" s="550"/>
      <c r="H50" s="253"/>
      <c r="I50" s="253"/>
      <c r="J50" s="253"/>
      <c r="K50" s="253"/>
      <c r="L50" s="253"/>
      <c r="M50" s="255"/>
      <c r="N50" s="559">
        <v>0.74305555555555503</v>
      </c>
      <c r="O50" s="558"/>
      <c r="P50" s="557" t="s">
        <v>180</v>
      </c>
      <c r="Q50" s="264">
        <v>10</v>
      </c>
      <c r="R50" s="556">
        <v>0</v>
      </c>
      <c r="S50" s="555">
        <v>8.1018518518518516E-5</v>
      </c>
      <c r="T50" s="550"/>
      <c r="U50" s="253"/>
      <c r="V50" s="253"/>
      <c r="W50" s="253"/>
      <c r="X50" s="253"/>
      <c r="Y50" s="253"/>
      <c r="Z50" s="255"/>
      <c r="AD50" s="263">
        <f t="shared" si="0"/>
        <v>29.074999999999999</v>
      </c>
      <c r="AE50" s="226">
        <f t="shared" si="1"/>
        <v>1.125</v>
      </c>
    </row>
    <row r="51" spans="1:31" s="256" customFormat="1" ht="21" customHeight="1">
      <c r="A51" s="559">
        <v>0.74999999999999944</v>
      </c>
      <c r="B51" s="558"/>
      <c r="C51" s="557" t="s">
        <v>180</v>
      </c>
      <c r="D51" s="264">
        <v>90</v>
      </c>
      <c r="E51" s="556">
        <v>0</v>
      </c>
      <c r="F51" s="555">
        <v>4.3981481481481481E-4</v>
      </c>
      <c r="G51" s="550"/>
      <c r="H51" s="253"/>
      <c r="I51" s="253"/>
      <c r="J51" s="253"/>
      <c r="K51" s="253"/>
      <c r="L51" s="253"/>
      <c r="M51" s="255"/>
      <c r="N51" s="559">
        <v>0.74999999999999944</v>
      </c>
      <c r="O51" s="558"/>
      <c r="P51" s="557" t="s">
        <v>180</v>
      </c>
      <c r="Q51" s="264">
        <v>30</v>
      </c>
      <c r="R51" s="556">
        <v>0</v>
      </c>
      <c r="S51" s="555">
        <v>1.3888888888888889E-4</v>
      </c>
      <c r="T51" s="550"/>
      <c r="U51" s="253"/>
      <c r="V51" s="253"/>
      <c r="W51" s="253"/>
      <c r="X51" s="253"/>
      <c r="Y51" s="253"/>
      <c r="Z51" s="255"/>
      <c r="AD51" s="263">
        <f t="shared" si="0"/>
        <v>30.2</v>
      </c>
      <c r="AE51" s="226">
        <f t="shared" si="1"/>
        <v>1.125</v>
      </c>
    </row>
    <row r="52" spans="1:31" s="256" customFormat="1" ht="21" customHeight="1">
      <c r="A52" s="559">
        <v>0.75694444444444386</v>
      </c>
      <c r="B52" s="558"/>
      <c r="C52" s="557" t="s">
        <v>180</v>
      </c>
      <c r="D52" s="264">
        <v>100</v>
      </c>
      <c r="E52" s="556">
        <v>0</v>
      </c>
      <c r="F52" s="555">
        <v>5.4398148148148144E-4</v>
      </c>
      <c r="G52" s="550"/>
      <c r="H52" s="253"/>
      <c r="I52" s="253"/>
      <c r="J52" s="253"/>
      <c r="K52" s="253"/>
      <c r="L52" s="253"/>
      <c r="M52" s="255"/>
      <c r="N52" s="559">
        <v>0.75694444444444386</v>
      </c>
      <c r="O52" s="558"/>
      <c r="P52" s="557" t="s">
        <v>180</v>
      </c>
      <c r="Q52" s="264">
        <v>30</v>
      </c>
      <c r="R52" s="556">
        <v>0</v>
      </c>
      <c r="S52" s="555">
        <v>1.8518518518518518E-4</v>
      </c>
      <c r="T52" s="550"/>
      <c r="U52" s="253"/>
      <c r="V52" s="253"/>
      <c r="W52" s="253"/>
      <c r="X52" s="253"/>
      <c r="Y52" s="253"/>
      <c r="Z52" s="255"/>
      <c r="AD52" s="263">
        <f t="shared" si="0"/>
        <v>31.324999999999999</v>
      </c>
      <c r="AE52" s="226">
        <f t="shared" si="1"/>
        <v>1.125</v>
      </c>
    </row>
    <row r="53" spans="1:31" s="256" customFormat="1" ht="21" customHeight="1">
      <c r="A53" s="559">
        <v>0.76388888888888828</v>
      </c>
      <c r="B53" s="558"/>
      <c r="C53" s="557" t="s">
        <v>180</v>
      </c>
      <c r="D53" s="264">
        <v>100</v>
      </c>
      <c r="E53" s="556">
        <v>0</v>
      </c>
      <c r="F53" s="555">
        <v>5.2083333333333333E-4</v>
      </c>
      <c r="G53" s="550"/>
      <c r="H53" s="253"/>
      <c r="I53" s="253"/>
      <c r="J53" s="253"/>
      <c r="K53" s="253"/>
      <c r="L53" s="253"/>
      <c r="M53" s="255"/>
      <c r="N53" s="559">
        <v>0.76388888888888828</v>
      </c>
      <c r="O53" s="558"/>
      <c r="P53" s="557" t="s">
        <v>180</v>
      </c>
      <c r="Q53" s="264">
        <v>30</v>
      </c>
      <c r="R53" s="556">
        <v>0</v>
      </c>
      <c r="S53" s="555">
        <v>1.7361111111111112E-4</v>
      </c>
      <c r="T53" s="550"/>
      <c r="U53" s="253"/>
      <c r="V53" s="253"/>
      <c r="W53" s="253"/>
      <c r="X53" s="253"/>
      <c r="Y53" s="253"/>
      <c r="Z53" s="255"/>
      <c r="AD53" s="263">
        <f t="shared" si="0"/>
        <v>32.450000000000003</v>
      </c>
      <c r="AE53" s="226">
        <f t="shared" si="1"/>
        <v>1.125</v>
      </c>
    </row>
    <row r="54" spans="1:31" s="256" customFormat="1" ht="21" customHeight="1">
      <c r="A54" s="554">
        <v>0.7708333333333327</v>
      </c>
      <c r="B54" s="553"/>
      <c r="C54" s="552" t="s">
        <v>180</v>
      </c>
      <c r="D54" s="265">
        <v>110</v>
      </c>
      <c r="E54" s="551">
        <v>0</v>
      </c>
      <c r="F54" s="565">
        <v>5.0925925925925921E-4</v>
      </c>
      <c r="G54" s="550"/>
      <c r="H54" s="253"/>
      <c r="I54" s="253"/>
      <c r="J54" s="253"/>
      <c r="K54" s="253"/>
      <c r="L54" s="253"/>
      <c r="M54" s="255"/>
      <c r="N54" s="554">
        <v>0.7708333333333327</v>
      </c>
      <c r="O54" s="553"/>
      <c r="P54" s="552" t="s">
        <v>180</v>
      </c>
      <c r="Q54" s="265">
        <v>30</v>
      </c>
      <c r="R54" s="551">
        <v>0</v>
      </c>
      <c r="S54" s="565">
        <v>1.7361111111111112E-4</v>
      </c>
      <c r="T54" s="550"/>
      <c r="U54" s="253"/>
      <c r="V54" s="253"/>
      <c r="W54" s="253"/>
      <c r="X54" s="253"/>
      <c r="Y54" s="253"/>
      <c r="Z54" s="255"/>
      <c r="AD54" s="263">
        <f t="shared" si="0"/>
        <v>33.575000000000003</v>
      </c>
      <c r="AE54" s="226">
        <f t="shared" si="1"/>
        <v>1.125</v>
      </c>
    </row>
    <row r="55" spans="1:31" s="256" customFormat="1" ht="21" customHeight="1">
      <c r="A55" s="564">
        <v>0.77777777777777712</v>
      </c>
      <c r="B55" s="563"/>
      <c r="C55" s="562" t="s">
        <v>180</v>
      </c>
      <c r="D55" s="266">
        <v>120</v>
      </c>
      <c r="E55" s="561">
        <v>0</v>
      </c>
      <c r="F55" s="560">
        <v>5.5555555555555556E-4</v>
      </c>
      <c r="G55" s="550"/>
      <c r="H55" s="253"/>
      <c r="I55" s="253"/>
      <c r="J55" s="253"/>
      <c r="K55" s="253"/>
      <c r="L55" s="253"/>
      <c r="M55" s="255"/>
      <c r="N55" s="564">
        <v>0.77777777777777712</v>
      </c>
      <c r="O55" s="563"/>
      <c r="P55" s="562" t="s">
        <v>180</v>
      </c>
      <c r="Q55" s="266">
        <v>20</v>
      </c>
      <c r="R55" s="561">
        <v>0</v>
      </c>
      <c r="S55" s="560">
        <v>9.2592592592592588E-5</v>
      </c>
      <c r="T55" s="550"/>
      <c r="U55" s="253"/>
      <c r="V55" s="253"/>
      <c r="W55" s="253"/>
      <c r="X55" s="253"/>
      <c r="Y55" s="253"/>
      <c r="Z55" s="255"/>
      <c r="AD55" s="263">
        <f t="shared" si="0"/>
        <v>34.700000000000003</v>
      </c>
      <c r="AE55" s="226">
        <f t="shared" si="1"/>
        <v>1.125</v>
      </c>
    </row>
    <row r="56" spans="1:31" s="256" customFormat="1" ht="21" customHeight="1" thickBot="1">
      <c r="A56" s="559">
        <v>0.78472222222222154</v>
      </c>
      <c r="B56" s="558"/>
      <c r="C56" s="562" t="s">
        <v>180</v>
      </c>
      <c r="D56" s="264">
        <v>100</v>
      </c>
      <c r="E56" s="556">
        <v>0</v>
      </c>
      <c r="F56" s="555">
        <v>4.5138888888888892E-4</v>
      </c>
      <c r="G56" s="550"/>
      <c r="H56" s="253"/>
      <c r="I56" s="253"/>
      <c r="J56" s="253"/>
      <c r="K56" s="253"/>
      <c r="L56" s="253"/>
      <c r="M56" s="255"/>
      <c r="N56" s="559">
        <v>0.78472222222222154</v>
      </c>
      <c r="O56" s="558"/>
      <c r="P56" s="557" t="s">
        <v>180</v>
      </c>
      <c r="Q56" s="264">
        <v>20</v>
      </c>
      <c r="R56" s="556">
        <v>0</v>
      </c>
      <c r="S56" s="555">
        <v>1.3888888888888889E-4</v>
      </c>
      <c r="T56" s="550"/>
      <c r="U56" s="253"/>
      <c r="V56" s="253"/>
      <c r="W56" s="253"/>
      <c r="X56" s="253"/>
      <c r="Y56" s="253"/>
      <c r="Z56" s="255"/>
      <c r="AD56" s="263">
        <f t="shared" si="0"/>
        <v>35.825000000000003</v>
      </c>
      <c r="AE56" s="226">
        <f t="shared" si="1"/>
        <v>1.125</v>
      </c>
    </row>
    <row r="57" spans="1:31" s="256" customFormat="1" ht="36.75" customHeight="1" thickBot="1">
      <c r="A57" s="271" t="s">
        <v>181</v>
      </c>
      <c r="B57" s="267" t="s">
        <v>182</v>
      </c>
      <c r="C57" s="548" t="s">
        <v>330</v>
      </c>
      <c r="D57" s="268">
        <f>MAX(D25:D56)</f>
        <v>260</v>
      </c>
      <c r="E57" s="269">
        <f>MAX(E25:E56)</f>
        <v>50</v>
      </c>
      <c r="F57" s="547">
        <f>MAX(F25:F56)</f>
        <v>1.8518518518518517E-3</v>
      </c>
      <c r="G57" s="282"/>
      <c r="H57" s="270"/>
      <c r="I57" s="270"/>
      <c r="J57" s="270"/>
      <c r="K57" s="270"/>
      <c r="L57" s="270"/>
      <c r="M57" s="549"/>
      <c r="N57" s="271" t="s">
        <v>181</v>
      </c>
      <c r="O57" s="267" t="s">
        <v>182</v>
      </c>
      <c r="P57" s="548" t="s">
        <v>330</v>
      </c>
      <c r="Q57" s="268">
        <f>MAX(Q25:Q56)</f>
        <v>60</v>
      </c>
      <c r="R57" s="269">
        <f>MAX(R25:R56)</f>
        <v>0</v>
      </c>
      <c r="S57" s="547">
        <f>MAX(S25:S56)</f>
        <v>2.6620370370370372E-4</v>
      </c>
      <c r="T57" s="546"/>
      <c r="U57" s="272"/>
      <c r="V57" s="272"/>
      <c r="W57" s="272"/>
      <c r="X57" s="272"/>
      <c r="Y57" s="272"/>
      <c r="Z57" s="273"/>
      <c r="AE57" s="263"/>
    </row>
    <row r="58" spans="1:31" s="256" customFormat="1" ht="18" customHeight="1">
      <c r="A58" s="263"/>
      <c r="B58" s="263"/>
      <c r="C58" s="263"/>
      <c r="D58" s="263"/>
      <c r="E58" s="263"/>
      <c r="F58" s="263"/>
      <c r="G58" s="243"/>
      <c r="H58" s="243"/>
      <c r="I58" s="243"/>
      <c r="J58" s="243"/>
      <c r="K58" s="243"/>
      <c r="L58" s="243"/>
      <c r="M58" s="243"/>
      <c r="N58" s="274"/>
      <c r="O58" s="275"/>
      <c r="P58" s="275"/>
      <c r="Q58" s="253"/>
      <c r="R58" s="253"/>
      <c r="S58" s="545"/>
      <c r="T58" s="253"/>
      <c r="U58" s="253"/>
      <c r="V58" s="253"/>
      <c r="W58" s="253"/>
      <c r="X58" s="253"/>
      <c r="Y58" s="253"/>
      <c r="Z58" s="253"/>
      <c r="AE58" s="263"/>
    </row>
    <row r="59" spans="1:31" s="256" customFormat="1" ht="18" customHeight="1" thickBot="1">
      <c r="A59" s="263"/>
      <c r="B59" s="263"/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75"/>
      <c r="O59" s="275"/>
      <c r="P59" s="275"/>
      <c r="Q59" s="253"/>
      <c r="R59" s="253"/>
      <c r="S59" s="542"/>
      <c r="T59" s="253"/>
      <c r="U59" s="253"/>
      <c r="V59" s="253"/>
      <c r="W59" s="253"/>
      <c r="X59" s="253"/>
      <c r="Y59" s="253"/>
      <c r="Z59" s="253"/>
      <c r="AE59" s="263"/>
    </row>
    <row r="60" spans="1:31" s="256" customFormat="1" ht="20.100000000000001" customHeight="1">
      <c r="A60" s="758" t="s">
        <v>183</v>
      </c>
      <c r="B60" s="276"/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  <c r="N60" s="278"/>
      <c r="O60" s="278"/>
      <c r="P60" s="278"/>
      <c r="Q60" s="279"/>
      <c r="R60" s="279"/>
      <c r="S60" s="544"/>
      <c r="T60" s="279"/>
      <c r="U60" s="279"/>
      <c r="V60" s="279"/>
      <c r="W60" s="279"/>
      <c r="X60" s="279"/>
      <c r="Y60" s="279"/>
      <c r="Z60" s="280"/>
      <c r="AE60" s="263"/>
    </row>
    <row r="61" spans="1:31" s="256" customFormat="1" ht="20.100000000000001" customHeight="1">
      <c r="A61" s="759"/>
      <c r="B61" s="281"/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75"/>
      <c r="O61" s="275"/>
      <c r="P61" s="275"/>
      <c r="Q61" s="253"/>
      <c r="R61" s="253"/>
      <c r="S61" s="542"/>
      <c r="T61" s="253"/>
      <c r="U61" s="253"/>
      <c r="V61" s="253"/>
      <c r="W61" s="253"/>
      <c r="X61" s="253"/>
      <c r="Y61" s="253"/>
      <c r="Z61" s="255"/>
      <c r="AE61" s="263"/>
    </row>
    <row r="62" spans="1:31" s="256" customFormat="1" ht="20.100000000000001" customHeight="1" thickBot="1">
      <c r="A62" s="760"/>
      <c r="B62" s="282"/>
      <c r="C62" s="270"/>
      <c r="D62" s="270"/>
      <c r="E62" s="270"/>
      <c r="F62" s="270"/>
      <c r="G62" s="270"/>
      <c r="H62" s="270"/>
      <c r="I62" s="270"/>
      <c r="J62" s="270"/>
      <c r="K62" s="270"/>
      <c r="L62" s="270"/>
      <c r="M62" s="270"/>
      <c r="N62" s="283"/>
      <c r="O62" s="283"/>
      <c r="P62" s="283"/>
      <c r="Q62" s="272"/>
      <c r="R62" s="272"/>
      <c r="S62" s="543"/>
      <c r="T62" s="272"/>
      <c r="U62" s="272"/>
      <c r="V62" s="272"/>
      <c r="W62" s="272"/>
      <c r="X62" s="272"/>
      <c r="Y62" s="272"/>
      <c r="Z62" s="273"/>
      <c r="AE62" s="263"/>
    </row>
    <row r="63" spans="1:31" s="256" customFormat="1" ht="20.100000000000001" customHeight="1">
      <c r="A63" s="263"/>
      <c r="B63" s="263"/>
      <c r="C63" s="263"/>
      <c r="D63" s="263"/>
      <c r="E63" s="263"/>
      <c r="F63" s="263"/>
      <c r="G63" s="263"/>
      <c r="H63" s="263"/>
      <c r="I63" s="263"/>
      <c r="J63" s="263"/>
      <c r="K63" s="263"/>
      <c r="L63" s="263"/>
      <c r="M63" s="263"/>
      <c r="N63" s="275"/>
      <c r="O63" s="275"/>
      <c r="P63" s="275"/>
      <c r="Q63" s="253"/>
      <c r="R63" s="253"/>
      <c r="S63" s="542"/>
      <c r="T63" s="253"/>
      <c r="U63" s="253"/>
      <c r="V63" s="253"/>
      <c r="W63" s="253"/>
      <c r="X63" s="253"/>
      <c r="Y63" s="253"/>
      <c r="Z63" s="253"/>
      <c r="AE63" s="263"/>
    </row>
    <row r="64" spans="1:31" s="256" customFormat="1" ht="20.100000000000001" customHeight="1">
      <c r="A64" s="263"/>
      <c r="B64" s="263"/>
      <c r="C64" s="263"/>
      <c r="D64" s="263"/>
      <c r="E64" s="263"/>
      <c r="F64" s="263"/>
      <c r="G64" s="263"/>
      <c r="H64" s="263"/>
      <c r="I64" s="263"/>
      <c r="J64" s="263"/>
      <c r="K64" s="263"/>
      <c r="L64" s="263"/>
      <c r="M64" s="263"/>
      <c r="N64" s="275"/>
      <c r="O64" s="275"/>
      <c r="P64" s="275"/>
      <c r="Q64" s="253"/>
      <c r="R64" s="253"/>
      <c r="S64" s="542"/>
      <c r="T64" s="253"/>
      <c r="U64" s="253"/>
      <c r="V64" s="253"/>
      <c r="W64" s="253"/>
      <c r="X64" s="253"/>
      <c r="Y64" s="253"/>
      <c r="Z64" s="253"/>
      <c r="AE64" s="263"/>
    </row>
    <row r="65" spans="1:31" s="256" customFormat="1" ht="20.100000000000001" customHeight="1">
      <c r="A65" s="263"/>
      <c r="B65" s="263"/>
      <c r="C65" s="263"/>
      <c r="D65" s="263"/>
      <c r="E65" s="263"/>
      <c r="F65" s="263"/>
      <c r="G65" s="263"/>
      <c r="H65" s="263"/>
      <c r="I65" s="263"/>
      <c r="J65" s="263"/>
      <c r="K65" s="263"/>
      <c r="L65" s="263"/>
      <c r="M65" s="263"/>
      <c r="N65" s="275"/>
      <c r="O65" s="275"/>
      <c r="P65" s="275"/>
      <c r="Q65" s="253"/>
      <c r="R65" s="253"/>
      <c r="S65" s="542"/>
      <c r="T65" s="253"/>
      <c r="U65" s="253"/>
      <c r="V65" s="253"/>
      <c r="W65" s="253"/>
      <c r="X65" s="253"/>
      <c r="Y65" s="253"/>
      <c r="Z65" s="253"/>
      <c r="AE65" s="263"/>
    </row>
    <row r="66" spans="1:31" s="256" customFormat="1" ht="20.100000000000001" customHeight="1">
      <c r="A66" s="263"/>
      <c r="B66" s="263"/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3"/>
      <c r="N66" s="275"/>
      <c r="O66" s="275"/>
      <c r="P66" s="275"/>
      <c r="Q66" s="253"/>
      <c r="R66" s="253"/>
      <c r="S66" s="542"/>
      <c r="T66" s="253"/>
      <c r="U66" s="253"/>
      <c r="V66" s="253"/>
      <c r="W66" s="253"/>
      <c r="X66" s="253"/>
      <c r="Y66" s="253"/>
      <c r="Z66" s="253"/>
      <c r="AE66" s="263"/>
    </row>
    <row r="67" spans="1:31" s="256" customFormat="1" ht="20.100000000000001" customHeight="1">
      <c r="A67" s="263"/>
      <c r="B67" s="263"/>
      <c r="C67" s="263"/>
      <c r="D67" s="263"/>
      <c r="E67" s="263"/>
      <c r="F67" s="263"/>
      <c r="G67" s="263"/>
      <c r="H67" s="263"/>
      <c r="I67" s="263"/>
      <c r="J67" s="263"/>
      <c r="K67" s="263"/>
      <c r="L67" s="263"/>
      <c r="M67" s="263"/>
      <c r="N67" s="275"/>
      <c r="O67" s="275"/>
      <c r="P67" s="275"/>
      <c r="Q67" s="253"/>
      <c r="R67" s="253"/>
      <c r="S67" s="542"/>
      <c r="T67" s="253"/>
      <c r="U67" s="253"/>
      <c r="V67" s="253"/>
      <c r="W67" s="253"/>
      <c r="X67" s="253"/>
      <c r="Y67" s="253"/>
      <c r="Z67" s="253"/>
      <c r="AE67" s="263"/>
    </row>
    <row r="68" spans="1:31" s="256" customFormat="1" ht="20.100000000000001" customHeight="1">
      <c r="A68" s="263"/>
      <c r="B68" s="263"/>
      <c r="C68" s="263"/>
      <c r="D68" s="263"/>
      <c r="E68" s="263"/>
      <c r="F68" s="263"/>
      <c r="G68" s="263"/>
      <c r="H68" s="263"/>
      <c r="I68" s="263"/>
      <c r="J68" s="263"/>
      <c r="K68" s="263"/>
      <c r="L68" s="263"/>
      <c r="M68" s="263"/>
      <c r="N68" s="275"/>
      <c r="O68" s="275"/>
      <c r="P68" s="275"/>
      <c r="Q68" s="253"/>
      <c r="R68" s="253"/>
      <c r="S68" s="542"/>
      <c r="T68" s="253"/>
      <c r="U68" s="253"/>
      <c r="V68" s="253"/>
      <c r="W68" s="253"/>
      <c r="X68" s="253"/>
      <c r="Y68" s="253"/>
      <c r="Z68" s="253"/>
      <c r="AE68" s="263"/>
    </row>
    <row r="69" spans="1:31" s="256" customFormat="1" ht="20.100000000000001" customHeight="1">
      <c r="A69" s="263"/>
      <c r="B69" s="263"/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3"/>
      <c r="N69" s="275"/>
      <c r="O69" s="275"/>
      <c r="P69" s="275"/>
      <c r="Q69" s="253"/>
      <c r="R69" s="253"/>
      <c r="S69" s="542"/>
      <c r="T69" s="253"/>
      <c r="U69" s="253"/>
      <c r="V69" s="253"/>
      <c r="W69" s="253"/>
      <c r="X69" s="253"/>
      <c r="Y69" s="253"/>
      <c r="Z69" s="253"/>
      <c r="AE69" s="263"/>
    </row>
    <row r="70" spans="1:31" s="256" customFormat="1" ht="20.100000000000001" customHeight="1">
      <c r="A70" s="263"/>
      <c r="B70" s="263"/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263"/>
      <c r="N70" s="275"/>
      <c r="O70" s="275"/>
      <c r="P70" s="275"/>
      <c r="Q70" s="253"/>
      <c r="R70" s="253"/>
      <c r="S70" s="542"/>
      <c r="T70" s="253"/>
      <c r="U70" s="253"/>
      <c r="V70" s="253"/>
      <c r="W70" s="253"/>
      <c r="X70" s="253"/>
      <c r="Y70" s="253"/>
      <c r="Z70" s="253"/>
      <c r="AE70" s="263"/>
    </row>
    <row r="71" spans="1:31" s="256" customFormat="1" ht="20.100000000000001" customHeight="1">
      <c r="A71" s="263"/>
      <c r="B71" s="263"/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75"/>
      <c r="O71" s="275"/>
      <c r="P71" s="275"/>
      <c r="Q71" s="253"/>
      <c r="R71" s="253"/>
      <c r="S71" s="542"/>
      <c r="T71" s="253"/>
      <c r="U71" s="253"/>
      <c r="V71" s="253"/>
      <c r="W71" s="253"/>
      <c r="X71" s="253"/>
      <c r="Y71" s="253"/>
      <c r="Z71" s="253"/>
      <c r="AA71" s="263"/>
      <c r="AE71" s="263"/>
    </row>
    <row r="72" spans="1:31" s="256" customFormat="1" ht="20.100000000000001" customHeight="1">
      <c r="A72" s="263"/>
      <c r="B72" s="263"/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  <c r="X72" s="263"/>
      <c r="Y72" s="263"/>
      <c r="Z72" s="263"/>
      <c r="AA72" s="263"/>
      <c r="AE72" s="263"/>
    </row>
    <row r="73" spans="1:31" s="263" customFormat="1" ht="20.100000000000001" customHeight="1"/>
    <row r="74" spans="1:31" s="263" customFormat="1" ht="20.100000000000001" customHeight="1"/>
    <row r="75" spans="1:31" s="263" customFormat="1" ht="20.100000000000001" customHeight="1"/>
    <row r="76" spans="1:31" s="263" customFormat="1" ht="20.100000000000001" customHeight="1"/>
    <row r="77" spans="1:31" s="263" customFormat="1" ht="16.149999999999999" customHeight="1"/>
    <row r="78" spans="1:31" s="263" customFormat="1" ht="16.149999999999999" customHeight="1"/>
    <row r="79" spans="1:31" s="263" customFormat="1" ht="16.149999999999999" customHeight="1"/>
    <row r="80" spans="1:31" s="263" customFormat="1" ht="16.149999999999999" customHeight="1"/>
    <row r="81" s="263" customFormat="1" ht="16.149999999999999" customHeight="1"/>
    <row r="82" s="263" customFormat="1" ht="16.149999999999999" customHeight="1"/>
    <row r="83" s="263" customFormat="1" ht="16.149999999999999" customHeight="1"/>
    <row r="84" s="263" customFormat="1" ht="16.149999999999999" customHeight="1"/>
    <row r="85" s="263" customFormat="1" ht="16.350000000000001" customHeight="1"/>
    <row r="86" s="263" customFormat="1" ht="21.95" customHeight="1"/>
    <row r="87" s="263" customFormat="1"/>
    <row r="88" s="263" customFormat="1"/>
    <row r="89" s="263" customFormat="1"/>
    <row r="90" s="263" customFormat="1"/>
    <row r="91" s="263" customFormat="1"/>
    <row r="92" s="263" customFormat="1"/>
    <row r="93" s="263" customFormat="1"/>
    <row r="94" s="263" customFormat="1"/>
    <row r="95" s="263" customFormat="1"/>
    <row r="96" s="263" customFormat="1"/>
    <row r="97" spans="1:31" s="263" customFormat="1"/>
    <row r="98" spans="1:31" s="263" customFormat="1"/>
    <row r="99" spans="1:31" s="263" customFormat="1">
      <c r="AA99" s="226"/>
    </row>
    <row r="100" spans="1:31" s="263" customFormat="1">
      <c r="A100" s="285"/>
      <c r="B100" s="285"/>
      <c r="C100" s="285"/>
      <c r="D100" s="226"/>
      <c r="E100" s="226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6"/>
      <c r="X100" s="226"/>
      <c r="Y100" s="226"/>
      <c r="Z100" s="226"/>
      <c r="AA100" s="226"/>
    </row>
    <row r="101" spans="1:31">
      <c r="AE101" s="263"/>
    </row>
    <row r="102" spans="1:31">
      <c r="AE102" s="263"/>
    </row>
    <row r="103" spans="1:31">
      <c r="AE103" s="263"/>
    </row>
    <row r="104" spans="1:31">
      <c r="N104" s="284"/>
      <c r="O104" s="284"/>
      <c r="P104" s="284"/>
      <c r="AE104" s="263"/>
    </row>
    <row r="105" spans="1:31">
      <c r="AE105" s="263"/>
    </row>
    <row r="106" spans="1:31">
      <c r="AE106" s="263"/>
    </row>
    <row r="107" spans="1:31">
      <c r="AE107" s="263"/>
    </row>
  </sheetData>
  <mergeCells count="1">
    <mergeCell ref="A60:A62"/>
  </mergeCells>
  <phoneticPr fontId="4"/>
  <printOptions gridLinesSet="0"/>
  <pageMargins left="0.78740157480314965" right="0.19685039370078741" top="0.78740157480314965" bottom="0.39370078740157483" header="0.51181102362204722" footer="0.51181102362204722"/>
  <pageSetup paperSize="9" scale="55" orientation="portrait" horizontalDpi="4294967293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D58"/>
  <sheetViews>
    <sheetView view="pageBreakPreview" zoomScale="70" zoomScaleNormal="100" zoomScaleSheetLayoutView="70" workbookViewId="0">
      <selection activeCell="B37" sqref="B37"/>
    </sheetView>
  </sheetViews>
  <sheetFormatPr defaultColWidth="6" defaultRowHeight="11.25"/>
  <cols>
    <col min="1" max="1" width="19.5" style="417" customWidth="1"/>
    <col min="2" max="10" width="11.33203125" style="417" customWidth="1"/>
    <col min="11" max="11" width="6.83203125" style="417" customWidth="1"/>
    <col min="12" max="28" width="6" style="418"/>
    <col min="29" max="16384" width="6" style="417"/>
  </cols>
  <sheetData>
    <row r="1" spans="1:28" ht="12" thickBot="1"/>
    <row r="2" spans="1:28" ht="14.1" customHeight="1">
      <c r="A2" s="499"/>
      <c r="B2" s="496"/>
      <c r="C2" s="496"/>
      <c r="D2" s="495"/>
      <c r="E2" s="498"/>
      <c r="F2" s="497"/>
      <c r="G2" s="496"/>
      <c r="H2" s="496"/>
      <c r="I2" s="496"/>
      <c r="J2" s="495"/>
      <c r="K2" s="478"/>
    </row>
    <row r="3" spans="1:28" ht="14.1" customHeight="1">
      <c r="A3" s="491"/>
      <c r="B3" s="478"/>
      <c r="C3" s="478"/>
      <c r="D3" s="477"/>
      <c r="E3" s="488"/>
      <c r="F3" s="487"/>
      <c r="G3" s="478"/>
      <c r="H3" s="478"/>
      <c r="I3" s="478"/>
      <c r="J3" s="477"/>
      <c r="K3" s="478"/>
    </row>
    <row r="4" spans="1:28" ht="11.25" customHeight="1">
      <c r="A4" s="492"/>
      <c r="B4" s="478"/>
      <c r="C4" s="478"/>
      <c r="D4" s="477"/>
      <c r="E4" s="488"/>
      <c r="F4" s="487"/>
      <c r="G4" s="478"/>
      <c r="H4" s="478"/>
      <c r="I4" s="478"/>
      <c r="J4" s="477"/>
      <c r="K4" s="478"/>
    </row>
    <row r="5" spans="1:28" ht="18" customHeight="1">
      <c r="A5" s="492"/>
      <c r="B5" s="478"/>
      <c r="C5" s="478"/>
      <c r="D5" s="477"/>
      <c r="E5" s="488"/>
      <c r="F5" s="487"/>
      <c r="G5" s="478"/>
      <c r="H5" s="478"/>
      <c r="I5" s="478"/>
      <c r="J5" s="477"/>
      <c r="K5" s="478"/>
    </row>
    <row r="6" spans="1:28" ht="29.25" customHeight="1">
      <c r="A6" s="493" t="s">
        <v>303</v>
      </c>
      <c r="B6" s="478"/>
      <c r="C6" s="478"/>
      <c r="D6" s="477"/>
      <c r="E6" s="488" t="s">
        <v>302</v>
      </c>
      <c r="F6" s="487" t="s">
        <v>302</v>
      </c>
      <c r="G6" s="478" t="s">
        <v>302</v>
      </c>
      <c r="H6" s="478" t="s">
        <v>302</v>
      </c>
      <c r="I6" s="478" t="s">
        <v>302</v>
      </c>
      <c r="J6" s="477" t="s">
        <v>302</v>
      </c>
      <c r="K6" s="478" t="s">
        <v>302</v>
      </c>
    </row>
    <row r="7" spans="1:28" ht="12.75" customHeight="1">
      <c r="A7" s="479"/>
      <c r="B7" s="478"/>
      <c r="C7" s="478"/>
      <c r="D7" s="477"/>
      <c r="E7" s="488"/>
      <c r="F7" s="489"/>
      <c r="G7" s="485"/>
      <c r="H7" s="485"/>
      <c r="I7" s="485"/>
      <c r="J7" s="486"/>
      <c r="K7" s="485"/>
    </row>
    <row r="8" spans="1:28" ht="14.1" customHeight="1">
      <c r="A8" s="492"/>
      <c r="B8" s="478"/>
      <c r="C8" s="478"/>
      <c r="D8" s="477"/>
      <c r="E8" s="488"/>
      <c r="F8" s="487"/>
      <c r="G8" s="478"/>
      <c r="H8" s="478"/>
      <c r="I8" s="478"/>
      <c r="J8" s="477"/>
      <c r="K8" s="478"/>
    </row>
    <row r="9" spans="1:28" ht="14.1" customHeight="1">
      <c r="A9" s="491"/>
      <c r="B9" s="478"/>
      <c r="C9" s="478"/>
      <c r="D9" s="477"/>
      <c r="E9" s="488"/>
      <c r="F9" s="487"/>
      <c r="G9" s="478"/>
      <c r="H9" s="478"/>
      <c r="I9" s="485"/>
      <c r="J9" s="486"/>
      <c r="K9" s="485"/>
    </row>
    <row r="10" spans="1:28" ht="14.1" customHeight="1">
      <c r="A10" s="491"/>
      <c r="B10" s="478"/>
      <c r="C10" s="478"/>
      <c r="D10" s="477"/>
      <c r="E10" s="488"/>
      <c r="F10" s="487"/>
      <c r="G10" s="478"/>
      <c r="H10" s="478"/>
      <c r="I10" s="485"/>
      <c r="J10" s="486"/>
      <c r="K10" s="485"/>
    </row>
    <row r="11" spans="1:28" ht="14.1" customHeight="1">
      <c r="A11" s="479"/>
      <c r="B11" s="485"/>
      <c r="C11" s="485"/>
      <c r="D11" s="486"/>
      <c r="E11" s="490"/>
      <c r="F11" s="489"/>
      <c r="G11" s="478"/>
      <c r="H11" s="478"/>
      <c r="I11" s="485"/>
      <c r="J11" s="486"/>
      <c r="K11" s="485"/>
    </row>
    <row r="12" spans="1:28" ht="14.1" customHeight="1">
      <c r="A12" s="489"/>
      <c r="B12" s="478"/>
      <c r="C12" s="478"/>
      <c r="D12" s="477"/>
      <c r="E12" s="488"/>
      <c r="F12" s="487"/>
      <c r="G12" s="478"/>
      <c r="H12" s="478"/>
      <c r="I12" s="485"/>
      <c r="J12" s="486"/>
      <c r="K12" s="485"/>
    </row>
    <row r="13" spans="1:28" ht="14.1" customHeight="1">
      <c r="A13" s="483" t="str">
        <f>'No.4-12（方向別）'!A13</f>
        <v>調査地点　：Ｎｏ．４　有吉中学校前交差点</v>
      </c>
      <c r="B13" s="478"/>
      <c r="C13" s="478"/>
      <c r="D13" s="477"/>
      <c r="E13" s="488"/>
      <c r="F13" s="487"/>
      <c r="G13" s="478"/>
      <c r="H13" s="478"/>
      <c r="I13" s="485"/>
      <c r="J13" s="486"/>
      <c r="K13" s="485"/>
    </row>
    <row r="14" spans="1:28" ht="14.1" customHeight="1">
      <c r="A14" s="489"/>
      <c r="B14" s="478"/>
      <c r="C14" s="478"/>
      <c r="D14" s="477"/>
      <c r="E14" s="488"/>
      <c r="F14" s="487"/>
      <c r="G14" s="478"/>
      <c r="H14" s="478"/>
      <c r="I14" s="485"/>
      <c r="J14" s="486"/>
      <c r="K14" s="485"/>
    </row>
    <row r="15" spans="1:28" ht="14.1" customHeight="1">
      <c r="A15" s="483" t="s">
        <v>343</v>
      </c>
      <c r="B15" s="478"/>
      <c r="C15" s="478"/>
      <c r="D15" s="477"/>
      <c r="E15" s="488"/>
      <c r="F15" s="487"/>
      <c r="G15" s="468"/>
      <c r="H15" s="468"/>
      <c r="I15" s="485"/>
      <c r="J15" s="486"/>
      <c r="K15" s="485"/>
    </row>
    <row r="16" spans="1:28" s="419" customFormat="1" ht="14.1" customHeight="1">
      <c r="A16" s="489"/>
      <c r="B16" s="478"/>
      <c r="C16" s="478"/>
      <c r="D16" s="477"/>
      <c r="E16" s="488"/>
      <c r="F16" s="487"/>
      <c r="G16" s="484"/>
      <c r="H16" s="484"/>
      <c r="I16" s="485"/>
      <c r="J16" s="486"/>
      <c r="K16" s="485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30" ht="14.1" customHeight="1">
      <c r="A17" s="483" t="s">
        <v>301</v>
      </c>
      <c r="B17" s="468"/>
      <c r="C17" s="482"/>
      <c r="D17" s="481"/>
      <c r="E17" s="480"/>
      <c r="F17" s="479"/>
      <c r="G17" s="478"/>
      <c r="H17" s="478"/>
      <c r="I17" s="478"/>
      <c r="J17" s="477"/>
      <c r="K17" s="469"/>
    </row>
    <row r="18" spans="1:30" ht="12.75" customHeight="1" thickBot="1">
      <c r="A18" s="476"/>
      <c r="B18" s="28"/>
      <c r="C18" s="475"/>
      <c r="D18" s="474"/>
      <c r="E18" s="473"/>
      <c r="F18" s="472"/>
      <c r="G18" s="471"/>
      <c r="H18" s="471"/>
      <c r="I18" s="471"/>
      <c r="J18" s="470"/>
      <c r="K18" s="469"/>
    </row>
    <row r="19" spans="1:30" s="419" customFormat="1" ht="14.45" customHeight="1" thickBot="1">
      <c r="A19" s="467" t="s">
        <v>2</v>
      </c>
      <c r="B19" s="465" t="s">
        <v>318</v>
      </c>
      <c r="C19" s="464"/>
      <c r="D19" s="466"/>
      <c r="E19" s="465" t="s">
        <v>317</v>
      </c>
      <c r="F19" s="466"/>
      <c r="G19" s="463"/>
      <c r="H19" s="465" t="s">
        <v>14</v>
      </c>
      <c r="I19" s="464"/>
      <c r="J19" s="463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30" s="456" customFormat="1" ht="14.45" customHeight="1" thickBot="1">
      <c r="A20" s="462" t="s">
        <v>332</v>
      </c>
      <c r="B20" s="460" t="s">
        <v>297</v>
      </c>
      <c r="C20" s="459" t="s">
        <v>296</v>
      </c>
      <c r="D20" s="461" t="s">
        <v>14</v>
      </c>
      <c r="E20" s="460" t="s">
        <v>297</v>
      </c>
      <c r="F20" s="459" t="s">
        <v>296</v>
      </c>
      <c r="G20" s="458" t="s">
        <v>14</v>
      </c>
      <c r="H20" s="460" t="s">
        <v>297</v>
      </c>
      <c r="I20" s="459" t="s">
        <v>296</v>
      </c>
      <c r="J20" s="458" t="s">
        <v>14</v>
      </c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7"/>
      <c r="X20" s="457"/>
      <c r="Y20" s="457"/>
      <c r="Z20" s="457"/>
      <c r="AA20" s="457"/>
      <c r="AB20" s="457"/>
      <c r="AC20" s="457"/>
      <c r="AD20" s="457"/>
    </row>
    <row r="21" spans="1:30" s="419" customFormat="1" ht="14.45" customHeight="1">
      <c r="A21" s="455" t="s">
        <v>295</v>
      </c>
      <c r="B21" s="454">
        <f>'入力シート（補助）'!BW41</f>
        <v>7</v>
      </c>
      <c r="C21" s="453">
        <f>'入力シート（補助）'!BX41</f>
        <v>15</v>
      </c>
      <c r="D21" s="452">
        <f t="shared" ref="D21:D56" si="0">SUM(B21:C21)</f>
        <v>22</v>
      </c>
      <c r="E21" s="454">
        <f>'入力シート（補助）'!BY41</f>
        <v>0</v>
      </c>
      <c r="F21" s="453">
        <f>'入力シート（補助）'!BZ41</f>
        <v>0</v>
      </c>
      <c r="G21" s="452">
        <f t="shared" ref="G21:G56" si="1">SUM(E21:F21)</f>
        <v>0</v>
      </c>
      <c r="H21" s="454">
        <f t="shared" ref="H21:H57" si="2">B21+E21</f>
        <v>7</v>
      </c>
      <c r="I21" s="453">
        <f t="shared" ref="I21:I57" si="3">C21+F21</f>
        <v>15</v>
      </c>
      <c r="J21" s="452">
        <f t="shared" ref="J21:J57" si="4">D21+G21</f>
        <v>22</v>
      </c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  <c r="AC21" s="420"/>
      <c r="AD21" s="420"/>
    </row>
    <row r="22" spans="1:30" s="419" customFormat="1" ht="14.45" customHeight="1">
      <c r="A22" s="448" t="s">
        <v>294</v>
      </c>
      <c r="B22" s="436">
        <f>'入力シート（補助）'!BW42</f>
        <v>2</v>
      </c>
      <c r="C22" s="435">
        <f>'入力シート（補助）'!BX42</f>
        <v>7</v>
      </c>
      <c r="D22" s="434">
        <f t="shared" si="0"/>
        <v>9</v>
      </c>
      <c r="E22" s="436">
        <f>'入力シート（補助）'!BY42</f>
        <v>0</v>
      </c>
      <c r="F22" s="435">
        <f>'入力シート（補助）'!BZ42</f>
        <v>1</v>
      </c>
      <c r="G22" s="434">
        <f t="shared" si="1"/>
        <v>1</v>
      </c>
      <c r="H22" s="436">
        <f t="shared" si="2"/>
        <v>2</v>
      </c>
      <c r="I22" s="435">
        <f t="shared" si="3"/>
        <v>8</v>
      </c>
      <c r="J22" s="434">
        <f t="shared" si="4"/>
        <v>10</v>
      </c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  <c r="AC22" s="420"/>
      <c r="AD22" s="420"/>
    </row>
    <row r="23" spans="1:30" s="419" customFormat="1" ht="14.45" customHeight="1">
      <c r="A23" s="438" t="s">
        <v>293</v>
      </c>
      <c r="B23" s="436">
        <f>'入力シート（補助）'!BW43</f>
        <v>2</v>
      </c>
      <c r="C23" s="435">
        <f>'入力シート（補助）'!BX43</f>
        <v>14</v>
      </c>
      <c r="D23" s="434">
        <f t="shared" si="0"/>
        <v>16</v>
      </c>
      <c r="E23" s="436">
        <f>'入力シート（補助）'!BY43</f>
        <v>2</v>
      </c>
      <c r="F23" s="435">
        <f>'入力シート（補助）'!BZ43</f>
        <v>1</v>
      </c>
      <c r="G23" s="434">
        <f t="shared" si="1"/>
        <v>3</v>
      </c>
      <c r="H23" s="436">
        <f t="shared" si="2"/>
        <v>4</v>
      </c>
      <c r="I23" s="435">
        <f t="shared" si="3"/>
        <v>15</v>
      </c>
      <c r="J23" s="434">
        <f t="shared" si="4"/>
        <v>19</v>
      </c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  <c r="AC23" s="420"/>
      <c r="AD23" s="420"/>
    </row>
    <row r="24" spans="1:30" s="419" customFormat="1" ht="14.45" customHeight="1">
      <c r="A24" s="438" t="s">
        <v>292</v>
      </c>
      <c r="B24" s="436">
        <f>'入力シート（補助）'!BW44</f>
        <v>9</v>
      </c>
      <c r="C24" s="435">
        <f>'入力シート（補助）'!BX44</f>
        <v>9</v>
      </c>
      <c r="D24" s="434">
        <f t="shared" si="0"/>
        <v>18</v>
      </c>
      <c r="E24" s="436">
        <f>'入力シート（補助）'!BY44</f>
        <v>0</v>
      </c>
      <c r="F24" s="435">
        <f>'入力シート（補助）'!BZ44</f>
        <v>4</v>
      </c>
      <c r="G24" s="434">
        <f t="shared" si="1"/>
        <v>4</v>
      </c>
      <c r="H24" s="436">
        <f t="shared" si="2"/>
        <v>9</v>
      </c>
      <c r="I24" s="435">
        <f t="shared" si="3"/>
        <v>13</v>
      </c>
      <c r="J24" s="434">
        <f t="shared" si="4"/>
        <v>22</v>
      </c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  <c r="AC24" s="420"/>
      <c r="AD24" s="420"/>
    </row>
    <row r="25" spans="1:30" s="419" customFormat="1" ht="14.45" customHeight="1">
      <c r="A25" s="438" t="s">
        <v>291</v>
      </c>
      <c r="B25" s="436">
        <f>'入力シート（補助）'!BW45</f>
        <v>6</v>
      </c>
      <c r="C25" s="435">
        <f>'入力シート（補助）'!BX45</f>
        <v>14</v>
      </c>
      <c r="D25" s="434">
        <f t="shared" si="0"/>
        <v>20</v>
      </c>
      <c r="E25" s="436">
        <f>'入力シート（補助）'!BY45</f>
        <v>0</v>
      </c>
      <c r="F25" s="435">
        <f>'入力シート（補助）'!BZ45</f>
        <v>5</v>
      </c>
      <c r="G25" s="434">
        <f t="shared" si="1"/>
        <v>5</v>
      </c>
      <c r="H25" s="436">
        <f t="shared" si="2"/>
        <v>6</v>
      </c>
      <c r="I25" s="435">
        <f t="shared" si="3"/>
        <v>19</v>
      </c>
      <c r="J25" s="434">
        <f t="shared" si="4"/>
        <v>25</v>
      </c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  <c r="AC25" s="420"/>
      <c r="AD25" s="420"/>
    </row>
    <row r="26" spans="1:30" s="419" customFormat="1" ht="14.45" customHeight="1">
      <c r="A26" s="437" t="s">
        <v>290</v>
      </c>
      <c r="B26" s="447">
        <f>'入力シート（補助）'!BW46</f>
        <v>20</v>
      </c>
      <c r="C26" s="446">
        <f>'入力シート（補助）'!BX46</f>
        <v>6</v>
      </c>
      <c r="D26" s="445">
        <f t="shared" si="0"/>
        <v>26</v>
      </c>
      <c r="E26" s="447">
        <f>'入力シート（補助）'!BY46</f>
        <v>0</v>
      </c>
      <c r="F26" s="446">
        <f>'入力シート（補助）'!BZ46</f>
        <v>5</v>
      </c>
      <c r="G26" s="445">
        <f t="shared" si="1"/>
        <v>5</v>
      </c>
      <c r="H26" s="447">
        <f t="shared" si="2"/>
        <v>20</v>
      </c>
      <c r="I26" s="446">
        <f t="shared" si="3"/>
        <v>11</v>
      </c>
      <c r="J26" s="445">
        <f t="shared" si="4"/>
        <v>31</v>
      </c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  <c r="AC26" s="420"/>
      <c r="AD26" s="420"/>
    </row>
    <row r="27" spans="1:30" s="419" customFormat="1" ht="14.45" customHeight="1">
      <c r="A27" s="440" t="s">
        <v>289</v>
      </c>
      <c r="B27" s="584">
        <f>SUM(B21:B26)</f>
        <v>46</v>
      </c>
      <c r="C27" s="585">
        <f>SUM(C21:C26)</f>
        <v>65</v>
      </c>
      <c r="D27" s="432">
        <f t="shared" si="0"/>
        <v>111</v>
      </c>
      <c r="E27" s="431">
        <f t="shared" ref="E27:F27" si="5">SUM(E21:E26)</f>
        <v>2</v>
      </c>
      <c r="F27" s="430">
        <f t="shared" si="5"/>
        <v>16</v>
      </c>
      <c r="G27" s="432">
        <f t="shared" si="1"/>
        <v>18</v>
      </c>
      <c r="H27" s="431">
        <f t="shared" si="2"/>
        <v>48</v>
      </c>
      <c r="I27" s="430">
        <f t="shared" si="3"/>
        <v>81</v>
      </c>
      <c r="J27" s="432">
        <f t="shared" si="4"/>
        <v>129</v>
      </c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</row>
    <row r="28" spans="1:30" s="419" customFormat="1" ht="14.45" customHeight="1">
      <c r="A28" s="439" t="s">
        <v>288</v>
      </c>
      <c r="B28" s="586">
        <f>'入力シート（補助）'!BW48</f>
        <v>37</v>
      </c>
      <c r="C28" s="587">
        <f>'入力シート（補助）'!BX48</f>
        <v>3</v>
      </c>
      <c r="D28" s="449">
        <f t="shared" si="0"/>
        <v>40</v>
      </c>
      <c r="E28" s="451">
        <f>'入力シート（補助）'!BY48</f>
        <v>1</v>
      </c>
      <c r="F28" s="450">
        <f>'入力シート（補助）'!BZ48</f>
        <v>3</v>
      </c>
      <c r="G28" s="449">
        <f t="shared" si="1"/>
        <v>4</v>
      </c>
      <c r="H28" s="451">
        <f t="shared" si="2"/>
        <v>38</v>
      </c>
      <c r="I28" s="450">
        <f t="shared" si="3"/>
        <v>6</v>
      </c>
      <c r="J28" s="449">
        <f t="shared" si="4"/>
        <v>44</v>
      </c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</row>
    <row r="29" spans="1:30" s="419" customFormat="1" ht="14.45" customHeight="1">
      <c r="A29" s="438" t="s">
        <v>287</v>
      </c>
      <c r="B29" s="588">
        <f>'入力シート（補助）'!BW49</f>
        <v>0</v>
      </c>
      <c r="C29" s="589">
        <f>'入力シート（補助）'!BX49</f>
        <v>4</v>
      </c>
      <c r="D29" s="434">
        <f t="shared" si="0"/>
        <v>4</v>
      </c>
      <c r="E29" s="436">
        <f>'入力シート（補助）'!BY49</f>
        <v>0</v>
      </c>
      <c r="F29" s="435">
        <f>'入力シート（補助）'!BZ49</f>
        <v>4</v>
      </c>
      <c r="G29" s="434">
        <f t="shared" si="1"/>
        <v>4</v>
      </c>
      <c r="H29" s="436">
        <f t="shared" si="2"/>
        <v>0</v>
      </c>
      <c r="I29" s="435">
        <f t="shared" si="3"/>
        <v>8</v>
      </c>
      <c r="J29" s="434">
        <f t="shared" si="4"/>
        <v>8</v>
      </c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  <c r="AC29" s="420"/>
      <c r="AD29" s="420"/>
    </row>
    <row r="30" spans="1:30" s="419" customFormat="1" ht="14.45" customHeight="1">
      <c r="A30" s="438" t="s">
        <v>286</v>
      </c>
      <c r="B30" s="588">
        <f>'入力シート（補助）'!BW50</f>
        <v>4</v>
      </c>
      <c r="C30" s="589">
        <f>'入力シート（補助）'!BX50</f>
        <v>3</v>
      </c>
      <c r="D30" s="434">
        <f t="shared" si="0"/>
        <v>7</v>
      </c>
      <c r="E30" s="436">
        <f>'入力シート（補助）'!BY50</f>
        <v>0</v>
      </c>
      <c r="F30" s="435">
        <f>'入力シート（補助）'!BZ50</f>
        <v>1</v>
      </c>
      <c r="G30" s="434">
        <f t="shared" si="1"/>
        <v>1</v>
      </c>
      <c r="H30" s="436">
        <f t="shared" si="2"/>
        <v>4</v>
      </c>
      <c r="I30" s="435">
        <f t="shared" si="3"/>
        <v>4</v>
      </c>
      <c r="J30" s="434">
        <f t="shared" si="4"/>
        <v>8</v>
      </c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  <c r="AC30" s="420"/>
      <c r="AD30" s="420"/>
    </row>
    <row r="31" spans="1:30" s="419" customFormat="1" ht="14.45" customHeight="1">
      <c r="A31" s="448" t="s">
        <v>285</v>
      </c>
      <c r="B31" s="588">
        <f>'入力シート（補助）'!BW51</f>
        <v>1</v>
      </c>
      <c r="C31" s="589">
        <f>'入力シート（補助）'!BX51</f>
        <v>3</v>
      </c>
      <c r="D31" s="434">
        <f t="shared" si="0"/>
        <v>4</v>
      </c>
      <c r="E31" s="436">
        <f>'入力シート（補助）'!BY51</f>
        <v>0</v>
      </c>
      <c r="F31" s="435">
        <f>'入力シート（補助）'!BZ51</f>
        <v>0</v>
      </c>
      <c r="G31" s="434">
        <f t="shared" si="1"/>
        <v>0</v>
      </c>
      <c r="H31" s="436">
        <f t="shared" si="2"/>
        <v>1</v>
      </c>
      <c r="I31" s="435">
        <f t="shared" si="3"/>
        <v>3</v>
      </c>
      <c r="J31" s="434">
        <f t="shared" si="4"/>
        <v>4</v>
      </c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  <c r="AC31" s="420"/>
      <c r="AD31" s="420"/>
    </row>
    <row r="32" spans="1:30" s="419" customFormat="1" ht="14.45" customHeight="1">
      <c r="A32" s="438" t="s">
        <v>284</v>
      </c>
      <c r="B32" s="588">
        <f>'入力シート（補助）'!BW52</f>
        <v>1</v>
      </c>
      <c r="C32" s="589">
        <f>'入力シート（補助）'!BX52</f>
        <v>3</v>
      </c>
      <c r="D32" s="434">
        <f t="shared" si="0"/>
        <v>4</v>
      </c>
      <c r="E32" s="436">
        <f>'入力シート（補助）'!BY52</f>
        <v>1</v>
      </c>
      <c r="F32" s="435">
        <f>'入力シート（補助）'!BZ52</f>
        <v>0</v>
      </c>
      <c r="G32" s="434">
        <f t="shared" si="1"/>
        <v>1</v>
      </c>
      <c r="H32" s="436">
        <f t="shared" si="2"/>
        <v>2</v>
      </c>
      <c r="I32" s="435">
        <f t="shared" si="3"/>
        <v>3</v>
      </c>
      <c r="J32" s="434">
        <f t="shared" si="4"/>
        <v>5</v>
      </c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</row>
    <row r="33" spans="1:30" s="419" customFormat="1" ht="14.45" customHeight="1">
      <c r="A33" s="437" t="s">
        <v>283</v>
      </c>
      <c r="B33" s="590">
        <f>'入力シート（補助）'!BW53</f>
        <v>0</v>
      </c>
      <c r="C33" s="591">
        <f>'入力シート（補助）'!BX53</f>
        <v>2</v>
      </c>
      <c r="D33" s="445">
        <f t="shared" si="0"/>
        <v>2</v>
      </c>
      <c r="E33" s="447">
        <f>'入力シート（補助）'!BY53</f>
        <v>0</v>
      </c>
      <c r="F33" s="446">
        <f>'入力シート（補助）'!BZ53</f>
        <v>0</v>
      </c>
      <c r="G33" s="445">
        <f t="shared" si="1"/>
        <v>0</v>
      </c>
      <c r="H33" s="447">
        <f t="shared" si="2"/>
        <v>0</v>
      </c>
      <c r="I33" s="446">
        <f t="shared" si="3"/>
        <v>2</v>
      </c>
      <c r="J33" s="445">
        <f t="shared" si="4"/>
        <v>2</v>
      </c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</row>
    <row r="34" spans="1:30" s="419" customFormat="1" ht="14.45" customHeight="1">
      <c r="A34" s="440" t="s">
        <v>282</v>
      </c>
      <c r="B34" s="584">
        <f>SUM(B28:B33)</f>
        <v>43</v>
      </c>
      <c r="C34" s="585">
        <f>SUM(C28:C33)</f>
        <v>18</v>
      </c>
      <c r="D34" s="432">
        <f t="shared" si="0"/>
        <v>61</v>
      </c>
      <c r="E34" s="431">
        <f t="shared" ref="E34:F34" si="6">SUM(E28:E33)</f>
        <v>2</v>
      </c>
      <c r="F34" s="430">
        <f t="shared" si="6"/>
        <v>8</v>
      </c>
      <c r="G34" s="432">
        <f t="shared" si="1"/>
        <v>10</v>
      </c>
      <c r="H34" s="431">
        <f t="shared" si="2"/>
        <v>45</v>
      </c>
      <c r="I34" s="430">
        <f t="shared" si="3"/>
        <v>26</v>
      </c>
      <c r="J34" s="432">
        <f t="shared" si="4"/>
        <v>71</v>
      </c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  <c r="AC34" s="420"/>
      <c r="AD34" s="420"/>
    </row>
    <row r="35" spans="1:30" s="419" customFormat="1" ht="14.45" customHeight="1">
      <c r="A35" s="444" t="s">
        <v>281</v>
      </c>
      <c r="B35" s="443">
        <f>'入力シート（補助）'!BW55</f>
        <v>3</v>
      </c>
      <c r="C35" s="442">
        <f>'入力シート（補助）'!BX55</f>
        <v>14</v>
      </c>
      <c r="D35" s="441">
        <f t="shared" si="0"/>
        <v>17</v>
      </c>
      <c r="E35" s="443">
        <f>'入力シート（補助）'!BY55</f>
        <v>0</v>
      </c>
      <c r="F35" s="442">
        <f>'入力シート（補助）'!BZ55</f>
        <v>5</v>
      </c>
      <c r="G35" s="441">
        <f t="shared" si="1"/>
        <v>5</v>
      </c>
      <c r="H35" s="443">
        <f t="shared" si="2"/>
        <v>3</v>
      </c>
      <c r="I35" s="442">
        <f t="shared" si="3"/>
        <v>19</v>
      </c>
      <c r="J35" s="441">
        <f t="shared" si="4"/>
        <v>22</v>
      </c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  <c r="AC35" s="420"/>
      <c r="AD35" s="420"/>
    </row>
    <row r="36" spans="1:30" s="419" customFormat="1" ht="14.45" customHeight="1">
      <c r="A36" s="440" t="s">
        <v>32</v>
      </c>
      <c r="B36" s="431">
        <f>'入力シート（補助）'!BW56</f>
        <v>0</v>
      </c>
      <c r="C36" s="430">
        <f>'入力シート（補助）'!BX56</f>
        <v>7</v>
      </c>
      <c r="D36" s="432">
        <f t="shared" si="0"/>
        <v>7</v>
      </c>
      <c r="E36" s="431">
        <f>'入力シート（補助）'!BY56</f>
        <v>4</v>
      </c>
      <c r="F36" s="430">
        <f>'入力シート（補助）'!BZ56</f>
        <v>4</v>
      </c>
      <c r="G36" s="432">
        <f t="shared" si="1"/>
        <v>8</v>
      </c>
      <c r="H36" s="431">
        <f t="shared" si="2"/>
        <v>4</v>
      </c>
      <c r="I36" s="430">
        <f t="shared" si="3"/>
        <v>11</v>
      </c>
      <c r="J36" s="432">
        <f t="shared" si="4"/>
        <v>15</v>
      </c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  <c r="AC36" s="420"/>
      <c r="AD36" s="420"/>
    </row>
    <row r="37" spans="1:30" s="419" customFormat="1" ht="14.45" customHeight="1">
      <c r="A37" s="440" t="s">
        <v>33</v>
      </c>
      <c r="B37" s="431">
        <f>'入力シート（補助）'!BW57</f>
        <v>7</v>
      </c>
      <c r="C37" s="430">
        <f>'入力シート（補助）'!BX57</f>
        <v>6</v>
      </c>
      <c r="D37" s="432">
        <f t="shared" si="0"/>
        <v>13</v>
      </c>
      <c r="E37" s="431">
        <f>'入力シート（補助）'!BY57</f>
        <v>3</v>
      </c>
      <c r="F37" s="430">
        <f>'入力シート（補助）'!BZ57</f>
        <v>3</v>
      </c>
      <c r="G37" s="432">
        <f t="shared" si="1"/>
        <v>6</v>
      </c>
      <c r="H37" s="431">
        <f t="shared" si="2"/>
        <v>10</v>
      </c>
      <c r="I37" s="430">
        <f t="shared" si="3"/>
        <v>9</v>
      </c>
      <c r="J37" s="432">
        <f t="shared" si="4"/>
        <v>19</v>
      </c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  <c r="AC37" s="420"/>
      <c r="AD37" s="420"/>
    </row>
    <row r="38" spans="1:30" s="419" customFormat="1" ht="14.45" customHeight="1">
      <c r="A38" s="440" t="s">
        <v>34</v>
      </c>
      <c r="B38" s="431">
        <f>'入力シート（補助）'!BW58</f>
        <v>3</v>
      </c>
      <c r="C38" s="430">
        <f>'入力シート（補助）'!BX58</f>
        <v>2</v>
      </c>
      <c r="D38" s="432">
        <f t="shared" si="0"/>
        <v>5</v>
      </c>
      <c r="E38" s="431">
        <f>'入力シート（補助）'!BY58</f>
        <v>1</v>
      </c>
      <c r="F38" s="430">
        <f>'入力シート（補助）'!BZ58</f>
        <v>2</v>
      </c>
      <c r="G38" s="432">
        <f t="shared" si="1"/>
        <v>3</v>
      </c>
      <c r="H38" s="431">
        <f t="shared" si="2"/>
        <v>4</v>
      </c>
      <c r="I38" s="430">
        <f t="shared" si="3"/>
        <v>4</v>
      </c>
      <c r="J38" s="432">
        <f t="shared" si="4"/>
        <v>8</v>
      </c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  <c r="AC38" s="420"/>
      <c r="AD38" s="420"/>
    </row>
    <row r="39" spans="1:30" s="419" customFormat="1" ht="14.45" customHeight="1">
      <c r="A39" s="440" t="s">
        <v>35</v>
      </c>
      <c r="B39" s="431">
        <f>'入力シート（補助）'!BW59</f>
        <v>2</v>
      </c>
      <c r="C39" s="430">
        <f>'入力シート（補助）'!BX59</f>
        <v>12</v>
      </c>
      <c r="D39" s="432">
        <f t="shared" si="0"/>
        <v>14</v>
      </c>
      <c r="E39" s="431">
        <f>'入力シート（補助）'!BY59</f>
        <v>5</v>
      </c>
      <c r="F39" s="430">
        <f>'入力シート（補助）'!BZ59</f>
        <v>5</v>
      </c>
      <c r="G39" s="432">
        <f t="shared" si="1"/>
        <v>10</v>
      </c>
      <c r="H39" s="431">
        <f t="shared" si="2"/>
        <v>7</v>
      </c>
      <c r="I39" s="430">
        <f t="shared" si="3"/>
        <v>17</v>
      </c>
      <c r="J39" s="432">
        <f t="shared" si="4"/>
        <v>24</v>
      </c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  <c r="AC39" s="420"/>
      <c r="AD39" s="420"/>
    </row>
    <row r="40" spans="1:30" s="419" customFormat="1" ht="14.45" customHeight="1">
      <c r="A40" s="440" t="s">
        <v>36</v>
      </c>
      <c r="B40" s="431">
        <f>'入力シート（補助）'!BW60</f>
        <v>3</v>
      </c>
      <c r="C40" s="430">
        <f>'入力シート（補助）'!BX60</f>
        <v>4</v>
      </c>
      <c r="D40" s="432">
        <f t="shared" si="0"/>
        <v>7</v>
      </c>
      <c r="E40" s="431">
        <f>'入力シート（補助）'!BY60</f>
        <v>129</v>
      </c>
      <c r="F40" s="430">
        <f>'入力シート（補助）'!BZ60</f>
        <v>5</v>
      </c>
      <c r="G40" s="432">
        <f t="shared" si="1"/>
        <v>134</v>
      </c>
      <c r="H40" s="431">
        <f t="shared" si="2"/>
        <v>132</v>
      </c>
      <c r="I40" s="430">
        <f t="shared" si="3"/>
        <v>9</v>
      </c>
      <c r="J40" s="432">
        <f t="shared" si="4"/>
        <v>141</v>
      </c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</row>
    <row r="41" spans="1:30" s="419" customFormat="1" ht="14.45" customHeight="1">
      <c r="A41" s="440" t="s">
        <v>37</v>
      </c>
      <c r="B41" s="431">
        <f>'入力シート（補助）'!BW61</f>
        <v>3</v>
      </c>
      <c r="C41" s="430">
        <f>'入力シート（補助）'!BX61</f>
        <v>17</v>
      </c>
      <c r="D41" s="432">
        <f t="shared" si="0"/>
        <v>20</v>
      </c>
      <c r="E41" s="431">
        <f>'入力シート（補助）'!BY61</f>
        <v>5</v>
      </c>
      <c r="F41" s="430">
        <f>'入力シート（補助）'!BZ61</f>
        <v>8</v>
      </c>
      <c r="G41" s="432">
        <f t="shared" si="1"/>
        <v>13</v>
      </c>
      <c r="H41" s="431">
        <f t="shared" si="2"/>
        <v>8</v>
      </c>
      <c r="I41" s="430">
        <f t="shared" si="3"/>
        <v>25</v>
      </c>
      <c r="J41" s="432">
        <f t="shared" si="4"/>
        <v>33</v>
      </c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  <c r="AC41" s="420"/>
      <c r="AD41" s="420"/>
    </row>
    <row r="42" spans="1:30" s="419" customFormat="1" ht="14.45" customHeight="1">
      <c r="A42" s="440" t="s">
        <v>38</v>
      </c>
      <c r="B42" s="431">
        <f>'入力シート（補助）'!BW62</f>
        <v>1</v>
      </c>
      <c r="C42" s="430">
        <f>'入力シート（補助）'!BX62</f>
        <v>13</v>
      </c>
      <c r="D42" s="432">
        <f t="shared" si="0"/>
        <v>14</v>
      </c>
      <c r="E42" s="431">
        <f>'入力シート（補助）'!BY62</f>
        <v>8</v>
      </c>
      <c r="F42" s="430">
        <f>'入力シート（補助）'!BZ62</f>
        <v>13</v>
      </c>
      <c r="G42" s="432">
        <f t="shared" si="1"/>
        <v>21</v>
      </c>
      <c r="H42" s="431">
        <f t="shared" si="2"/>
        <v>9</v>
      </c>
      <c r="I42" s="430">
        <f t="shared" si="3"/>
        <v>26</v>
      </c>
      <c r="J42" s="432">
        <f t="shared" si="4"/>
        <v>35</v>
      </c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  <c r="AC42" s="420"/>
      <c r="AD42" s="420"/>
    </row>
    <row r="43" spans="1:30" s="419" customFormat="1" ht="14.45" customHeight="1">
      <c r="A43" s="439" t="s">
        <v>39</v>
      </c>
      <c r="B43" s="436">
        <f>'入力シート（補助）'!BW63</f>
        <v>2</v>
      </c>
      <c r="C43" s="435">
        <f>'入力シート（補助）'!BX63</f>
        <v>1</v>
      </c>
      <c r="D43" s="434">
        <f t="shared" si="0"/>
        <v>3</v>
      </c>
      <c r="E43" s="436">
        <f>'入力シート（補助）'!BY63</f>
        <v>3</v>
      </c>
      <c r="F43" s="435">
        <f>'入力シート（補助）'!BZ63</f>
        <v>0</v>
      </c>
      <c r="G43" s="434">
        <f t="shared" si="1"/>
        <v>3</v>
      </c>
      <c r="H43" s="436">
        <f t="shared" si="2"/>
        <v>5</v>
      </c>
      <c r="I43" s="435">
        <f t="shared" si="3"/>
        <v>1</v>
      </c>
      <c r="J43" s="434">
        <f t="shared" si="4"/>
        <v>6</v>
      </c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  <c r="AC43" s="420"/>
      <c r="AD43" s="420"/>
    </row>
    <row r="44" spans="1:30" s="419" customFormat="1" ht="14.45" customHeight="1">
      <c r="A44" s="438" t="s">
        <v>40</v>
      </c>
      <c r="B44" s="436">
        <f>'入力シート（補助）'!BW64</f>
        <v>0</v>
      </c>
      <c r="C44" s="435">
        <f>'入力シート（補助）'!BX64</f>
        <v>0</v>
      </c>
      <c r="D44" s="434">
        <f t="shared" si="0"/>
        <v>0</v>
      </c>
      <c r="E44" s="436">
        <f>'入力シート（補助）'!BY64</f>
        <v>0</v>
      </c>
      <c r="F44" s="435">
        <f>'入力シート（補助）'!BZ64</f>
        <v>4</v>
      </c>
      <c r="G44" s="434">
        <f t="shared" si="1"/>
        <v>4</v>
      </c>
      <c r="H44" s="436">
        <f t="shared" si="2"/>
        <v>0</v>
      </c>
      <c r="I44" s="435">
        <f t="shared" si="3"/>
        <v>4</v>
      </c>
      <c r="J44" s="434">
        <f t="shared" si="4"/>
        <v>4</v>
      </c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  <c r="AC44" s="420"/>
      <c r="AD44" s="420"/>
    </row>
    <row r="45" spans="1:30" s="419" customFormat="1" ht="14.45" customHeight="1">
      <c r="A45" s="438" t="s">
        <v>41</v>
      </c>
      <c r="B45" s="436">
        <f>'入力シート（補助）'!BW65</f>
        <v>2</v>
      </c>
      <c r="C45" s="435">
        <f>'入力シート（補助）'!BX65</f>
        <v>3</v>
      </c>
      <c r="D45" s="434">
        <f t="shared" si="0"/>
        <v>5</v>
      </c>
      <c r="E45" s="436">
        <f>'入力シート（補助）'!BY65</f>
        <v>0</v>
      </c>
      <c r="F45" s="435">
        <f>'入力シート（補助）'!BZ65</f>
        <v>2</v>
      </c>
      <c r="G45" s="434">
        <f t="shared" si="1"/>
        <v>2</v>
      </c>
      <c r="H45" s="436">
        <f t="shared" si="2"/>
        <v>2</v>
      </c>
      <c r="I45" s="435">
        <f t="shared" si="3"/>
        <v>5</v>
      </c>
      <c r="J45" s="434">
        <f t="shared" si="4"/>
        <v>7</v>
      </c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  <c r="AC45" s="420"/>
      <c r="AD45" s="420"/>
    </row>
    <row r="46" spans="1:30" s="419" customFormat="1" ht="14.45" customHeight="1">
      <c r="A46" s="438" t="s">
        <v>42</v>
      </c>
      <c r="B46" s="436">
        <f>'入力シート（補助）'!BW66</f>
        <v>2</v>
      </c>
      <c r="C46" s="435">
        <f>'入力シート（補助）'!BX66</f>
        <v>3</v>
      </c>
      <c r="D46" s="434">
        <f t="shared" si="0"/>
        <v>5</v>
      </c>
      <c r="E46" s="436">
        <f>'入力シート（補助）'!BY66</f>
        <v>0</v>
      </c>
      <c r="F46" s="435">
        <f>'入力シート（補助）'!BZ66</f>
        <v>3</v>
      </c>
      <c r="G46" s="434">
        <f t="shared" si="1"/>
        <v>3</v>
      </c>
      <c r="H46" s="436">
        <f t="shared" si="2"/>
        <v>2</v>
      </c>
      <c r="I46" s="435">
        <f t="shared" si="3"/>
        <v>6</v>
      </c>
      <c r="J46" s="434">
        <f t="shared" si="4"/>
        <v>8</v>
      </c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  <c r="AC46" s="420"/>
      <c r="AD46" s="420"/>
    </row>
    <row r="47" spans="1:30" s="419" customFormat="1" ht="14.45" customHeight="1">
      <c r="A47" s="438" t="s">
        <v>43</v>
      </c>
      <c r="B47" s="436">
        <f>'入力シート（補助）'!BW67</f>
        <v>0</v>
      </c>
      <c r="C47" s="435">
        <f>'入力シート（補助）'!BX67</f>
        <v>2</v>
      </c>
      <c r="D47" s="434">
        <f t="shared" si="0"/>
        <v>2</v>
      </c>
      <c r="E47" s="436">
        <f>'入力シート（補助）'!BY67</f>
        <v>2</v>
      </c>
      <c r="F47" s="435">
        <f>'入力シート（補助）'!BZ67</f>
        <v>1</v>
      </c>
      <c r="G47" s="434">
        <f t="shared" si="1"/>
        <v>3</v>
      </c>
      <c r="H47" s="436">
        <f t="shared" si="2"/>
        <v>2</v>
      </c>
      <c r="I47" s="435">
        <f t="shared" si="3"/>
        <v>3</v>
      </c>
      <c r="J47" s="434">
        <f t="shared" si="4"/>
        <v>5</v>
      </c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  <c r="AC47" s="420"/>
      <c r="AD47" s="420"/>
    </row>
    <row r="48" spans="1:30" s="419" customFormat="1" ht="14.45" customHeight="1">
      <c r="A48" s="437" t="s">
        <v>44</v>
      </c>
      <c r="B48" s="436">
        <f>'入力シート（補助）'!BW68</f>
        <v>0</v>
      </c>
      <c r="C48" s="435">
        <f>'入力シート（補助）'!BX68</f>
        <v>0</v>
      </c>
      <c r="D48" s="434">
        <f t="shared" si="0"/>
        <v>0</v>
      </c>
      <c r="E48" s="436">
        <f>'入力シート（補助）'!BY68</f>
        <v>1</v>
      </c>
      <c r="F48" s="435">
        <f>'入力シート（補助）'!BZ68</f>
        <v>2</v>
      </c>
      <c r="G48" s="434">
        <f t="shared" si="1"/>
        <v>3</v>
      </c>
      <c r="H48" s="436">
        <f t="shared" si="2"/>
        <v>1</v>
      </c>
      <c r="I48" s="435">
        <f t="shared" si="3"/>
        <v>2</v>
      </c>
      <c r="J48" s="434">
        <f t="shared" si="4"/>
        <v>3</v>
      </c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  <c r="AC48" s="420"/>
      <c r="AD48" s="420"/>
    </row>
    <row r="49" spans="1:30" s="419" customFormat="1" ht="14.45" customHeight="1">
      <c r="A49" s="440" t="s">
        <v>280</v>
      </c>
      <c r="B49" s="431">
        <f>SUM(B43:B48)</f>
        <v>6</v>
      </c>
      <c r="C49" s="430">
        <f>SUM(C43:C48)</f>
        <v>9</v>
      </c>
      <c r="D49" s="432">
        <f t="shared" si="0"/>
        <v>15</v>
      </c>
      <c r="E49" s="431">
        <f t="shared" ref="E49:F49" si="7">SUM(E43:E48)</f>
        <v>6</v>
      </c>
      <c r="F49" s="430">
        <f t="shared" si="7"/>
        <v>12</v>
      </c>
      <c r="G49" s="432">
        <f t="shared" si="1"/>
        <v>18</v>
      </c>
      <c r="H49" s="431">
        <f t="shared" si="2"/>
        <v>12</v>
      </c>
      <c r="I49" s="430">
        <f t="shared" si="3"/>
        <v>21</v>
      </c>
      <c r="J49" s="432">
        <f t="shared" si="4"/>
        <v>33</v>
      </c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  <c r="AC49" s="420"/>
      <c r="AD49" s="420"/>
    </row>
    <row r="50" spans="1:30" s="419" customFormat="1" ht="14.45" customHeight="1">
      <c r="A50" s="439" t="s">
        <v>46</v>
      </c>
      <c r="B50" s="436">
        <f>'入力シート（補助）'!BW70</f>
        <v>0</v>
      </c>
      <c r="C50" s="435">
        <f>'入力シート（補助）'!BX70</f>
        <v>1</v>
      </c>
      <c r="D50" s="434">
        <f t="shared" si="0"/>
        <v>1</v>
      </c>
      <c r="E50" s="436">
        <f>'入力シート（補助）'!BY70</f>
        <v>0</v>
      </c>
      <c r="F50" s="435">
        <f>'入力シート（補助）'!BZ70</f>
        <v>2</v>
      </c>
      <c r="G50" s="434">
        <f t="shared" si="1"/>
        <v>2</v>
      </c>
      <c r="H50" s="436">
        <f t="shared" si="2"/>
        <v>0</v>
      </c>
      <c r="I50" s="435">
        <f t="shared" si="3"/>
        <v>3</v>
      </c>
      <c r="J50" s="434">
        <f t="shared" si="4"/>
        <v>3</v>
      </c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  <c r="AC50" s="420"/>
      <c r="AD50" s="420"/>
    </row>
    <row r="51" spans="1:30" s="419" customFormat="1" ht="14.45" customHeight="1">
      <c r="A51" s="438" t="s">
        <v>47</v>
      </c>
      <c r="B51" s="436">
        <f>'入力シート（補助）'!BW71</f>
        <v>0</v>
      </c>
      <c r="C51" s="435">
        <f>'入力シート（補助）'!BX71</f>
        <v>1</v>
      </c>
      <c r="D51" s="434">
        <f t="shared" si="0"/>
        <v>1</v>
      </c>
      <c r="E51" s="436">
        <f>'入力シート（補助）'!BY71</f>
        <v>0</v>
      </c>
      <c r="F51" s="435">
        <f>'入力シート（補助）'!BZ71</f>
        <v>2</v>
      </c>
      <c r="G51" s="434">
        <f t="shared" si="1"/>
        <v>2</v>
      </c>
      <c r="H51" s="436">
        <f t="shared" si="2"/>
        <v>0</v>
      </c>
      <c r="I51" s="435">
        <f t="shared" si="3"/>
        <v>3</v>
      </c>
      <c r="J51" s="434">
        <f t="shared" si="4"/>
        <v>3</v>
      </c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  <c r="AC51" s="420"/>
      <c r="AD51" s="420"/>
    </row>
    <row r="52" spans="1:30" s="419" customFormat="1" ht="14.45" customHeight="1">
      <c r="A52" s="438" t="s">
        <v>48</v>
      </c>
      <c r="B52" s="436">
        <f>'入力シート（補助）'!BW72</f>
        <v>0</v>
      </c>
      <c r="C52" s="435">
        <f>'入力シート（補助）'!BX72</f>
        <v>5</v>
      </c>
      <c r="D52" s="434">
        <f t="shared" si="0"/>
        <v>5</v>
      </c>
      <c r="E52" s="436">
        <f>'入力シート（補助）'!BY72</f>
        <v>2</v>
      </c>
      <c r="F52" s="435">
        <f>'入力シート（補助）'!BZ72</f>
        <v>0</v>
      </c>
      <c r="G52" s="434">
        <f t="shared" si="1"/>
        <v>2</v>
      </c>
      <c r="H52" s="436">
        <f t="shared" si="2"/>
        <v>2</v>
      </c>
      <c r="I52" s="435">
        <f t="shared" si="3"/>
        <v>5</v>
      </c>
      <c r="J52" s="434">
        <f t="shared" si="4"/>
        <v>7</v>
      </c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  <c r="AC52" s="420"/>
      <c r="AD52" s="420"/>
    </row>
    <row r="53" spans="1:30" s="419" customFormat="1" ht="14.45" customHeight="1">
      <c r="A53" s="438" t="s">
        <v>49</v>
      </c>
      <c r="B53" s="436">
        <f>'入力シート（補助）'!BW73</f>
        <v>0</v>
      </c>
      <c r="C53" s="435">
        <f>'入力シート（補助）'!BX73</f>
        <v>6</v>
      </c>
      <c r="D53" s="434">
        <f t="shared" si="0"/>
        <v>6</v>
      </c>
      <c r="E53" s="436">
        <f>'入力シート（補助）'!BY73</f>
        <v>3</v>
      </c>
      <c r="F53" s="435">
        <f>'入力シート（補助）'!BZ73</f>
        <v>5</v>
      </c>
      <c r="G53" s="434">
        <f t="shared" si="1"/>
        <v>8</v>
      </c>
      <c r="H53" s="436">
        <f t="shared" si="2"/>
        <v>3</v>
      </c>
      <c r="I53" s="435">
        <f t="shared" si="3"/>
        <v>11</v>
      </c>
      <c r="J53" s="434">
        <f t="shared" si="4"/>
        <v>14</v>
      </c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  <c r="AC53" s="420"/>
      <c r="AD53" s="420"/>
    </row>
    <row r="54" spans="1:30" s="419" customFormat="1" ht="14.45" customHeight="1">
      <c r="A54" s="438" t="s">
        <v>50</v>
      </c>
      <c r="B54" s="436">
        <f>'入力シート（補助）'!BW74</f>
        <v>1</v>
      </c>
      <c r="C54" s="435">
        <f>'入力シート（補助）'!BX74</f>
        <v>4</v>
      </c>
      <c r="D54" s="434">
        <f t="shared" si="0"/>
        <v>5</v>
      </c>
      <c r="E54" s="436">
        <f>'入力シート（補助）'!BY74</f>
        <v>3</v>
      </c>
      <c r="F54" s="435">
        <f>'入力シート（補助）'!BZ74</f>
        <v>3</v>
      </c>
      <c r="G54" s="434">
        <f t="shared" si="1"/>
        <v>6</v>
      </c>
      <c r="H54" s="436">
        <f t="shared" si="2"/>
        <v>4</v>
      </c>
      <c r="I54" s="435">
        <f t="shared" si="3"/>
        <v>7</v>
      </c>
      <c r="J54" s="434">
        <f t="shared" si="4"/>
        <v>11</v>
      </c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  <c r="AC54" s="420"/>
      <c r="AD54" s="420"/>
    </row>
    <row r="55" spans="1:30" s="419" customFormat="1" ht="14.45" customHeight="1">
      <c r="A55" s="437" t="s">
        <v>333</v>
      </c>
      <c r="B55" s="436">
        <f>'入力シート（補助）'!BW75</f>
        <v>1</v>
      </c>
      <c r="C55" s="435">
        <f>'入力シート（補助）'!BX75</f>
        <v>3</v>
      </c>
      <c r="D55" s="434">
        <f t="shared" si="0"/>
        <v>4</v>
      </c>
      <c r="E55" s="436">
        <f>'入力シート（補助）'!BY75</f>
        <v>1</v>
      </c>
      <c r="F55" s="435">
        <f>'入力シート（補助）'!BZ75</f>
        <v>1</v>
      </c>
      <c r="G55" s="434">
        <f t="shared" si="1"/>
        <v>2</v>
      </c>
      <c r="H55" s="436">
        <f t="shared" si="2"/>
        <v>2</v>
      </c>
      <c r="I55" s="435">
        <f t="shared" si="3"/>
        <v>4</v>
      </c>
      <c r="J55" s="434">
        <f t="shared" si="4"/>
        <v>6</v>
      </c>
      <c r="L55" s="420"/>
      <c r="M55" s="420"/>
      <c r="N55" s="420"/>
      <c r="O55" s="420"/>
      <c r="P55" s="420"/>
      <c r="Q55" s="420"/>
      <c r="R55" s="420"/>
      <c r="S55" s="420"/>
      <c r="T55" s="420"/>
      <c r="U55" s="420"/>
      <c r="V55" s="420"/>
      <c r="W55" s="420"/>
      <c r="X55" s="420"/>
      <c r="Y55" s="420"/>
      <c r="Z55" s="420"/>
      <c r="AA55" s="420"/>
      <c r="AB55" s="420"/>
      <c r="AC55" s="420"/>
      <c r="AD55" s="420"/>
    </row>
    <row r="56" spans="1:30" s="419" customFormat="1" ht="14.45" customHeight="1" thickBot="1">
      <c r="A56" s="433" t="s">
        <v>279</v>
      </c>
      <c r="B56" s="431">
        <f t="shared" ref="B56:C56" si="8">SUM(B50:B55)</f>
        <v>2</v>
      </c>
      <c r="C56" s="430">
        <f t="shared" si="8"/>
        <v>20</v>
      </c>
      <c r="D56" s="432">
        <f t="shared" si="0"/>
        <v>22</v>
      </c>
      <c r="E56" s="431">
        <f t="shared" ref="E56" si="9">SUM(E50:E55)</f>
        <v>9</v>
      </c>
      <c r="F56" s="430">
        <f t="shared" ref="F56" si="10">SUM(F50:F55)</f>
        <v>13</v>
      </c>
      <c r="G56" s="427">
        <f t="shared" si="1"/>
        <v>22</v>
      </c>
      <c r="H56" s="429">
        <f t="shared" si="2"/>
        <v>11</v>
      </c>
      <c r="I56" s="428">
        <f t="shared" si="3"/>
        <v>33</v>
      </c>
      <c r="J56" s="427">
        <f t="shared" si="4"/>
        <v>44</v>
      </c>
      <c r="L56" s="420"/>
      <c r="M56" s="420"/>
      <c r="N56" s="420"/>
      <c r="O56" s="420"/>
      <c r="P56" s="420"/>
      <c r="Q56" s="420"/>
      <c r="R56" s="420"/>
      <c r="S56" s="420"/>
      <c r="T56" s="420"/>
      <c r="U56" s="420"/>
      <c r="V56" s="420"/>
      <c r="W56" s="420"/>
      <c r="X56" s="420"/>
      <c r="Y56" s="420"/>
      <c r="Z56" s="420"/>
      <c r="AA56" s="420"/>
      <c r="AB56" s="420"/>
      <c r="AC56" s="420"/>
      <c r="AD56" s="420"/>
    </row>
    <row r="57" spans="1:30" s="419" customFormat="1" ht="14.45" customHeight="1" thickBot="1">
      <c r="A57" s="426" t="s">
        <v>278</v>
      </c>
      <c r="B57" s="423">
        <f>B27+B34+B35+B36+B37+B38+B39+B40+B41+B42+B49+B56</f>
        <v>119</v>
      </c>
      <c r="C57" s="422">
        <f>C27+C34+C35+C36+C37+C38+C39+C40+C41+C42+C49+C56</f>
        <v>187</v>
      </c>
      <c r="D57" s="425">
        <f>D27+D34+D35+D36+D37+D38+D39+D40+D41+D42+D49+D56</f>
        <v>306</v>
      </c>
      <c r="E57" s="423">
        <f t="shared" ref="E57:F57" si="11">E27+E34+E35+E36+E37+E38+E39+E40+E41+E42+E49+E56</f>
        <v>174</v>
      </c>
      <c r="F57" s="422">
        <f t="shared" si="11"/>
        <v>94</v>
      </c>
      <c r="G57" s="424">
        <f>G27+G34+G35+G36+G37+G38+G39+G40+G41+G42+G49+G56</f>
        <v>268</v>
      </c>
      <c r="H57" s="423">
        <f t="shared" si="2"/>
        <v>293</v>
      </c>
      <c r="I57" s="422">
        <f t="shared" si="3"/>
        <v>281</v>
      </c>
      <c r="J57" s="421">
        <f t="shared" si="4"/>
        <v>574</v>
      </c>
      <c r="L57" s="420"/>
      <c r="M57" s="420"/>
      <c r="N57" s="420"/>
      <c r="O57" s="420"/>
      <c r="P57" s="420"/>
      <c r="Q57" s="420"/>
      <c r="R57" s="420"/>
      <c r="S57" s="420"/>
      <c r="T57" s="420"/>
      <c r="U57" s="420"/>
      <c r="V57" s="420"/>
      <c r="W57" s="420"/>
      <c r="X57" s="420"/>
      <c r="Y57" s="420"/>
      <c r="Z57" s="420"/>
      <c r="AA57" s="420"/>
      <c r="AB57" s="420"/>
      <c r="AC57" s="420"/>
      <c r="AD57" s="420"/>
    </row>
    <row r="58" spans="1:30" ht="15" customHeight="1"/>
  </sheetData>
  <phoneticPr fontId="4"/>
  <printOptions gridLinesSet="0"/>
  <pageMargins left="0.9055118110236221" right="0" top="0.82677165354330717" bottom="0.43307086614173229" header="0.31496062992125984" footer="0.19685039370078741"/>
  <pageSetup paperSize="9" scale="90" orientation="portrait" horizontalDpi="4294967293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S58"/>
  <sheetViews>
    <sheetView view="pageBreakPreview" zoomScale="70" zoomScaleNormal="100" zoomScaleSheetLayoutView="70" workbookViewId="0">
      <selection activeCell="A15" sqref="A15"/>
    </sheetView>
  </sheetViews>
  <sheetFormatPr defaultColWidth="6" defaultRowHeight="11.25"/>
  <cols>
    <col min="1" max="1" width="19.5" style="417" customWidth="1"/>
    <col min="2" max="10" width="11.33203125" style="417" customWidth="1"/>
    <col min="11" max="16" width="6.83203125" style="417" customWidth="1"/>
    <col min="17" max="43" width="6" style="418"/>
    <col min="44" max="16384" width="6" style="417"/>
  </cols>
  <sheetData>
    <row r="1" spans="1:43" ht="12" thickBot="1"/>
    <row r="2" spans="1:43" ht="14.1" customHeight="1">
      <c r="A2" s="499"/>
      <c r="B2" s="496"/>
      <c r="C2" s="496"/>
      <c r="D2" s="495"/>
      <c r="E2" s="498"/>
      <c r="F2" s="497"/>
      <c r="G2" s="496"/>
      <c r="H2" s="496"/>
      <c r="I2" s="496"/>
      <c r="J2" s="495"/>
      <c r="K2" s="478"/>
      <c r="L2" s="494"/>
      <c r="M2" s="468"/>
      <c r="N2" s="468"/>
      <c r="O2" s="468"/>
      <c r="P2" s="468"/>
    </row>
    <row r="3" spans="1:43" ht="14.1" customHeight="1">
      <c r="A3" s="491"/>
      <c r="B3" s="478"/>
      <c r="C3" s="478"/>
      <c r="D3" s="477"/>
      <c r="E3" s="488"/>
      <c r="F3" s="487"/>
      <c r="G3" s="478"/>
      <c r="H3" s="478"/>
      <c r="I3" s="478"/>
      <c r="J3" s="477"/>
      <c r="K3" s="478"/>
      <c r="L3" s="468"/>
      <c r="M3" s="468"/>
      <c r="N3" s="468"/>
      <c r="O3" s="468"/>
      <c r="P3" s="468"/>
    </row>
    <row r="4" spans="1:43" ht="11.25" customHeight="1">
      <c r="A4" s="492"/>
      <c r="B4" s="478"/>
      <c r="C4" s="478"/>
      <c r="D4" s="477"/>
      <c r="E4" s="488"/>
      <c r="F4" s="487"/>
      <c r="G4" s="478"/>
      <c r="H4" s="478"/>
      <c r="I4" s="478"/>
      <c r="J4" s="477"/>
      <c r="K4" s="478"/>
      <c r="L4" s="468"/>
      <c r="M4" s="468"/>
      <c r="N4" s="468"/>
      <c r="O4" s="468"/>
      <c r="P4" s="468"/>
    </row>
    <row r="5" spans="1:43" ht="18" customHeight="1">
      <c r="A5" s="492"/>
      <c r="B5" s="478"/>
      <c r="C5" s="478"/>
      <c r="D5" s="477"/>
      <c r="E5" s="488"/>
      <c r="F5" s="487"/>
      <c r="G5" s="478"/>
      <c r="H5" s="478"/>
      <c r="I5" s="478"/>
      <c r="J5" s="477"/>
      <c r="K5" s="478"/>
      <c r="L5" s="468"/>
      <c r="M5" s="468"/>
      <c r="N5" s="468"/>
      <c r="O5" s="468"/>
      <c r="P5" s="468"/>
    </row>
    <row r="6" spans="1:43" ht="29.25" customHeight="1">
      <c r="A6" s="493" t="s">
        <v>303</v>
      </c>
      <c r="B6" s="478"/>
      <c r="C6" s="478"/>
      <c r="D6" s="477"/>
      <c r="E6" s="488" t="s">
        <v>302</v>
      </c>
      <c r="F6" s="487" t="s">
        <v>302</v>
      </c>
      <c r="G6" s="478" t="s">
        <v>302</v>
      </c>
      <c r="H6" s="478" t="s">
        <v>302</v>
      </c>
      <c r="I6" s="478" t="s">
        <v>302</v>
      </c>
      <c r="J6" s="477" t="s">
        <v>302</v>
      </c>
      <c r="K6" s="478" t="s">
        <v>302</v>
      </c>
      <c r="L6" s="468"/>
      <c r="M6" s="468"/>
      <c r="N6" s="468"/>
      <c r="O6" s="468"/>
      <c r="P6" s="468"/>
    </row>
    <row r="7" spans="1:43" ht="12.75" customHeight="1">
      <c r="A7" s="479"/>
      <c r="B7" s="478"/>
      <c r="C7" s="478"/>
      <c r="D7" s="477"/>
      <c r="E7" s="488"/>
      <c r="F7" s="489"/>
      <c r="G7" s="485"/>
      <c r="H7" s="485"/>
      <c r="I7" s="485"/>
      <c r="J7" s="486"/>
      <c r="K7" s="485"/>
      <c r="L7" s="485"/>
      <c r="M7" s="468"/>
      <c r="N7" s="468"/>
      <c r="O7" s="468"/>
      <c r="P7" s="468"/>
    </row>
    <row r="8" spans="1:43" ht="14.1" customHeight="1">
      <c r="A8" s="492"/>
      <c r="B8" s="478"/>
      <c r="C8" s="478"/>
      <c r="D8" s="477"/>
      <c r="E8" s="488"/>
      <c r="F8" s="487"/>
      <c r="G8" s="478"/>
      <c r="H8" s="478"/>
      <c r="I8" s="478"/>
      <c r="J8" s="477"/>
      <c r="K8" s="478"/>
      <c r="L8" s="468"/>
      <c r="M8" s="468"/>
      <c r="N8" s="468"/>
      <c r="O8" s="468"/>
      <c r="P8" s="468"/>
    </row>
    <row r="9" spans="1:43" ht="14.1" customHeight="1">
      <c r="A9" s="491"/>
      <c r="B9" s="478"/>
      <c r="C9" s="478"/>
      <c r="D9" s="477"/>
      <c r="E9" s="488"/>
      <c r="F9" s="487"/>
      <c r="G9" s="478"/>
      <c r="H9" s="478"/>
      <c r="I9" s="485"/>
      <c r="J9" s="486"/>
      <c r="K9" s="485"/>
      <c r="L9" s="485"/>
      <c r="M9" s="485"/>
      <c r="N9" s="468"/>
      <c r="O9" s="468"/>
      <c r="P9" s="468"/>
    </row>
    <row r="10" spans="1:43" ht="14.1" customHeight="1">
      <c r="A10" s="491"/>
      <c r="B10" s="478"/>
      <c r="C10" s="478"/>
      <c r="D10" s="477"/>
      <c r="E10" s="488"/>
      <c r="F10" s="487"/>
      <c r="G10" s="478"/>
      <c r="H10" s="478"/>
      <c r="I10" s="485"/>
      <c r="J10" s="486"/>
      <c r="K10" s="485"/>
      <c r="L10" s="485"/>
      <c r="M10" s="485"/>
      <c r="N10" s="468"/>
      <c r="O10" s="468"/>
      <c r="P10" s="468"/>
    </row>
    <row r="11" spans="1:43" ht="14.1" customHeight="1">
      <c r="A11" s="479"/>
      <c r="B11" s="485"/>
      <c r="C11" s="485"/>
      <c r="D11" s="486"/>
      <c r="E11" s="490"/>
      <c r="F11" s="489"/>
      <c r="G11" s="478"/>
      <c r="H11" s="478"/>
      <c r="I11" s="485"/>
      <c r="J11" s="486"/>
      <c r="K11" s="485"/>
      <c r="L11" s="485"/>
      <c r="M11" s="485"/>
      <c r="N11" s="468"/>
      <c r="O11" s="468"/>
      <c r="P11" s="468"/>
    </row>
    <row r="12" spans="1:43" ht="14.1" customHeight="1">
      <c r="A12" s="489"/>
      <c r="B12" s="478"/>
      <c r="C12" s="478"/>
      <c r="D12" s="477"/>
      <c r="E12" s="488"/>
      <c r="F12" s="487"/>
      <c r="G12" s="478"/>
      <c r="H12" s="478"/>
      <c r="I12" s="485"/>
      <c r="J12" s="486"/>
      <c r="K12" s="485"/>
      <c r="L12" s="485"/>
      <c r="M12" s="485"/>
      <c r="N12" s="468"/>
      <c r="O12" s="468"/>
      <c r="P12" s="468"/>
    </row>
    <row r="13" spans="1:43" ht="14.1" customHeight="1">
      <c r="A13" s="483" t="str">
        <f>'No.4-12（方向別）'!A13</f>
        <v>調査地点　：Ｎｏ．４　有吉中学校前交差点</v>
      </c>
      <c r="B13" s="478"/>
      <c r="C13" s="478"/>
      <c r="D13" s="477"/>
      <c r="E13" s="488"/>
      <c r="F13" s="487"/>
      <c r="G13" s="478"/>
      <c r="H13" s="478"/>
      <c r="I13" s="485"/>
      <c r="J13" s="486"/>
      <c r="K13" s="485"/>
      <c r="L13" s="485"/>
      <c r="M13" s="485"/>
      <c r="N13" s="468"/>
      <c r="O13" s="468"/>
      <c r="P13" s="468"/>
    </row>
    <row r="14" spans="1:43" ht="14.1" customHeight="1">
      <c r="A14" s="489"/>
      <c r="B14" s="478"/>
      <c r="C14" s="478"/>
      <c r="D14" s="477"/>
      <c r="E14" s="488"/>
      <c r="F14" s="487"/>
      <c r="G14" s="478"/>
      <c r="H14" s="478"/>
      <c r="I14" s="485"/>
      <c r="J14" s="486"/>
      <c r="K14" s="485"/>
      <c r="L14" s="485"/>
      <c r="M14" s="485"/>
      <c r="N14" s="468"/>
      <c r="O14" s="468"/>
      <c r="P14" s="468"/>
    </row>
    <row r="15" spans="1:43" ht="14.1" customHeight="1">
      <c r="A15" s="483" t="s">
        <v>343</v>
      </c>
      <c r="B15" s="478"/>
      <c r="C15" s="478"/>
      <c r="D15" s="477"/>
      <c r="E15" s="488"/>
      <c r="F15" s="487"/>
      <c r="G15" s="468"/>
      <c r="H15" s="468"/>
      <c r="I15" s="485"/>
      <c r="J15" s="486"/>
      <c r="K15" s="485"/>
      <c r="L15" s="485"/>
      <c r="M15" s="485"/>
      <c r="N15" s="468"/>
      <c r="O15" s="468"/>
      <c r="P15" s="468"/>
    </row>
    <row r="16" spans="1:43" s="419" customFormat="1" ht="14.1" customHeight="1">
      <c r="A16" s="489"/>
      <c r="B16" s="478"/>
      <c r="C16" s="478"/>
      <c r="D16" s="477"/>
      <c r="E16" s="488"/>
      <c r="F16" s="487"/>
      <c r="G16" s="484"/>
      <c r="H16" s="484"/>
      <c r="I16" s="485"/>
      <c r="J16" s="486"/>
      <c r="K16" s="485"/>
      <c r="L16" s="485"/>
      <c r="M16" s="485"/>
      <c r="N16" s="484"/>
      <c r="O16" s="484"/>
      <c r="P16" s="484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  <c r="AC16" s="418"/>
      <c r="AD16" s="418"/>
      <c r="AE16" s="418"/>
      <c r="AF16" s="418"/>
      <c r="AG16" s="418"/>
      <c r="AH16" s="418"/>
      <c r="AI16" s="418"/>
      <c r="AJ16" s="418"/>
      <c r="AK16" s="418"/>
      <c r="AL16" s="418"/>
      <c r="AM16" s="418"/>
      <c r="AN16" s="418"/>
      <c r="AO16" s="418"/>
      <c r="AP16" s="418"/>
      <c r="AQ16" s="418"/>
    </row>
    <row r="17" spans="1:45" ht="14.1" customHeight="1">
      <c r="A17" s="483" t="s">
        <v>301</v>
      </c>
      <c r="B17" s="468"/>
      <c r="C17" s="482"/>
      <c r="D17" s="481"/>
      <c r="E17" s="480"/>
      <c r="F17" s="479"/>
      <c r="G17" s="478"/>
      <c r="H17" s="478"/>
      <c r="I17" s="478"/>
      <c r="J17" s="477"/>
      <c r="K17" s="469"/>
      <c r="L17" s="468"/>
      <c r="M17" s="468"/>
      <c r="N17" s="468"/>
      <c r="O17" s="468"/>
      <c r="P17" s="468"/>
    </row>
    <row r="18" spans="1:45" ht="12.75" customHeight="1" thickBot="1">
      <c r="A18" s="476"/>
      <c r="B18" s="28"/>
      <c r="C18" s="475"/>
      <c r="D18" s="474"/>
      <c r="E18" s="473"/>
      <c r="F18" s="472"/>
      <c r="G18" s="471"/>
      <c r="H18" s="471"/>
      <c r="I18" s="471"/>
      <c r="J18" s="470"/>
      <c r="K18" s="469"/>
      <c r="L18" s="468"/>
      <c r="M18" s="468"/>
      <c r="N18" s="468"/>
      <c r="O18" s="468"/>
      <c r="P18" s="468"/>
    </row>
    <row r="19" spans="1:45" s="419" customFormat="1" ht="14.45" customHeight="1" thickBot="1">
      <c r="A19" s="467" t="s">
        <v>2</v>
      </c>
      <c r="B19" s="465" t="s">
        <v>321</v>
      </c>
      <c r="C19" s="464"/>
      <c r="D19" s="466"/>
      <c r="E19" s="465" t="s">
        <v>320</v>
      </c>
      <c r="F19" s="466"/>
      <c r="G19" s="463"/>
      <c r="H19" s="465" t="s">
        <v>14</v>
      </c>
      <c r="I19" s="464"/>
      <c r="J19" s="463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  <c r="AC19" s="418"/>
      <c r="AD19" s="418"/>
      <c r="AE19" s="418"/>
      <c r="AF19" s="418"/>
      <c r="AG19" s="418"/>
      <c r="AH19" s="418"/>
      <c r="AI19" s="418"/>
      <c r="AJ19" s="418"/>
      <c r="AK19" s="418"/>
      <c r="AL19" s="418"/>
      <c r="AM19" s="418"/>
      <c r="AN19" s="418"/>
      <c r="AO19" s="418"/>
      <c r="AP19" s="418"/>
      <c r="AQ19" s="418"/>
    </row>
    <row r="20" spans="1:45" s="456" customFormat="1" ht="14.45" customHeight="1" thickBot="1">
      <c r="A20" s="462" t="s">
        <v>298</v>
      </c>
      <c r="B20" s="460" t="s">
        <v>297</v>
      </c>
      <c r="C20" s="459" t="s">
        <v>296</v>
      </c>
      <c r="D20" s="461" t="s">
        <v>14</v>
      </c>
      <c r="E20" s="460" t="s">
        <v>297</v>
      </c>
      <c r="F20" s="459" t="s">
        <v>296</v>
      </c>
      <c r="G20" s="458" t="s">
        <v>14</v>
      </c>
      <c r="H20" s="460" t="s">
        <v>297</v>
      </c>
      <c r="I20" s="459" t="s">
        <v>296</v>
      </c>
      <c r="J20" s="458" t="s">
        <v>14</v>
      </c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7"/>
      <c r="X20" s="457"/>
      <c r="Y20" s="457"/>
      <c r="Z20" s="457"/>
      <c r="AA20" s="457"/>
      <c r="AB20" s="457"/>
      <c r="AC20" s="457"/>
      <c r="AD20" s="457"/>
      <c r="AE20" s="457"/>
      <c r="AF20" s="457"/>
      <c r="AG20" s="457"/>
      <c r="AH20" s="457"/>
      <c r="AI20" s="457"/>
      <c r="AJ20" s="457"/>
      <c r="AK20" s="457"/>
      <c r="AL20" s="457"/>
      <c r="AM20" s="457"/>
      <c r="AN20" s="457"/>
      <c r="AO20" s="457"/>
      <c r="AP20" s="457"/>
      <c r="AQ20" s="457"/>
      <c r="AR20" s="457"/>
      <c r="AS20" s="457"/>
    </row>
    <row r="21" spans="1:45" s="419" customFormat="1" ht="14.45" customHeight="1">
      <c r="A21" s="455" t="s">
        <v>295</v>
      </c>
      <c r="B21" s="454">
        <f>'入力シート（補助）'!CA41</f>
        <v>5</v>
      </c>
      <c r="C21" s="453">
        <f>'入力シート（補助）'!CB41</f>
        <v>7</v>
      </c>
      <c r="D21" s="452">
        <f t="shared" ref="D21:D56" si="0">SUM(B21:C21)</f>
        <v>12</v>
      </c>
      <c r="E21" s="454">
        <f>'入力シート（補助）'!CC41</f>
        <v>1</v>
      </c>
      <c r="F21" s="453">
        <f>'入力シート（補助）'!CD41</f>
        <v>1</v>
      </c>
      <c r="G21" s="452">
        <f t="shared" ref="G21:G56" si="1">SUM(E21:F21)</f>
        <v>2</v>
      </c>
      <c r="H21" s="454">
        <f t="shared" ref="H21:H57" si="2">B21+E21</f>
        <v>6</v>
      </c>
      <c r="I21" s="453">
        <f t="shared" ref="I21:I57" si="3">C21+F21</f>
        <v>8</v>
      </c>
      <c r="J21" s="452">
        <f t="shared" ref="J21:J57" si="4">D21+G21</f>
        <v>14</v>
      </c>
      <c r="S21" s="420"/>
      <c r="T21" s="420"/>
      <c r="U21" s="420"/>
      <c r="V21" s="420"/>
      <c r="W21" s="420"/>
      <c r="X21" s="420"/>
      <c r="Y21" s="420"/>
      <c r="Z21" s="420"/>
      <c r="AA21" s="420"/>
      <c r="AB21" s="420"/>
      <c r="AC21" s="420"/>
      <c r="AD21" s="420"/>
      <c r="AE21" s="420"/>
      <c r="AF21" s="420"/>
      <c r="AG21" s="420"/>
      <c r="AH21" s="420"/>
      <c r="AI21" s="420"/>
      <c r="AJ21" s="420"/>
      <c r="AK21" s="420"/>
      <c r="AL21" s="420"/>
      <c r="AM21" s="420"/>
      <c r="AN21" s="420"/>
      <c r="AO21" s="420"/>
      <c r="AP21" s="420"/>
      <c r="AQ21" s="420"/>
      <c r="AR21" s="420"/>
      <c r="AS21" s="420"/>
    </row>
    <row r="22" spans="1:45" s="419" customFormat="1" ht="14.45" customHeight="1">
      <c r="A22" s="448" t="s">
        <v>294</v>
      </c>
      <c r="B22" s="436">
        <f>'入力シート（補助）'!CA42</f>
        <v>1</v>
      </c>
      <c r="C22" s="435">
        <f>'入力シート（補助）'!CB42</f>
        <v>5</v>
      </c>
      <c r="D22" s="434">
        <f t="shared" si="0"/>
        <v>6</v>
      </c>
      <c r="E22" s="436">
        <f>'入力シート（補助）'!CC42</f>
        <v>0</v>
      </c>
      <c r="F22" s="435">
        <f>'入力シート（補助）'!CD42</f>
        <v>0</v>
      </c>
      <c r="G22" s="434">
        <f t="shared" si="1"/>
        <v>0</v>
      </c>
      <c r="H22" s="436">
        <f t="shared" si="2"/>
        <v>1</v>
      </c>
      <c r="I22" s="435">
        <f t="shared" si="3"/>
        <v>5</v>
      </c>
      <c r="J22" s="434">
        <f t="shared" si="4"/>
        <v>6</v>
      </c>
      <c r="S22" s="420"/>
      <c r="T22" s="420"/>
      <c r="U22" s="420"/>
      <c r="V22" s="420"/>
      <c r="W22" s="420"/>
      <c r="X22" s="420"/>
      <c r="Y22" s="420"/>
      <c r="Z22" s="420"/>
      <c r="AA22" s="420"/>
      <c r="AB22" s="420"/>
      <c r="AC22" s="420"/>
      <c r="AD22" s="420"/>
      <c r="AE22" s="420"/>
      <c r="AF22" s="420"/>
      <c r="AG22" s="420"/>
      <c r="AH22" s="420"/>
      <c r="AI22" s="420"/>
      <c r="AJ22" s="420"/>
      <c r="AK22" s="420"/>
      <c r="AL22" s="420"/>
      <c r="AM22" s="420"/>
      <c r="AN22" s="420"/>
      <c r="AO22" s="420"/>
      <c r="AP22" s="420"/>
      <c r="AQ22" s="420"/>
      <c r="AR22" s="420"/>
      <c r="AS22" s="420"/>
    </row>
    <row r="23" spans="1:45" s="419" customFormat="1" ht="14.45" customHeight="1">
      <c r="A23" s="438" t="s">
        <v>293</v>
      </c>
      <c r="B23" s="436">
        <f>'入力シート（補助）'!CA43</f>
        <v>1</v>
      </c>
      <c r="C23" s="435">
        <f>'入力シート（補助）'!CB43</f>
        <v>3</v>
      </c>
      <c r="D23" s="434">
        <f t="shared" si="0"/>
        <v>4</v>
      </c>
      <c r="E23" s="436">
        <f>'入力シート（補助）'!CC43</f>
        <v>0</v>
      </c>
      <c r="F23" s="435">
        <f>'入力シート（補助）'!CD43</f>
        <v>1</v>
      </c>
      <c r="G23" s="434">
        <f t="shared" si="1"/>
        <v>1</v>
      </c>
      <c r="H23" s="436">
        <f t="shared" si="2"/>
        <v>1</v>
      </c>
      <c r="I23" s="435">
        <f t="shared" si="3"/>
        <v>4</v>
      </c>
      <c r="J23" s="434">
        <f t="shared" si="4"/>
        <v>5</v>
      </c>
      <c r="S23" s="420"/>
      <c r="T23" s="420"/>
      <c r="U23" s="420"/>
      <c r="V23" s="420"/>
      <c r="W23" s="420"/>
      <c r="X23" s="420"/>
      <c r="Y23" s="420"/>
      <c r="Z23" s="420"/>
      <c r="AA23" s="420"/>
      <c r="AB23" s="420"/>
      <c r="AC23" s="420"/>
      <c r="AD23" s="420"/>
      <c r="AE23" s="420"/>
      <c r="AF23" s="420"/>
      <c r="AG23" s="420"/>
      <c r="AH23" s="420"/>
      <c r="AI23" s="420"/>
      <c r="AJ23" s="420"/>
      <c r="AK23" s="420"/>
      <c r="AL23" s="420"/>
      <c r="AM23" s="420"/>
      <c r="AN23" s="420"/>
      <c r="AO23" s="420"/>
      <c r="AP23" s="420"/>
      <c r="AQ23" s="420"/>
      <c r="AR23" s="420"/>
      <c r="AS23" s="420"/>
    </row>
    <row r="24" spans="1:45" s="419" customFormat="1" ht="14.45" customHeight="1">
      <c r="A24" s="438" t="s">
        <v>292</v>
      </c>
      <c r="B24" s="436">
        <f>'入力シート（補助）'!CA44</f>
        <v>5</v>
      </c>
      <c r="C24" s="435">
        <f>'入力シート（補助）'!CB44</f>
        <v>12</v>
      </c>
      <c r="D24" s="434">
        <f t="shared" si="0"/>
        <v>17</v>
      </c>
      <c r="E24" s="436">
        <f>'入力シート（補助）'!CC44</f>
        <v>0</v>
      </c>
      <c r="F24" s="435">
        <f>'入力シート（補助）'!CD44</f>
        <v>0</v>
      </c>
      <c r="G24" s="434">
        <f t="shared" si="1"/>
        <v>0</v>
      </c>
      <c r="H24" s="436">
        <f t="shared" si="2"/>
        <v>5</v>
      </c>
      <c r="I24" s="435">
        <f t="shared" si="3"/>
        <v>12</v>
      </c>
      <c r="J24" s="434">
        <f t="shared" si="4"/>
        <v>17</v>
      </c>
      <c r="S24" s="420"/>
      <c r="T24" s="420"/>
      <c r="U24" s="420"/>
      <c r="V24" s="420"/>
      <c r="W24" s="420"/>
      <c r="X24" s="420"/>
      <c r="Y24" s="420"/>
      <c r="Z24" s="420"/>
      <c r="AA24" s="420"/>
      <c r="AB24" s="420"/>
      <c r="AC24" s="420"/>
      <c r="AD24" s="420"/>
      <c r="AE24" s="420"/>
      <c r="AF24" s="420"/>
      <c r="AG24" s="420"/>
      <c r="AH24" s="420"/>
      <c r="AI24" s="420"/>
      <c r="AJ24" s="420"/>
      <c r="AK24" s="420"/>
      <c r="AL24" s="420"/>
      <c r="AM24" s="420"/>
      <c r="AN24" s="420"/>
      <c r="AO24" s="420"/>
      <c r="AP24" s="420"/>
      <c r="AQ24" s="420"/>
      <c r="AR24" s="420"/>
      <c r="AS24" s="420"/>
    </row>
    <row r="25" spans="1:45" s="419" customFormat="1" ht="14.45" customHeight="1">
      <c r="A25" s="438" t="s">
        <v>291</v>
      </c>
      <c r="B25" s="436">
        <f>'入力シート（補助）'!CA45</f>
        <v>9</v>
      </c>
      <c r="C25" s="435">
        <f>'入力シート（補助）'!CB45</f>
        <v>11</v>
      </c>
      <c r="D25" s="434">
        <f t="shared" si="0"/>
        <v>20</v>
      </c>
      <c r="E25" s="436">
        <f>'入力シート（補助）'!CC45</f>
        <v>0</v>
      </c>
      <c r="F25" s="435">
        <f>'入力シート（補助）'!CD45</f>
        <v>0</v>
      </c>
      <c r="G25" s="434">
        <f t="shared" si="1"/>
        <v>0</v>
      </c>
      <c r="H25" s="436">
        <f t="shared" si="2"/>
        <v>9</v>
      </c>
      <c r="I25" s="435">
        <f t="shared" si="3"/>
        <v>11</v>
      </c>
      <c r="J25" s="434">
        <f t="shared" si="4"/>
        <v>20</v>
      </c>
      <c r="S25" s="420"/>
      <c r="T25" s="420"/>
      <c r="U25" s="420"/>
      <c r="V25" s="420"/>
      <c r="W25" s="420"/>
      <c r="X25" s="420"/>
      <c r="Y25" s="420"/>
      <c r="Z25" s="420"/>
      <c r="AA25" s="420"/>
      <c r="AB25" s="420"/>
      <c r="AC25" s="420"/>
      <c r="AD25" s="420"/>
      <c r="AE25" s="420"/>
      <c r="AF25" s="420"/>
      <c r="AG25" s="420"/>
      <c r="AH25" s="420"/>
      <c r="AI25" s="420"/>
      <c r="AJ25" s="420"/>
      <c r="AK25" s="420"/>
      <c r="AL25" s="420"/>
      <c r="AM25" s="420"/>
      <c r="AN25" s="420"/>
      <c r="AO25" s="420"/>
      <c r="AP25" s="420"/>
      <c r="AQ25" s="420"/>
      <c r="AR25" s="420"/>
      <c r="AS25" s="420"/>
    </row>
    <row r="26" spans="1:45" s="419" customFormat="1" ht="14.45" customHeight="1">
      <c r="A26" s="437" t="s">
        <v>290</v>
      </c>
      <c r="B26" s="447">
        <f>'入力シート（補助）'!CA46</f>
        <v>20</v>
      </c>
      <c r="C26" s="446">
        <f>'入力シート（補助）'!CB46</f>
        <v>10</v>
      </c>
      <c r="D26" s="445">
        <f t="shared" si="0"/>
        <v>30</v>
      </c>
      <c r="E26" s="447">
        <f>'入力シート（補助）'!CC46</f>
        <v>0</v>
      </c>
      <c r="F26" s="446">
        <f>'入力シート（補助）'!CD46</f>
        <v>2</v>
      </c>
      <c r="G26" s="445">
        <f t="shared" si="1"/>
        <v>2</v>
      </c>
      <c r="H26" s="447">
        <f t="shared" si="2"/>
        <v>20</v>
      </c>
      <c r="I26" s="446">
        <f t="shared" si="3"/>
        <v>12</v>
      </c>
      <c r="J26" s="445">
        <f t="shared" si="4"/>
        <v>32</v>
      </c>
      <c r="S26" s="420"/>
      <c r="T26" s="420"/>
      <c r="U26" s="420"/>
      <c r="V26" s="420"/>
      <c r="W26" s="420"/>
      <c r="X26" s="420"/>
      <c r="Y26" s="420"/>
      <c r="Z26" s="420"/>
      <c r="AA26" s="420"/>
      <c r="AB26" s="420"/>
      <c r="AC26" s="420"/>
      <c r="AD26" s="420"/>
      <c r="AE26" s="420"/>
      <c r="AF26" s="420"/>
      <c r="AG26" s="420"/>
      <c r="AH26" s="420"/>
      <c r="AI26" s="420"/>
      <c r="AJ26" s="420"/>
      <c r="AK26" s="420"/>
      <c r="AL26" s="420"/>
      <c r="AM26" s="420"/>
      <c r="AN26" s="420"/>
      <c r="AO26" s="420"/>
      <c r="AP26" s="420"/>
      <c r="AQ26" s="420"/>
      <c r="AR26" s="420"/>
      <c r="AS26" s="420"/>
    </row>
    <row r="27" spans="1:45" s="419" customFormat="1" ht="14.45" customHeight="1">
      <c r="A27" s="440" t="s">
        <v>289</v>
      </c>
      <c r="B27" s="431">
        <f>SUM(B21:B26)</f>
        <v>41</v>
      </c>
      <c r="C27" s="430">
        <f>SUM(C21:C26)</f>
        <v>48</v>
      </c>
      <c r="D27" s="432">
        <f t="shared" si="0"/>
        <v>89</v>
      </c>
      <c r="E27" s="431">
        <f t="shared" ref="E27:F27" si="5">SUM(E21:E26)</f>
        <v>1</v>
      </c>
      <c r="F27" s="430">
        <f t="shared" si="5"/>
        <v>4</v>
      </c>
      <c r="G27" s="432">
        <f t="shared" si="1"/>
        <v>5</v>
      </c>
      <c r="H27" s="431">
        <f t="shared" si="2"/>
        <v>42</v>
      </c>
      <c r="I27" s="430">
        <f t="shared" si="3"/>
        <v>52</v>
      </c>
      <c r="J27" s="432">
        <f t="shared" si="4"/>
        <v>94</v>
      </c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420"/>
      <c r="AK27" s="420"/>
      <c r="AL27" s="420"/>
      <c r="AM27" s="420"/>
      <c r="AN27" s="420"/>
      <c r="AO27" s="420"/>
      <c r="AP27" s="420"/>
      <c r="AQ27" s="420"/>
      <c r="AR27" s="420"/>
      <c r="AS27" s="420"/>
    </row>
    <row r="28" spans="1:45" s="419" customFormat="1" ht="14.45" customHeight="1">
      <c r="A28" s="439" t="s">
        <v>288</v>
      </c>
      <c r="B28" s="451">
        <f>'入力シート（補助）'!CA48</f>
        <v>18</v>
      </c>
      <c r="C28" s="450">
        <f>'入力シート（補助）'!CB48</f>
        <v>33</v>
      </c>
      <c r="D28" s="449">
        <f t="shared" si="0"/>
        <v>51</v>
      </c>
      <c r="E28" s="451">
        <f>'入力シート（補助）'!CC48</f>
        <v>1</v>
      </c>
      <c r="F28" s="450">
        <f>'入力シート（補助）'!CD48</f>
        <v>0</v>
      </c>
      <c r="G28" s="449">
        <f t="shared" si="1"/>
        <v>1</v>
      </c>
      <c r="H28" s="451">
        <f t="shared" si="2"/>
        <v>19</v>
      </c>
      <c r="I28" s="450">
        <f t="shared" si="3"/>
        <v>33</v>
      </c>
      <c r="J28" s="449">
        <f t="shared" si="4"/>
        <v>52</v>
      </c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420"/>
      <c r="AH28" s="420"/>
      <c r="AI28" s="420"/>
      <c r="AJ28" s="420"/>
      <c r="AK28" s="420"/>
      <c r="AL28" s="420"/>
      <c r="AM28" s="420"/>
      <c r="AN28" s="420"/>
      <c r="AO28" s="420"/>
      <c r="AP28" s="420"/>
      <c r="AQ28" s="420"/>
      <c r="AR28" s="420"/>
      <c r="AS28" s="420"/>
    </row>
    <row r="29" spans="1:45" s="419" customFormat="1" ht="14.45" customHeight="1">
      <c r="A29" s="438" t="s">
        <v>287</v>
      </c>
      <c r="B29" s="436">
        <f>'入力シート（補助）'!CA49</f>
        <v>1</v>
      </c>
      <c r="C29" s="435">
        <f>'入力シート（補助）'!CB49</f>
        <v>40</v>
      </c>
      <c r="D29" s="434">
        <f t="shared" si="0"/>
        <v>41</v>
      </c>
      <c r="E29" s="436">
        <f>'入力シート（補助）'!CC49</f>
        <v>0</v>
      </c>
      <c r="F29" s="435">
        <f>'入力シート（補助）'!CD49</f>
        <v>0</v>
      </c>
      <c r="G29" s="434">
        <f t="shared" si="1"/>
        <v>0</v>
      </c>
      <c r="H29" s="436">
        <f t="shared" si="2"/>
        <v>1</v>
      </c>
      <c r="I29" s="435">
        <f t="shared" si="3"/>
        <v>40</v>
      </c>
      <c r="J29" s="434">
        <f t="shared" si="4"/>
        <v>41</v>
      </c>
      <c r="S29" s="420"/>
      <c r="T29" s="420"/>
      <c r="U29" s="420"/>
      <c r="V29" s="420"/>
      <c r="W29" s="420"/>
      <c r="X29" s="420"/>
      <c r="Y29" s="420"/>
      <c r="Z29" s="420"/>
      <c r="AA29" s="420"/>
      <c r="AB29" s="420"/>
      <c r="AC29" s="420"/>
      <c r="AD29" s="420"/>
      <c r="AE29" s="420"/>
      <c r="AF29" s="420"/>
      <c r="AG29" s="420"/>
      <c r="AH29" s="420"/>
      <c r="AI29" s="420"/>
      <c r="AJ29" s="420"/>
      <c r="AK29" s="420"/>
      <c r="AL29" s="420"/>
      <c r="AM29" s="420"/>
      <c r="AN29" s="420"/>
      <c r="AO29" s="420"/>
      <c r="AP29" s="420"/>
      <c r="AQ29" s="420"/>
      <c r="AR29" s="420"/>
      <c r="AS29" s="420"/>
    </row>
    <row r="30" spans="1:45" s="419" customFormat="1" ht="14.45" customHeight="1">
      <c r="A30" s="438" t="s">
        <v>286</v>
      </c>
      <c r="B30" s="436">
        <f>'入力シート（補助）'!CA50</f>
        <v>1</v>
      </c>
      <c r="C30" s="435">
        <f>'入力シート（補助）'!CB50</f>
        <v>3</v>
      </c>
      <c r="D30" s="434">
        <f t="shared" si="0"/>
        <v>4</v>
      </c>
      <c r="E30" s="436">
        <f>'入力シート（補助）'!CC50</f>
        <v>0</v>
      </c>
      <c r="F30" s="435">
        <f>'入力シート（補助）'!CD50</f>
        <v>0</v>
      </c>
      <c r="G30" s="434">
        <f t="shared" si="1"/>
        <v>0</v>
      </c>
      <c r="H30" s="436">
        <f t="shared" si="2"/>
        <v>1</v>
      </c>
      <c r="I30" s="435">
        <f t="shared" si="3"/>
        <v>3</v>
      </c>
      <c r="J30" s="434">
        <f t="shared" si="4"/>
        <v>4</v>
      </c>
      <c r="S30" s="420"/>
      <c r="T30" s="420"/>
      <c r="U30" s="420"/>
      <c r="V30" s="420"/>
      <c r="W30" s="420"/>
      <c r="X30" s="420"/>
      <c r="Y30" s="420"/>
      <c r="Z30" s="420"/>
      <c r="AA30" s="420"/>
      <c r="AB30" s="420"/>
      <c r="AC30" s="420"/>
      <c r="AD30" s="420"/>
      <c r="AE30" s="420"/>
      <c r="AF30" s="420"/>
      <c r="AG30" s="420"/>
      <c r="AH30" s="420"/>
      <c r="AI30" s="420"/>
      <c r="AJ30" s="420"/>
      <c r="AK30" s="420"/>
      <c r="AL30" s="420"/>
      <c r="AM30" s="420"/>
      <c r="AN30" s="420"/>
      <c r="AO30" s="420"/>
      <c r="AP30" s="420"/>
      <c r="AQ30" s="420"/>
      <c r="AR30" s="420"/>
      <c r="AS30" s="420"/>
    </row>
    <row r="31" spans="1:45" s="419" customFormat="1" ht="14.45" customHeight="1">
      <c r="A31" s="448" t="s">
        <v>285</v>
      </c>
      <c r="B31" s="436">
        <f>'入力シート（補助）'!CA51</f>
        <v>1</v>
      </c>
      <c r="C31" s="435">
        <f>'入力シート（補助）'!CB51</f>
        <v>2</v>
      </c>
      <c r="D31" s="434">
        <f t="shared" si="0"/>
        <v>3</v>
      </c>
      <c r="E31" s="436">
        <f>'入力シート（補助）'!CC51</f>
        <v>0</v>
      </c>
      <c r="F31" s="435">
        <f>'入力シート（補助）'!CD51</f>
        <v>0</v>
      </c>
      <c r="G31" s="434">
        <f t="shared" si="1"/>
        <v>0</v>
      </c>
      <c r="H31" s="436">
        <f t="shared" si="2"/>
        <v>1</v>
      </c>
      <c r="I31" s="435">
        <f t="shared" si="3"/>
        <v>2</v>
      </c>
      <c r="J31" s="434">
        <f t="shared" si="4"/>
        <v>3</v>
      </c>
      <c r="S31" s="420"/>
      <c r="T31" s="420"/>
      <c r="U31" s="420"/>
      <c r="V31" s="420"/>
      <c r="W31" s="420"/>
      <c r="X31" s="420"/>
      <c r="Y31" s="420"/>
      <c r="Z31" s="420"/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0"/>
      <c r="AL31" s="420"/>
      <c r="AM31" s="420"/>
      <c r="AN31" s="420"/>
      <c r="AO31" s="420"/>
      <c r="AP31" s="420"/>
      <c r="AQ31" s="420"/>
      <c r="AR31" s="420"/>
      <c r="AS31" s="420"/>
    </row>
    <row r="32" spans="1:45" s="419" customFormat="1" ht="14.45" customHeight="1">
      <c r="A32" s="438" t="s">
        <v>284</v>
      </c>
      <c r="B32" s="436">
        <f>'入力シート（補助）'!CA52</f>
        <v>0</v>
      </c>
      <c r="C32" s="435">
        <f>'入力シート（補助）'!CB52</f>
        <v>2</v>
      </c>
      <c r="D32" s="434">
        <f t="shared" si="0"/>
        <v>2</v>
      </c>
      <c r="E32" s="436">
        <f>'入力シート（補助）'!CC52</f>
        <v>0</v>
      </c>
      <c r="F32" s="435">
        <f>'入力シート（補助）'!CD52</f>
        <v>0</v>
      </c>
      <c r="G32" s="434">
        <f t="shared" si="1"/>
        <v>0</v>
      </c>
      <c r="H32" s="436">
        <f t="shared" si="2"/>
        <v>0</v>
      </c>
      <c r="I32" s="435">
        <f t="shared" si="3"/>
        <v>2</v>
      </c>
      <c r="J32" s="434">
        <f t="shared" si="4"/>
        <v>2</v>
      </c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  <c r="AI32" s="420"/>
      <c r="AJ32" s="420"/>
      <c r="AK32" s="420"/>
      <c r="AL32" s="420"/>
      <c r="AM32" s="420"/>
      <c r="AN32" s="420"/>
      <c r="AO32" s="420"/>
      <c r="AP32" s="420"/>
      <c r="AQ32" s="420"/>
      <c r="AR32" s="420"/>
      <c r="AS32" s="420"/>
    </row>
    <row r="33" spans="1:45" s="419" customFormat="1" ht="14.45" customHeight="1">
      <c r="A33" s="437" t="s">
        <v>283</v>
      </c>
      <c r="B33" s="447">
        <f>'入力シート（補助）'!CA53</f>
        <v>0</v>
      </c>
      <c r="C33" s="446">
        <f>'入力シート（補助）'!CB53</f>
        <v>2</v>
      </c>
      <c r="D33" s="445">
        <f t="shared" si="0"/>
        <v>2</v>
      </c>
      <c r="E33" s="447">
        <f>'入力シート（補助）'!CC53</f>
        <v>0</v>
      </c>
      <c r="F33" s="446">
        <f>'入力シート（補助）'!CD53</f>
        <v>0</v>
      </c>
      <c r="G33" s="445">
        <f t="shared" si="1"/>
        <v>0</v>
      </c>
      <c r="H33" s="447">
        <f t="shared" si="2"/>
        <v>0</v>
      </c>
      <c r="I33" s="446">
        <f t="shared" si="3"/>
        <v>2</v>
      </c>
      <c r="J33" s="445">
        <f t="shared" si="4"/>
        <v>2</v>
      </c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  <c r="AG33" s="420"/>
      <c r="AH33" s="420"/>
      <c r="AI33" s="420"/>
      <c r="AJ33" s="420"/>
      <c r="AK33" s="420"/>
      <c r="AL33" s="420"/>
      <c r="AM33" s="420"/>
      <c r="AN33" s="420"/>
      <c r="AO33" s="420"/>
      <c r="AP33" s="420"/>
      <c r="AQ33" s="420"/>
      <c r="AR33" s="420"/>
      <c r="AS33" s="420"/>
    </row>
    <row r="34" spans="1:45" s="419" customFormat="1" ht="14.45" customHeight="1">
      <c r="A34" s="440" t="s">
        <v>282</v>
      </c>
      <c r="B34" s="431">
        <f>SUM(B28:B33)</f>
        <v>21</v>
      </c>
      <c r="C34" s="430">
        <f>SUM(C28:C33)</f>
        <v>82</v>
      </c>
      <c r="D34" s="432">
        <f t="shared" si="0"/>
        <v>103</v>
      </c>
      <c r="E34" s="431">
        <f t="shared" ref="E34:F34" si="6">SUM(E28:E33)</f>
        <v>1</v>
      </c>
      <c r="F34" s="430">
        <f t="shared" si="6"/>
        <v>0</v>
      </c>
      <c r="G34" s="432">
        <f t="shared" si="1"/>
        <v>1</v>
      </c>
      <c r="H34" s="431">
        <f t="shared" si="2"/>
        <v>22</v>
      </c>
      <c r="I34" s="430">
        <f t="shared" si="3"/>
        <v>82</v>
      </c>
      <c r="J34" s="432">
        <f t="shared" si="4"/>
        <v>104</v>
      </c>
      <c r="S34" s="420"/>
      <c r="T34" s="420"/>
      <c r="U34" s="420"/>
      <c r="V34" s="420"/>
      <c r="W34" s="420"/>
      <c r="X34" s="420"/>
      <c r="Y34" s="420"/>
      <c r="Z34" s="420"/>
      <c r="AA34" s="420"/>
      <c r="AB34" s="420"/>
      <c r="AC34" s="420"/>
      <c r="AD34" s="420"/>
      <c r="AE34" s="420"/>
      <c r="AF34" s="420"/>
      <c r="AG34" s="420"/>
      <c r="AH34" s="420"/>
      <c r="AI34" s="420"/>
      <c r="AJ34" s="420"/>
      <c r="AK34" s="420"/>
      <c r="AL34" s="420"/>
      <c r="AM34" s="420"/>
      <c r="AN34" s="420"/>
      <c r="AO34" s="420"/>
      <c r="AP34" s="420"/>
      <c r="AQ34" s="420"/>
      <c r="AR34" s="420"/>
      <c r="AS34" s="420"/>
    </row>
    <row r="35" spans="1:45" s="419" customFormat="1" ht="14.45" customHeight="1">
      <c r="A35" s="444" t="s">
        <v>281</v>
      </c>
      <c r="B35" s="443">
        <f>'入力シート（補助）'!CA55</f>
        <v>0</v>
      </c>
      <c r="C35" s="442">
        <f>'入力シート（補助）'!CB55</f>
        <v>3</v>
      </c>
      <c r="D35" s="441">
        <f t="shared" si="0"/>
        <v>3</v>
      </c>
      <c r="E35" s="443">
        <f>'入力シート（補助）'!CC55</f>
        <v>2</v>
      </c>
      <c r="F35" s="442">
        <f>'入力シート（補助）'!CD55</f>
        <v>1</v>
      </c>
      <c r="G35" s="441">
        <f t="shared" si="1"/>
        <v>3</v>
      </c>
      <c r="H35" s="443">
        <f t="shared" si="2"/>
        <v>2</v>
      </c>
      <c r="I35" s="442">
        <f t="shared" si="3"/>
        <v>4</v>
      </c>
      <c r="J35" s="441">
        <f t="shared" si="4"/>
        <v>6</v>
      </c>
      <c r="S35" s="420"/>
      <c r="T35" s="420"/>
      <c r="U35" s="420"/>
      <c r="V35" s="420"/>
      <c r="W35" s="420"/>
      <c r="X35" s="420"/>
      <c r="Y35" s="420"/>
      <c r="Z35" s="420"/>
      <c r="AA35" s="420"/>
      <c r="AB35" s="420"/>
      <c r="AC35" s="420"/>
      <c r="AD35" s="420"/>
      <c r="AE35" s="420"/>
      <c r="AF35" s="420"/>
      <c r="AG35" s="420"/>
      <c r="AH35" s="420"/>
      <c r="AI35" s="420"/>
      <c r="AJ35" s="420"/>
      <c r="AK35" s="420"/>
      <c r="AL35" s="420"/>
      <c r="AM35" s="420"/>
      <c r="AN35" s="420"/>
      <c r="AO35" s="420"/>
      <c r="AP35" s="420"/>
      <c r="AQ35" s="420"/>
      <c r="AR35" s="420"/>
      <c r="AS35" s="420"/>
    </row>
    <row r="36" spans="1:45" s="419" customFormat="1" ht="14.45" customHeight="1">
      <c r="A36" s="440" t="s">
        <v>32</v>
      </c>
      <c r="B36" s="431">
        <f>'入力シート（補助）'!CA56</f>
        <v>0</v>
      </c>
      <c r="C36" s="430">
        <f>'入力シート（補助）'!CB56</f>
        <v>6</v>
      </c>
      <c r="D36" s="432">
        <f t="shared" si="0"/>
        <v>6</v>
      </c>
      <c r="E36" s="431">
        <f>'入力シート（補助）'!CC56</f>
        <v>3</v>
      </c>
      <c r="F36" s="430">
        <f>'入力シート（補助）'!CD56</f>
        <v>0</v>
      </c>
      <c r="G36" s="432">
        <f t="shared" si="1"/>
        <v>3</v>
      </c>
      <c r="H36" s="431">
        <f t="shared" si="2"/>
        <v>3</v>
      </c>
      <c r="I36" s="430">
        <f t="shared" si="3"/>
        <v>6</v>
      </c>
      <c r="J36" s="432">
        <f t="shared" si="4"/>
        <v>9</v>
      </c>
      <c r="S36" s="420"/>
      <c r="T36" s="420"/>
      <c r="U36" s="420"/>
      <c r="V36" s="420"/>
      <c r="W36" s="420"/>
      <c r="X36" s="420"/>
      <c r="Y36" s="420"/>
      <c r="Z36" s="420"/>
      <c r="AA36" s="420"/>
      <c r="AB36" s="420"/>
      <c r="AC36" s="420"/>
      <c r="AD36" s="420"/>
      <c r="AE36" s="420"/>
      <c r="AF36" s="420"/>
      <c r="AG36" s="420"/>
      <c r="AH36" s="420"/>
      <c r="AI36" s="420"/>
      <c r="AJ36" s="420"/>
      <c r="AK36" s="420"/>
      <c r="AL36" s="420"/>
      <c r="AM36" s="420"/>
      <c r="AN36" s="420"/>
      <c r="AO36" s="420"/>
      <c r="AP36" s="420"/>
      <c r="AQ36" s="420"/>
      <c r="AR36" s="420"/>
      <c r="AS36" s="420"/>
    </row>
    <row r="37" spans="1:45" s="419" customFormat="1" ht="14.45" customHeight="1">
      <c r="A37" s="440" t="s">
        <v>33</v>
      </c>
      <c r="B37" s="431">
        <f>'入力シート（補助）'!CA57</f>
        <v>2</v>
      </c>
      <c r="C37" s="430">
        <f>'入力シート（補助）'!CB57</f>
        <v>1</v>
      </c>
      <c r="D37" s="432">
        <f t="shared" si="0"/>
        <v>3</v>
      </c>
      <c r="E37" s="431">
        <f>'入力シート（補助）'!CC57</f>
        <v>1</v>
      </c>
      <c r="F37" s="430">
        <f>'入力シート（補助）'!CD57</f>
        <v>1</v>
      </c>
      <c r="G37" s="432">
        <f t="shared" si="1"/>
        <v>2</v>
      </c>
      <c r="H37" s="431">
        <f t="shared" si="2"/>
        <v>3</v>
      </c>
      <c r="I37" s="430">
        <f t="shared" si="3"/>
        <v>2</v>
      </c>
      <c r="J37" s="432">
        <f t="shared" si="4"/>
        <v>5</v>
      </c>
      <c r="S37" s="420"/>
      <c r="T37" s="420"/>
      <c r="U37" s="420"/>
      <c r="V37" s="420"/>
      <c r="W37" s="420"/>
      <c r="X37" s="420"/>
      <c r="Y37" s="420"/>
      <c r="Z37" s="420"/>
      <c r="AA37" s="420"/>
      <c r="AB37" s="420"/>
      <c r="AC37" s="420"/>
      <c r="AD37" s="420"/>
      <c r="AE37" s="420"/>
      <c r="AF37" s="420"/>
      <c r="AG37" s="420"/>
      <c r="AH37" s="420"/>
      <c r="AI37" s="420"/>
      <c r="AJ37" s="420"/>
      <c r="AK37" s="420"/>
      <c r="AL37" s="420"/>
      <c r="AM37" s="420"/>
      <c r="AN37" s="420"/>
      <c r="AO37" s="420"/>
      <c r="AP37" s="420"/>
      <c r="AQ37" s="420"/>
      <c r="AR37" s="420"/>
      <c r="AS37" s="420"/>
    </row>
    <row r="38" spans="1:45" s="419" customFormat="1" ht="14.45" customHeight="1">
      <c r="A38" s="440" t="s">
        <v>34</v>
      </c>
      <c r="B38" s="431">
        <f>'入力シート（補助）'!CA58</f>
        <v>3</v>
      </c>
      <c r="C38" s="430">
        <f>'入力シート（補助）'!CB58</f>
        <v>1</v>
      </c>
      <c r="D38" s="432">
        <f t="shared" si="0"/>
        <v>4</v>
      </c>
      <c r="E38" s="431">
        <f>'入力シート（補助）'!CC58</f>
        <v>0</v>
      </c>
      <c r="F38" s="430">
        <f>'入力シート（補助）'!CD58</f>
        <v>1</v>
      </c>
      <c r="G38" s="432">
        <f t="shared" si="1"/>
        <v>1</v>
      </c>
      <c r="H38" s="431">
        <f t="shared" si="2"/>
        <v>3</v>
      </c>
      <c r="I38" s="430">
        <f t="shared" si="3"/>
        <v>2</v>
      </c>
      <c r="J38" s="432">
        <f t="shared" si="4"/>
        <v>5</v>
      </c>
      <c r="S38" s="420"/>
      <c r="T38" s="420"/>
      <c r="U38" s="420"/>
      <c r="V38" s="420"/>
      <c r="W38" s="420"/>
      <c r="X38" s="420"/>
      <c r="Y38" s="420"/>
      <c r="Z38" s="420"/>
      <c r="AA38" s="420"/>
      <c r="AB38" s="420"/>
      <c r="AC38" s="420"/>
      <c r="AD38" s="420"/>
      <c r="AE38" s="420"/>
      <c r="AF38" s="420"/>
      <c r="AG38" s="420"/>
      <c r="AH38" s="420"/>
      <c r="AI38" s="420"/>
      <c r="AJ38" s="420"/>
      <c r="AK38" s="420"/>
      <c r="AL38" s="420"/>
      <c r="AM38" s="420"/>
      <c r="AN38" s="420"/>
      <c r="AO38" s="420"/>
      <c r="AP38" s="420"/>
      <c r="AQ38" s="420"/>
      <c r="AR38" s="420"/>
      <c r="AS38" s="420"/>
    </row>
    <row r="39" spans="1:45" s="419" customFormat="1" ht="14.45" customHeight="1">
      <c r="A39" s="440" t="s">
        <v>35</v>
      </c>
      <c r="B39" s="431">
        <f>'入力シート（補助）'!CA59</f>
        <v>8</v>
      </c>
      <c r="C39" s="430">
        <f>'入力シート（補助）'!CB59</f>
        <v>2</v>
      </c>
      <c r="D39" s="432">
        <f t="shared" si="0"/>
        <v>10</v>
      </c>
      <c r="E39" s="431">
        <f>'入力シート（補助）'!CC59</f>
        <v>0</v>
      </c>
      <c r="F39" s="430">
        <f>'入力シート（補助）'!CD59</f>
        <v>3</v>
      </c>
      <c r="G39" s="432">
        <f t="shared" si="1"/>
        <v>3</v>
      </c>
      <c r="H39" s="431">
        <f t="shared" si="2"/>
        <v>8</v>
      </c>
      <c r="I39" s="430">
        <f t="shared" si="3"/>
        <v>5</v>
      </c>
      <c r="J39" s="432">
        <f t="shared" si="4"/>
        <v>13</v>
      </c>
      <c r="S39" s="420"/>
      <c r="T39" s="420"/>
      <c r="U39" s="420"/>
      <c r="V39" s="420"/>
      <c r="W39" s="420"/>
      <c r="X39" s="420"/>
      <c r="Y39" s="420"/>
      <c r="Z39" s="420"/>
      <c r="AA39" s="420"/>
      <c r="AB39" s="420"/>
      <c r="AC39" s="420"/>
      <c r="AD39" s="420"/>
      <c r="AE39" s="420"/>
      <c r="AF39" s="420"/>
      <c r="AG39" s="420"/>
      <c r="AH39" s="420"/>
      <c r="AI39" s="420"/>
      <c r="AJ39" s="420"/>
      <c r="AK39" s="420"/>
      <c r="AL39" s="420"/>
      <c r="AM39" s="420"/>
      <c r="AN39" s="420"/>
      <c r="AO39" s="420"/>
      <c r="AP39" s="420"/>
      <c r="AQ39" s="420"/>
      <c r="AR39" s="420"/>
      <c r="AS39" s="420"/>
    </row>
    <row r="40" spans="1:45" s="419" customFormat="1" ht="14.45" customHeight="1">
      <c r="A40" s="440" t="s">
        <v>36</v>
      </c>
      <c r="B40" s="431">
        <f>'入力シート（補助）'!CA60</f>
        <v>6</v>
      </c>
      <c r="C40" s="430">
        <f>'入力シート（補助）'!CB60</f>
        <v>5</v>
      </c>
      <c r="D40" s="432">
        <f t="shared" si="0"/>
        <v>11</v>
      </c>
      <c r="E40" s="431">
        <f>'入力シート（補助）'!CC60</f>
        <v>154</v>
      </c>
      <c r="F40" s="430">
        <f>'入力シート（補助）'!CD60</f>
        <v>2</v>
      </c>
      <c r="G40" s="432">
        <f t="shared" si="1"/>
        <v>156</v>
      </c>
      <c r="H40" s="431">
        <f t="shared" si="2"/>
        <v>160</v>
      </c>
      <c r="I40" s="430">
        <f t="shared" si="3"/>
        <v>7</v>
      </c>
      <c r="J40" s="432">
        <f t="shared" si="4"/>
        <v>167</v>
      </c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0"/>
      <c r="AG40" s="420"/>
      <c r="AH40" s="420"/>
      <c r="AI40" s="420"/>
      <c r="AJ40" s="420"/>
      <c r="AK40" s="420"/>
      <c r="AL40" s="420"/>
      <c r="AM40" s="420"/>
      <c r="AN40" s="420"/>
      <c r="AO40" s="420"/>
      <c r="AP40" s="420"/>
      <c r="AQ40" s="420"/>
      <c r="AR40" s="420"/>
      <c r="AS40" s="420"/>
    </row>
    <row r="41" spans="1:45" s="419" customFormat="1" ht="14.45" customHeight="1">
      <c r="A41" s="440" t="s">
        <v>37</v>
      </c>
      <c r="B41" s="431">
        <f>'入力シート（補助）'!CA61</f>
        <v>1</v>
      </c>
      <c r="C41" s="430">
        <f>'入力シート（補助）'!CB61</f>
        <v>3</v>
      </c>
      <c r="D41" s="432">
        <f t="shared" si="0"/>
        <v>4</v>
      </c>
      <c r="E41" s="431">
        <f>'入力シート（補助）'!CC61</f>
        <v>2</v>
      </c>
      <c r="F41" s="430">
        <f>'入力シート（補助）'!CD61</f>
        <v>7</v>
      </c>
      <c r="G41" s="432">
        <f t="shared" si="1"/>
        <v>9</v>
      </c>
      <c r="H41" s="431">
        <f t="shared" si="2"/>
        <v>3</v>
      </c>
      <c r="I41" s="430">
        <f t="shared" si="3"/>
        <v>10</v>
      </c>
      <c r="J41" s="432">
        <f t="shared" si="4"/>
        <v>13</v>
      </c>
      <c r="S41" s="420"/>
      <c r="T41" s="420"/>
      <c r="U41" s="420"/>
      <c r="V41" s="420"/>
      <c r="W41" s="420"/>
      <c r="X41" s="420"/>
      <c r="Y41" s="420"/>
      <c r="Z41" s="420"/>
      <c r="AA41" s="420"/>
      <c r="AB41" s="420"/>
      <c r="AC41" s="420"/>
      <c r="AD41" s="420"/>
      <c r="AE41" s="420"/>
      <c r="AF41" s="420"/>
      <c r="AG41" s="420"/>
      <c r="AH41" s="420"/>
      <c r="AI41" s="420"/>
      <c r="AJ41" s="420"/>
      <c r="AK41" s="420"/>
      <c r="AL41" s="420"/>
      <c r="AM41" s="420"/>
      <c r="AN41" s="420"/>
      <c r="AO41" s="420"/>
      <c r="AP41" s="420"/>
      <c r="AQ41" s="420"/>
      <c r="AR41" s="420"/>
      <c r="AS41" s="420"/>
    </row>
    <row r="42" spans="1:45" s="419" customFormat="1" ht="14.45" customHeight="1">
      <c r="A42" s="440" t="s">
        <v>38</v>
      </c>
      <c r="B42" s="431">
        <f>'入力シート（補助）'!CA62</f>
        <v>1</v>
      </c>
      <c r="C42" s="430">
        <f>'入力シート（補助）'!CB62</f>
        <v>2</v>
      </c>
      <c r="D42" s="432">
        <f t="shared" si="0"/>
        <v>3</v>
      </c>
      <c r="E42" s="431">
        <f>'入力シート（補助）'!CC62</f>
        <v>5</v>
      </c>
      <c r="F42" s="430">
        <f>'入力シート（補助）'!CD62</f>
        <v>7</v>
      </c>
      <c r="G42" s="432">
        <f t="shared" si="1"/>
        <v>12</v>
      </c>
      <c r="H42" s="431">
        <f t="shared" si="2"/>
        <v>6</v>
      </c>
      <c r="I42" s="430">
        <f t="shared" si="3"/>
        <v>9</v>
      </c>
      <c r="J42" s="432">
        <f t="shared" si="4"/>
        <v>15</v>
      </c>
      <c r="S42" s="420"/>
      <c r="T42" s="420"/>
      <c r="U42" s="420"/>
      <c r="V42" s="420"/>
      <c r="W42" s="420"/>
      <c r="X42" s="420"/>
      <c r="Y42" s="420"/>
      <c r="Z42" s="420"/>
      <c r="AA42" s="420"/>
      <c r="AB42" s="420"/>
      <c r="AC42" s="420"/>
      <c r="AD42" s="420"/>
      <c r="AE42" s="420"/>
      <c r="AF42" s="420"/>
      <c r="AG42" s="420"/>
      <c r="AH42" s="420"/>
      <c r="AI42" s="420"/>
      <c r="AJ42" s="420"/>
      <c r="AK42" s="420"/>
      <c r="AL42" s="420"/>
      <c r="AM42" s="420"/>
      <c r="AN42" s="420"/>
      <c r="AO42" s="420"/>
      <c r="AP42" s="420"/>
      <c r="AQ42" s="420"/>
      <c r="AR42" s="420"/>
      <c r="AS42" s="420"/>
    </row>
    <row r="43" spans="1:45" s="419" customFormat="1" ht="14.45" customHeight="1">
      <c r="A43" s="439" t="s">
        <v>39</v>
      </c>
      <c r="B43" s="436">
        <f>'入力シート（補助）'!CA63</f>
        <v>0</v>
      </c>
      <c r="C43" s="435">
        <f>'入力シート（補助）'!CB63</f>
        <v>0</v>
      </c>
      <c r="D43" s="434">
        <f t="shared" si="0"/>
        <v>0</v>
      </c>
      <c r="E43" s="436">
        <f>'入力シート（補助）'!CC63</f>
        <v>0</v>
      </c>
      <c r="F43" s="435">
        <f>'入力シート（補助）'!CD63</f>
        <v>0</v>
      </c>
      <c r="G43" s="434">
        <f t="shared" si="1"/>
        <v>0</v>
      </c>
      <c r="H43" s="436">
        <f t="shared" si="2"/>
        <v>0</v>
      </c>
      <c r="I43" s="435">
        <f t="shared" si="3"/>
        <v>0</v>
      </c>
      <c r="J43" s="434">
        <f t="shared" si="4"/>
        <v>0</v>
      </c>
      <c r="S43" s="420"/>
      <c r="T43" s="420"/>
      <c r="U43" s="420"/>
      <c r="V43" s="420"/>
      <c r="W43" s="420"/>
      <c r="X43" s="420"/>
      <c r="Y43" s="420"/>
      <c r="Z43" s="420"/>
      <c r="AA43" s="420"/>
      <c r="AB43" s="420"/>
      <c r="AC43" s="420"/>
      <c r="AD43" s="420"/>
      <c r="AE43" s="420"/>
      <c r="AF43" s="420"/>
      <c r="AG43" s="420"/>
      <c r="AH43" s="420"/>
      <c r="AI43" s="420"/>
      <c r="AJ43" s="420"/>
      <c r="AK43" s="420"/>
      <c r="AL43" s="420"/>
      <c r="AM43" s="420"/>
      <c r="AN43" s="420"/>
      <c r="AO43" s="420"/>
      <c r="AP43" s="420"/>
      <c r="AQ43" s="420"/>
      <c r="AR43" s="420"/>
      <c r="AS43" s="420"/>
    </row>
    <row r="44" spans="1:45" s="419" customFormat="1" ht="14.45" customHeight="1">
      <c r="A44" s="438" t="s">
        <v>40</v>
      </c>
      <c r="B44" s="436">
        <f>'入力シート（補助）'!CA64</f>
        <v>0</v>
      </c>
      <c r="C44" s="435">
        <f>'入力シート（補助）'!CB64</f>
        <v>0</v>
      </c>
      <c r="D44" s="434">
        <f t="shared" si="0"/>
        <v>0</v>
      </c>
      <c r="E44" s="436">
        <f>'入力シート（補助）'!CC64</f>
        <v>0</v>
      </c>
      <c r="F44" s="435">
        <f>'入力シート（補助）'!CD64</f>
        <v>0</v>
      </c>
      <c r="G44" s="434">
        <f t="shared" si="1"/>
        <v>0</v>
      </c>
      <c r="H44" s="436">
        <f t="shared" si="2"/>
        <v>0</v>
      </c>
      <c r="I44" s="435">
        <f t="shared" si="3"/>
        <v>0</v>
      </c>
      <c r="J44" s="434">
        <f t="shared" si="4"/>
        <v>0</v>
      </c>
      <c r="S44" s="420"/>
      <c r="T44" s="420"/>
      <c r="U44" s="420"/>
      <c r="V44" s="420"/>
      <c r="W44" s="420"/>
      <c r="X44" s="420"/>
      <c r="Y44" s="420"/>
      <c r="Z44" s="420"/>
      <c r="AA44" s="420"/>
      <c r="AB44" s="420"/>
      <c r="AC44" s="420"/>
      <c r="AD44" s="420"/>
      <c r="AE44" s="420"/>
      <c r="AF44" s="420"/>
      <c r="AG44" s="420"/>
      <c r="AH44" s="420"/>
      <c r="AI44" s="420"/>
      <c r="AJ44" s="420"/>
      <c r="AK44" s="420"/>
      <c r="AL44" s="420"/>
      <c r="AM44" s="420"/>
      <c r="AN44" s="420"/>
      <c r="AO44" s="420"/>
      <c r="AP44" s="420"/>
      <c r="AQ44" s="420"/>
      <c r="AR44" s="420"/>
      <c r="AS44" s="420"/>
    </row>
    <row r="45" spans="1:45" s="419" customFormat="1" ht="14.45" customHeight="1">
      <c r="A45" s="438" t="s">
        <v>41</v>
      </c>
      <c r="B45" s="436">
        <f>'入力シート（補助）'!CA65</f>
        <v>2</v>
      </c>
      <c r="C45" s="435">
        <f>'入力シート（補助）'!CB65</f>
        <v>2</v>
      </c>
      <c r="D45" s="434">
        <f t="shared" si="0"/>
        <v>4</v>
      </c>
      <c r="E45" s="436">
        <f>'入力シート（補助）'!CC65</f>
        <v>1</v>
      </c>
      <c r="F45" s="435">
        <f>'入力シート（補助）'!CD65</f>
        <v>4</v>
      </c>
      <c r="G45" s="434">
        <f t="shared" si="1"/>
        <v>5</v>
      </c>
      <c r="H45" s="436">
        <f t="shared" si="2"/>
        <v>3</v>
      </c>
      <c r="I45" s="435">
        <f t="shared" si="3"/>
        <v>6</v>
      </c>
      <c r="J45" s="434">
        <f t="shared" si="4"/>
        <v>9</v>
      </c>
      <c r="S45" s="420"/>
      <c r="T45" s="420"/>
      <c r="U45" s="420"/>
      <c r="V45" s="420"/>
      <c r="W45" s="420"/>
      <c r="X45" s="420"/>
      <c r="Y45" s="420"/>
      <c r="Z45" s="420"/>
      <c r="AA45" s="420"/>
      <c r="AB45" s="420"/>
      <c r="AC45" s="420"/>
      <c r="AD45" s="420"/>
      <c r="AE45" s="420"/>
      <c r="AF45" s="420"/>
      <c r="AG45" s="420"/>
      <c r="AH45" s="420"/>
      <c r="AI45" s="420"/>
      <c r="AJ45" s="420"/>
      <c r="AK45" s="420"/>
      <c r="AL45" s="420"/>
      <c r="AM45" s="420"/>
      <c r="AN45" s="420"/>
      <c r="AO45" s="420"/>
      <c r="AP45" s="420"/>
      <c r="AQ45" s="420"/>
      <c r="AR45" s="420"/>
      <c r="AS45" s="420"/>
    </row>
    <row r="46" spans="1:45" s="419" customFormat="1" ht="14.45" customHeight="1">
      <c r="A46" s="438" t="s">
        <v>42</v>
      </c>
      <c r="B46" s="436">
        <f>'入力シート（補助）'!CA66</f>
        <v>0</v>
      </c>
      <c r="C46" s="435">
        <f>'入力シート（補助）'!CB66</f>
        <v>0</v>
      </c>
      <c r="D46" s="434">
        <f t="shared" si="0"/>
        <v>0</v>
      </c>
      <c r="E46" s="436">
        <f>'入力シート（補助）'!CC66</f>
        <v>0</v>
      </c>
      <c r="F46" s="435">
        <f>'入力シート（補助）'!CD66</f>
        <v>1</v>
      </c>
      <c r="G46" s="434">
        <f t="shared" si="1"/>
        <v>1</v>
      </c>
      <c r="H46" s="436">
        <f t="shared" si="2"/>
        <v>0</v>
      </c>
      <c r="I46" s="435">
        <f t="shared" si="3"/>
        <v>1</v>
      </c>
      <c r="J46" s="434">
        <f t="shared" si="4"/>
        <v>1</v>
      </c>
      <c r="S46" s="420"/>
      <c r="T46" s="420"/>
      <c r="U46" s="420"/>
      <c r="V46" s="420"/>
      <c r="W46" s="420"/>
      <c r="X46" s="420"/>
      <c r="Y46" s="420"/>
      <c r="Z46" s="420"/>
      <c r="AA46" s="420"/>
      <c r="AB46" s="420"/>
      <c r="AC46" s="420"/>
      <c r="AD46" s="420"/>
      <c r="AE46" s="420"/>
      <c r="AF46" s="420"/>
      <c r="AG46" s="420"/>
      <c r="AH46" s="420"/>
      <c r="AI46" s="420"/>
      <c r="AJ46" s="420"/>
      <c r="AK46" s="420"/>
      <c r="AL46" s="420"/>
      <c r="AM46" s="420"/>
      <c r="AN46" s="420"/>
      <c r="AO46" s="420"/>
      <c r="AP46" s="420"/>
      <c r="AQ46" s="420"/>
      <c r="AR46" s="420"/>
      <c r="AS46" s="420"/>
    </row>
    <row r="47" spans="1:45" s="419" customFormat="1" ht="14.45" customHeight="1">
      <c r="A47" s="438" t="s">
        <v>43</v>
      </c>
      <c r="B47" s="436">
        <f>'入力シート（補助）'!CA67</f>
        <v>0</v>
      </c>
      <c r="C47" s="435">
        <f>'入力シート（補助）'!CB67</f>
        <v>1</v>
      </c>
      <c r="D47" s="434">
        <f t="shared" si="0"/>
        <v>1</v>
      </c>
      <c r="E47" s="436">
        <f>'入力シート（補助）'!CC67</f>
        <v>0</v>
      </c>
      <c r="F47" s="435">
        <f>'入力シート（補助）'!CD67</f>
        <v>1</v>
      </c>
      <c r="G47" s="434">
        <f t="shared" si="1"/>
        <v>1</v>
      </c>
      <c r="H47" s="436">
        <f t="shared" si="2"/>
        <v>0</v>
      </c>
      <c r="I47" s="435">
        <f t="shared" si="3"/>
        <v>2</v>
      </c>
      <c r="J47" s="434">
        <f t="shared" si="4"/>
        <v>2</v>
      </c>
      <c r="S47" s="420"/>
      <c r="T47" s="420"/>
      <c r="U47" s="420"/>
      <c r="V47" s="420"/>
      <c r="W47" s="420"/>
      <c r="X47" s="420"/>
      <c r="Y47" s="420"/>
      <c r="Z47" s="420"/>
      <c r="AA47" s="420"/>
      <c r="AB47" s="420"/>
      <c r="AC47" s="420"/>
      <c r="AD47" s="420"/>
      <c r="AE47" s="420"/>
      <c r="AF47" s="420"/>
      <c r="AG47" s="420"/>
      <c r="AH47" s="420"/>
      <c r="AI47" s="420"/>
      <c r="AJ47" s="420"/>
      <c r="AK47" s="420"/>
      <c r="AL47" s="420"/>
      <c r="AM47" s="420"/>
      <c r="AN47" s="420"/>
      <c r="AO47" s="420"/>
      <c r="AP47" s="420"/>
      <c r="AQ47" s="420"/>
      <c r="AR47" s="420"/>
      <c r="AS47" s="420"/>
    </row>
    <row r="48" spans="1:45" s="419" customFormat="1" ht="14.45" customHeight="1">
      <c r="A48" s="437" t="s">
        <v>44</v>
      </c>
      <c r="B48" s="436">
        <f>'入力シート（補助）'!CA68</f>
        <v>0</v>
      </c>
      <c r="C48" s="435">
        <f>'入力シート（補助）'!CB68</f>
        <v>0</v>
      </c>
      <c r="D48" s="434">
        <f t="shared" si="0"/>
        <v>0</v>
      </c>
      <c r="E48" s="436">
        <f>'入力シート（補助）'!CC68</f>
        <v>0</v>
      </c>
      <c r="F48" s="435">
        <f>'入力シート（補助）'!CD68</f>
        <v>0</v>
      </c>
      <c r="G48" s="434">
        <f t="shared" si="1"/>
        <v>0</v>
      </c>
      <c r="H48" s="436">
        <f t="shared" si="2"/>
        <v>0</v>
      </c>
      <c r="I48" s="435">
        <f t="shared" si="3"/>
        <v>0</v>
      </c>
      <c r="J48" s="434">
        <f t="shared" si="4"/>
        <v>0</v>
      </c>
      <c r="S48" s="420"/>
      <c r="T48" s="420"/>
      <c r="U48" s="420"/>
      <c r="V48" s="420"/>
      <c r="W48" s="420"/>
      <c r="X48" s="420"/>
      <c r="Y48" s="420"/>
      <c r="Z48" s="420"/>
      <c r="AA48" s="420"/>
      <c r="AB48" s="420"/>
      <c r="AC48" s="420"/>
      <c r="AD48" s="420"/>
      <c r="AE48" s="420"/>
      <c r="AF48" s="420"/>
      <c r="AG48" s="420"/>
      <c r="AH48" s="420"/>
      <c r="AI48" s="420"/>
      <c r="AJ48" s="420"/>
      <c r="AK48" s="420"/>
      <c r="AL48" s="420"/>
      <c r="AM48" s="420"/>
      <c r="AN48" s="420"/>
      <c r="AO48" s="420"/>
      <c r="AP48" s="420"/>
      <c r="AQ48" s="420"/>
      <c r="AR48" s="420"/>
      <c r="AS48" s="420"/>
    </row>
    <row r="49" spans="1:45" s="419" customFormat="1" ht="14.45" customHeight="1">
      <c r="A49" s="440" t="s">
        <v>280</v>
      </c>
      <c r="B49" s="431">
        <f>SUM(B43:B48)</f>
        <v>2</v>
      </c>
      <c r="C49" s="430">
        <f>SUM(C43:C48)</f>
        <v>3</v>
      </c>
      <c r="D49" s="432">
        <f t="shared" si="0"/>
        <v>5</v>
      </c>
      <c r="E49" s="431">
        <f t="shared" ref="E49:F49" si="7">SUM(E43:E48)</f>
        <v>1</v>
      </c>
      <c r="F49" s="430">
        <f t="shared" si="7"/>
        <v>6</v>
      </c>
      <c r="G49" s="432">
        <f t="shared" si="1"/>
        <v>7</v>
      </c>
      <c r="H49" s="431">
        <f t="shared" si="2"/>
        <v>3</v>
      </c>
      <c r="I49" s="430">
        <f t="shared" si="3"/>
        <v>9</v>
      </c>
      <c r="J49" s="432">
        <f t="shared" si="4"/>
        <v>12</v>
      </c>
      <c r="S49" s="420"/>
      <c r="T49" s="420"/>
      <c r="U49" s="420"/>
      <c r="V49" s="420"/>
      <c r="W49" s="420"/>
      <c r="X49" s="420"/>
      <c r="Y49" s="420"/>
      <c r="Z49" s="420"/>
      <c r="AA49" s="420"/>
      <c r="AB49" s="420"/>
      <c r="AC49" s="420"/>
      <c r="AD49" s="420"/>
      <c r="AE49" s="420"/>
      <c r="AF49" s="420"/>
      <c r="AG49" s="420"/>
      <c r="AH49" s="420"/>
      <c r="AI49" s="420"/>
      <c r="AJ49" s="420"/>
      <c r="AK49" s="420"/>
      <c r="AL49" s="420"/>
      <c r="AM49" s="420"/>
      <c r="AN49" s="420"/>
      <c r="AO49" s="420"/>
      <c r="AP49" s="420"/>
      <c r="AQ49" s="420"/>
      <c r="AR49" s="420"/>
      <c r="AS49" s="420"/>
    </row>
    <row r="50" spans="1:45" s="419" customFormat="1" ht="14.45" customHeight="1">
      <c r="A50" s="439" t="s">
        <v>46</v>
      </c>
      <c r="B50" s="436">
        <f>'入力シート（補助）'!CA70</f>
        <v>2</v>
      </c>
      <c r="C50" s="435">
        <f>'入力シート（補助）'!CB70</f>
        <v>0</v>
      </c>
      <c r="D50" s="434">
        <f t="shared" si="0"/>
        <v>2</v>
      </c>
      <c r="E50" s="436">
        <f>'入力シート（補助）'!CC70</f>
        <v>0</v>
      </c>
      <c r="F50" s="435">
        <f>'入力シート（補助）'!CD70</f>
        <v>0</v>
      </c>
      <c r="G50" s="434">
        <f t="shared" si="1"/>
        <v>0</v>
      </c>
      <c r="H50" s="436">
        <f t="shared" si="2"/>
        <v>2</v>
      </c>
      <c r="I50" s="435">
        <f t="shared" si="3"/>
        <v>0</v>
      </c>
      <c r="J50" s="434">
        <f t="shared" si="4"/>
        <v>2</v>
      </c>
      <c r="S50" s="420"/>
      <c r="T50" s="420"/>
      <c r="U50" s="420"/>
      <c r="V50" s="420"/>
      <c r="W50" s="420"/>
      <c r="X50" s="420"/>
      <c r="Y50" s="420"/>
      <c r="Z50" s="420"/>
      <c r="AA50" s="420"/>
      <c r="AB50" s="420"/>
      <c r="AC50" s="420"/>
      <c r="AD50" s="420"/>
      <c r="AE50" s="420"/>
      <c r="AF50" s="420"/>
      <c r="AG50" s="420"/>
      <c r="AH50" s="420"/>
      <c r="AI50" s="420"/>
      <c r="AJ50" s="420"/>
      <c r="AK50" s="420"/>
      <c r="AL50" s="420"/>
      <c r="AM50" s="420"/>
      <c r="AN50" s="420"/>
      <c r="AO50" s="420"/>
      <c r="AP50" s="420"/>
      <c r="AQ50" s="420"/>
      <c r="AR50" s="420"/>
      <c r="AS50" s="420"/>
    </row>
    <row r="51" spans="1:45" s="419" customFormat="1" ht="14.45" customHeight="1">
      <c r="A51" s="438" t="s">
        <v>47</v>
      </c>
      <c r="B51" s="436">
        <f>'入力シート（補助）'!CA71</f>
        <v>0</v>
      </c>
      <c r="C51" s="435">
        <f>'入力シート（補助）'!CB71</f>
        <v>1</v>
      </c>
      <c r="D51" s="434">
        <f t="shared" si="0"/>
        <v>1</v>
      </c>
      <c r="E51" s="436">
        <f>'入力シート（補助）'!CC71</f>
        <v>1</v>
      </c>
      <c r="F51" s="435">
        <f>'入力シート（補助）'!CD71</f>
        <v>0</v>
      </c>
      <c r="G51" s="434">
        <f t="shared" si="1"/>
        <v>1</v>
      </c>
      <c r="H51" s="436">
        <f t="shared" si="2"/>
        <v>1</v>
      </c>
      <c r="I51" s="435">
        <f t="shared" si="3"/>
        <v>1</v>
      </c>
      <c r="J51" s="434">
        <f t="shared" si="4"/>
        <v>2</v>
      </c>
      <c r="S51" s="420"/>
      <c r="T51" s="420"/>
      <c r="U51" s="420"/>
      <c r="V51" s="420"/>
      <c r="W51" s="420"/>
      <c r="X51" s="420"/>
      <c r="Y51" s="420"/>
      <c r="Z51" s="420"/>
      <c r="AA51" s="420"/>
      <c r="AB51" s="420"/>
      <c r="AC51" s="420"/>
      <c r="AD51" s="420"/>
      <c r="AE51" s="420"/>
      <c r="AF51" s="420"/>
      <c r="AG51" s="420"/>
      <c r="AH51" s="420"/>
      <c r="AI51" s="420"/>
      <c r="AJ51" s="420"/>
      <c r="AK51" s="420"/>
      <c r="AL51" s="420"/>
      <c r="AM51" s="420"/>
      <c r="AN51" s="420"/>
      <c r="AO51" s="420"/>
      <c r="AP51" s="420"/>
      <c r="AQ51" s="420"/>
      <c r="AR51" s="420"/>
      <c r="AS51" s="420"/>
    </row>
    <row r="52" spans="1:45" s="419" customFormat="1" ht="14.45" customHeight="1">
      <c r="A52" s="438" t="s">
        <v>48</v>
      </c>
      <c r="B52" s="436">
        <f>'入力シート（補助）'!CA72</f>
        <v>2</v>
      </c>
      <c r="C52" s="435">
        <f>'入力シート（補助）'!CB72</f>
        <v>2</v>
      </c>
      <c r="D52" s="434">
        <f t="shared" si="0"/>
        <v>4</v>
      </c>
      <c r="E52" s="436">
        <f>'入力シート（補助）'!CC72</f>
        <v>4</v>
      </c>
      <c r="F52" s="435">
        <f>'入力シート（補助）'!CD72</f>
        <v>0</v>
      </c>
      <c r="G52" s="434">
        <f t="shared" si="1"/>
        <v>4</v>
      </c>
      <c r="H52" s="436">
        <f t="shared" si="2"/>
        <v>6</v>
      </c>
      <c r="I52" s="435">
        <f t="shared" si="3"/>
        <v>2</v>
      </c>
      <c r="J52" s="434">
        <f t="shared" si="4"/>
        <v>8</v>
      </c>
      <c r="S52" s="420"/>
      <c r="T52" s="420"/>
      <c r="U52" s="420"/>
      <c r="V52" s="420"/>
      <c r="W52" s="420"/>
      <c r="X52" s="420"/>
      <c r="Y52" s="420"/>
      <c r="Z52" s="420"/>
      <c r="AA52" s="420"/>
      <c r="AB52" s="420"/>
      <c r="AC52" s="420"/>
      <c r="AD52" s="420"/>
      <c r="AE52" s="420"/>
      <c r="AF52" s="420"/>
      <c r="AG52" s="420"/>
      <c r="AH52" s="420"/>
      <c r="AI52" s="420"/>
      <c r="AJ52" s="420"/>
      <c r="AK52" s="420"/>
      <c r="AL52" s="420"/>
      <c r="AM52" s="420"/>
      <c r="AN52" s="420"/>
      <c r="AO52" s="420"/>
      <c r="AP52" s="420"/>
      <c r="AQ52" s="420"/>
      <c r="AR52" s="420"/>
      <c r="AS52" s="420"/>
    </row>
    <row r="53" spans="1:45" s="419" customFormat="1" ht="14.45" customHeight="1">
      <c r="A53" s="438" t="s">
        <v>49</v>
      </c>
      <c r="B53" s="436">
        <f>'入力シート（補助）'!CA73</f>
        <v>0</v>
      </c>
      <c r="C53" s="435">
        <f>'入力シート（補助）'!CB73</f>
        <v>3</v>
      </c>
      <c r="D53" s="434">
        <f t="shared" si="0"/>
        <v>3</v>
      </c>
      <c r="E53" s="436">
        <f>'入力シート（補助）'!CC73</f>
        <v>0</v>
      </c>
      <c r="F53" s="435">
        <f>'入力シート（補助）'!CD73</f>
        <v>1</v>
      </c>
      <c r="G53" s="434">
        <f t="shared" si="1"/>
        <v>1</v>
      </c>
      <c r="H53" s="436">
        <f t="shared" si="2"/>
        <v>0</v>
      </c>
      <c r="I53" s="435">
        <f t="shared" si="3"/>
        <v>4</v>
      </c>
      <c r="J53" s="434">
        <f t="shared" si="4"/>
        <v>4</v>
      </c>
      <c r="S53" s="420"/>
      <c r="T53" s="420"/>
      <c r="U53" s="420"/>
      <c r="V53" s="420"/>
      <c r="W53" s="420"/>
      <c r="X53" s="420"/>
      <c r="Y53" s="420"/>
      <c r="Z53" s="420"/>
      <c r="AA53" s="420"/>
      <c r="AB53" s="420"/>
      <c r="AC53" s="420"/>
      <c r="AD53" s="420"/>
      <c r="AE53" s="420"/>
      <c r="AF53" s="420"/>
      <c r="AG53" s="420"/>
      <c r="AH53" s="420"/>
      <c r="AI53" s="420"/>
      <c r="AJ53" s="420"/>
      <c r="AK53" s="420"/>
      <c r="AL53" s="420"/>
      <c r="AM53" s="420"/>
      <c r="AN53" s="420"/>
      <c r="AO53" s="420"/>
      <c r="AP53" s="420"/>
      <c r="AQ53" s="420"/>
      <c r="AR53" s="420"/>
      <c r="AS53" s="420"/>
    </row>
    <row r="54" spans="1:45" s="419" customFormat="1" ht="14.45" customHeight="1">
      <c r="A54" s="438" t="s">
        <v>50</v>
      </c>
      <c r="B54" s="436">
        <f>'入力シート（補助）'!CA74</f>
        <v>0</v>
      </c>
      <c r="C54" s="435">
        <f>'入力シート（補助）'!CB74</f>
        <v>4</v>
      </c>
      <c r="D54" s="434">
        <f t="shared" si="0"/>
        <v>4</v>
      </c>
      <c r="E54" s="436">
        <f>'入力シート（補助）'!CC74</f>
        <v>1</v>
      </c>
      <c r="F54" s="435">
        <f>'入力シート（補助）'!CD74</f>
        <v>0</v>
      </c>
      <c r="G54" s="434">
        <f t="shared" si="1"/>
        <v>1</v>
      </c>
      <c r="H54" s="436">
        <f t="shared" si="2"/>
        <v>1</v>
      </c>
      <c r="I54" s="435">
        <f t="shared" si="3"/>
        <v>4</v>
      </c>
      <c r="J54" s="434">
        <f t="shared" si="4"/>
        <v>5</v>
      </c>
      <c r="S54" s="420"/>
      <c r="T54" s="420"/>
      <c r="U54" s="420"/>
      <c r="V54" s="420"/>
      <c r="W54" s="420"/>
      <c r="X54" s="420"/>
      <c r="Y54" s="420"/>
      <c r="Z54" s="420"/>
      <c r="AA54" s="420"/>
      <c r="AB54" s="420"/>
      <c r="AC54" s="420"/>
      <c r="AD54" s="420"/>
      <c r="AE54" s="420"/>
      <c r="AF54" s="420"/>
      <c r="AG54" s="420"/>
      <c r="AH54" s="420"/>
      <c r="AI54" s="420"/>
      <c r="AJ54" s="420"/>
      <c r="AK54" s="420"/>
      <c r="AL54" s="420"/>
      <c r="AM54" s="420"/>
      <c r="AN54" s="420"/>
      <c r="AO54" s="420"/>
      <c r="AP54" s="420"/>
      <c r="AQ54" s="420"/>
      <c r="AR54" s="420"/>
      <c r="AS54" s="420"/>
    </row>
    <row r="55" spans="1:45" s="419" customFormat="1" ht="14.45" customHeight="1">
      <c r="A55" s="437" t="s">
        <v>333</v>
      </c>
      <c r="B55" s="436">
        <f>'入力シート（補助）'!CA75</f>
        <v>0</v>
      </c>
      <c r="C55" s="435">
        <f>'入力シート（補助）'!CB75</f>
        <v>1</v>
      </c>
      <c r="D55" s="434">
        <f t="shared" si="0"/>
        <v>1</v>
      </c>
      <c r="E55" s="436">
        <f>'入力シート（補助）'!CC75</f>
        <v>0</v>
      </c>
      <c r="F55" s="435">
        <f>'入力シート（補助）'!CD75</f>
        <v>0</v>
      </c>
      <c r="G55" s="434">
        <f t="shared" si="1"/>
        <v>0</v>
      </c>
      <c r="H55" s="436">
        <f t="shared" si="2"/>
        <v>0</v>
      </c>
      <c r="I55" s="435">
        <f t="shared" si="3"/>
        <v>1</v>
      </c>
      <c r="J55" s="434">
        <f t="shared" si="4"/>
        <v>1</v>
      </c>
      <c r="S55" s="420"/>
      <c r="T55" s="420"/>
      <c r="U55" s="420"/>
      <c r="V55" s="420"/>
      <c r="W55" s="420"/>
      <c r="X55" s="420"/>
      <c r="Y55" s="420"/>
      <c r="Z55" s="420"/>
      <c r="AA55" s="420"/>
      <c r="AB55" s="420"/>
      <c r="AC55" s="420"/>
      <c r="AD55" s="420"/>
      <c r="AE55" s="420"/>
      <c r="AF55" s="420"/>
      <c r="AG55" s="420"/>
      <c r="AH55" s="420"/>
      <c r="AI55" s="420"/>
      <c r="AJ55" s="420"/>
      <c r="AK55" s="420"/>
      <c r="AL55" s="420"/>
      <c r="AM55" s="420"/>
      <c r="AN55" s="420"/>
      <c r="AO55" s="420"/>
      <c r="AP55" s="420"/>
      <c r="AQ55" s="420"/>
      <c r="AR55" s="420"/>
      <c r="AS55" s="420"/>
    </row>
    <row r="56" spans="1:45" s="419" customFormat="1" ht="14.45" customHeight="1" thickBot="1">
      <c r="A56" s="433" t="s">
        <v>279</v>
      </c>
      <c r="B56" s="431">
        <f t="shared" ref="B56:C56" si="8">SUM(B50:B55)</f>
        <v>4</v>
      </c>
      <c r="C56" s="430">
        <f t="shared" si="8"/>
        <v>11</v>
      </c>
      <c r="D56" s="432">
        <f t="shared" si="0"/>
        <v>15</v>
      </c>
      <c r="E56" s="431">
        <f t="shared" ref="E56" si="9">SUM(E50:E55)</f>
        <v>6</v>
      </c>
      <c r="F56" s="430">
        <f t="shared" ref="F56" si="10">SUM(F50:F55)</f>
        <v>1</v>
      </c>
      <c r="G56" s="427">
        <f t="shared" si="1"/>
        <v>7</v>
      </c>
      <c r="H56" s="429">
        <f t="shared" si="2"/>
        <v>10</v>
      </c>
      <c r="I56" s="428">
        <f t="shared" si="3"/>
        <v>12</v>
      </c>
      <c r="J56" s="427">
        <f t="shared" si="4"/>
        <v>22</v>
      </c>
      <c r="S56" s="420"/>
      <c r="T56" s="420"/>
      <c r="U56" s="420"/>
      <c r="V56" s="420"/>
      <c r="W56" s="420"/>
      <c r="X56" s="420"/>
      <c r="Y56" s="420"/>
      <c r="Z56" s="420"/>
      <c r="AA56" s="420"/>
      <c r="AB56" s="420"/>
      <c r="AC56" s="420"/>
      <c r="AD56" s="420"/>
      <c r="AE56" s="420"/>
      <c r="AF56" s="420"/>
      <c r="AG56" s="420"/>
      <c r="AH56" s="420"/>
      <c r="AI56" s="420"/>
      <c r="AJ56" s="420"/>
      <c r="AK56" s="420"/>
      <c r="AL56" s="420"/>
      <c r="AM56" s="420"/>
      <c r="AN56" s="420"/>
      <c r="AO56" s="420"/>
      <c r="AP56" s="420"/>
      <c r="AQ56" s="420"/>
      <c r="AR56" s="420"/>
      <c r="AS56" s="420"/>
    </row>
    <row r="57" spans="1:45" s="419" customFormat="1" ht="14.45" customHeight="1" thickBot="1">
      <c r="A57" s="426" t="s">
        <v>278</v>
      </c>
      <c r="B57" s="423">
        <f>B27+B34+B35+B36+B37+B38+B39+B40+B41+B42+B49+B56</f>
        <v>89</v>
      </c>
      <c r="C57" s="422">
        <f>C27+C34+C35+C36+C37+C38+C39+C40+C41+C42+C49+C56</f>
        <v>167</v>
      </c>
      <c r="D57" s="425">
        <f>D27+D34+D35+D36+D37+D38+D39+D40+D41+D42+D49+D56</f>
        <v>256</v>
      </c>
      <c r="E57" s="423">
        <f t="shared" ref="E57:F57" si="11">E27+E34+E35+E36+E37+E38+E39+E40+E41+E42+E49+E56</f>
        <v>176</v>
      </c>
      <c r="F57" s="422">
        <f t="shared" si="11"/>
        <v>33</v>
      </c>
      <c r="G57" s="424">
        <f>G27+G34+G35+G36+G37+G38+G39+G40+G41+G42+G49+G56</f>
        <v>209</v>
      </c>
      <c r="H57" s="423">
        <f t="shared" si="2"/>
        <v>265</v>
      </c>
      <c r="I57" s="422">
        <f t="shared" si="3"/>
        <v>200</v>
      </c>
      <c r="J57" s="421">
        <f t="shared" si="4"/>
        <v>465</v>
      </c>
      <c r="S57" s="420"/>
      <c r="T57" s="420"/>
      <c r="U57" s="420"/>
      <c r="V57" s="420"/>
      <c r="W57" s="420"/>
      <c r="X57" s="420"/>
      <c r="Y57" s="420"/>
      <c r="Z57" s="420"/>
      <c r="AA57" s="420"/>
      <c r="AB57" s="420"/>
      <c r="AC57" s="420"/>
      <c r="AD57" s="420"/>
      <c r="AE57" s="420"/>
      <c r="AF57" s="420"/>
      <c r="AG57" s="420"/>
      <c r="AH57" s="420"/>
      <c r="AI57" s="420"/>
      <c r="AJ57" s="420"/>
      <c r="AK57" s="420"/>
      <c r="AL57" s="420"/>
      <c r="AM57" s="420"/>
      <c r="AN57" s="420"/>
      <c r="AO57" s="420"/>
      <c r="AP57" s="420"/>
      <c r="AQ57" s="420"/>
      <c r="AR57" s="420"/>
      <c r="AS57" s="420"/>
    </row>
    <row r="58" spans="1:45" ht="15" customHeight="1"/>
  </sheetData>
  <phoneticPr fontId="4"/>
  <printOptions gridLinesSet="0"/>
  <pageMargins left="0.9055118110236221" right="0" top="0.82677165354330717" bottom="0.43307086614173229" header="0.31496062992125984" footer="0.19685039370078741"/>
  <pageSetup paperSize="9" scale="90" orientation="portrait" horizontalDpi="4294967293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S58"/>
  <sheetViews>
    <sheetView view="pageBreakPreview" zoomScale="55" zoomScaleNormal="100" zoomScaleSheetLayoutView="55" workbookViewId="0">
      <selection activeCell="L61" sqref="L61"/>
    </sheetView>
  </sheetViews>
  <sheetFormatPr defaultColWidth="6" defaultRowHeight="11.25"/>
  <cols>
    <col min="1" max="1" width="19.5" style="417" customWidth="1"/>
    <col min="2" max="10" width="11.33203125" style="417" customWidth="1"/>
    <col min="11" max="16" width="6.83203125" style="417" customWidth="1"/>
    <col min="17" max="43" width="6" style="418"/>
    <col min="44" max="16384" width="6" style="417"/>
  </cols>
  <sheetData>
    <row r="1" spans="1:43" ht="12" thickBot="1"/>
    <row r="2" spans="1:43" ht="14.1" customHeight="1">
      <c r="A2" s="499"/>
      <c r="B2" s="496"/>
      <c r="C2" s="496"/>
      <c r="D2" s="495"/>
      <c r="E2" s="498"/>
      <c r="F2" s="497"/>
      <c r="G2" s="496"/>
      <c r="H2" s="496"/>
      <c r="I2" s="496"/>
      <c r="J2" s="495"/>
      <c r="K2" s="478"/>
      <c r="L2" s="494"/>
      <c r="M2" s="468"/>
      <c r="N2" s="468"/>
      <c r="O2" s="468"/>
      <c r="P2" s="468"/>
    </row>
    <row r="3" spans="1:43" ht="14.1" customHeight="1">
      <c r="A3" s="491"/>
      <c r="B3" s="478"/>
      <c r="C3" s="478"/>
      <c r="D3" s="477"/>
      <c r="E3" s="488"/>
      <c r="F3" s="487"/>
      <c r="G3" s="478"/>
      <c r="H3" s="478"/>
      <c r="I3" s="478"/>
      <c r="J3" s="477"/>
      <c r="K3" s="478"/>
      <c r="L3" s="468"/>
      <c r="M3" s="468"/>
      <c r="N3" s="468"/>
      <c r="O3" s="468"/>
      <c r="P3" s="468"/>
    </row>
    <row r="4" spans="1:43" ht="11.25" customHeight="1">
      <c r="A4" s="492"/>
      <c r="B4" s="478"/>
      <c r="C4" s="478"/>
      <c r="D4" s="477"/>
      <c r="E4" s="488"/>
      <c r="F4" s="487"/>
      <c r="G4" s="478"/>
      <c r="H4" s="478"/>
      <c r="I4" s="478"/>
      <c r="J4" s="477"/>
      <c r="K4" s="478"/>
      <c r="L4" s="468"/>
      <c r="M4" s="468"/>
      <c r="N4" s="468"/>
      <c r="O4" s="468"/>
      <c r="P4" s="468"/>
    </row>
    <row r="5" spans="1:43" ht="18" customHeight="1">
      <c r="A5" s="492"/>
      <c r="B5" s="478"/>
      <c r="C5" s="478"/>
      <c r="D5" s="477"/>
      <c r="E5" s="488"/>
      <c r="F5" s="487"/>
      <c r="G5" s="478"/>
      <c r="H5" s="478"/>
      <c r="I5" s="478"/>
      <c r="J5" s="477"/>
      <c r="K5" s="478"/>
      <c r="L5" s="468"/>
      <c r="M5" s="468"/>
      <c r="N5" s="468"/>
      <c r="O5" s="468"/>
      <c r="P5" s="468"/>
    </row>
    <row r="6" spans="1:43" ht="29.25" customHeight="1">
      <c r="A6" s="493" t="s">
        <v>303</v>
      </c>
      <c r="B6" s="478"/>
      <c r="C6" s="478"/>
      <c r="D6" s="477"/>
      <c r="E6" s="488" t="s">
        <v>302</v>
      </c>
      <c r="F6" s="487" t="s">
        <v>302</v>
      </c>
      <c r="G6" s="478" t="s">
        <v>302</v>
      </c>
      <c r="H6" s="478" t="s">
        <v>302</v>
      </c>
      <c r="I6" s="478" t="s">
        <v>302</v>
      </c>
      <c r="J6" s="477" t="s">
        <v>302</v>
      </c>
      <c r="K6" s="478" t="s">
        <v>302</v>
      </c>
      <c r="L6" s="468"/>
      <c r="M6" s="468"/>
      <c r="N6" s="468"/>
      <c r="O6" s="468"/>
      <c r="P6" s="468"/>
    </row>
    <row r="7" spans="1:43" ht="12.75" customHeight="1">
      <c r="A7" s="479"/>
      <c r="B7" s="478"/>
      <c r="C7" s="478"/>
      <c r="D7" s="477"/>
      <c r="E7" s="488"/>
      <c r="F7" s="489"/>
      <c r="G7" s="485"/>
      <c r="H7" s="485"/>
      <c r="I7" s="485"/>
      <c r="J7" s="486"/>
      <c r="K7" s="485"/>
      <c r="L7" s="485"/>
      <c r="M7" s="468"/>
      <c r="N7" s="468"/>
      <c r="O7" s="468"/>
      <c r="P7" s="468"/>
    </row>
    <row r="8" spans="1:43" ht="14.1" customHeight="1">
      <c r="A8" s="492"/>
      <c r="B8" s="478"/>
      <c r="C8" s="478"/>
      <c r="D8" s="477"/>
      <c r="E8" s="488"/>
      <c r="F8" s="487"/>
      <c r="G8" s="478"/>
      <c r="H8" s="478"/>
      <c r="I8" s="478"/>
      <c r="J8" s="477"/>
      <c r="K8" s="478"/>
      <c r="L8" s="468"/>
      <c r="M8" s="468"/>
      <c r="N8" s="468"/>
      <c r="O8" s="468"/>
      <c r="P8" s="468"/>
    </row>
    <row r="9" spans="1:43" ht="14.1" customHeight="1">
      <c r="A9" s="491"/>
      <c r="B9" s="478"/>
      <c r="C9" s="478"/>
      <c r="D9" s="477"/>
      <c r="E9" s="488"/>
      <c r="F9" s="487"/>
      <c r="G9" s="478"/>
      <c r="H9" s="478"/>
      <c r="I9" s="485"/>
      <c r="J9" s="486"/>
      <c r="K9" s="485"/>
      <c r="L9" s="485"/>
      <c r="M9" s="485"/>
      <c r="N9" s="468"/>
      <c r="O9" s="468"/>
      <c r="P9" s="468"/>
    </row>
    <row r="10" spans="1:43" ht="14.1" customHeight="1">
      <c r="A10" s="491"/>
      <c r="B10" s="478"/>
      <c r="C10" s="478"/>
      <c r="D10" s="477"/>
      <c r="E10" s="488"/>
      <c r="F10" s="487"/>
      <c r="G10" s="478"/>
      <c r="H10" s="478"/>
      <c r="I10" s="485"/>
      <c r="J10" s="486"/>
      <c r="K10" s="485"/>
      <c r="L10" s="485"/>
      <c r="M10" s="485"/>
      <c r="N10" s="468"/>
      <c r="O10" s="468"/>
      <c r="P10" s="468"/>
    </row>
    <row r="11" spans="1:43" ht="14.1" customHeight="1">
      <c r="A11" s="479"/>
      <c r="B11" s="485"/>
      <c r="C11" s="485"/>
      <c r="D11" s="486"/>
      <c r="E11" s="490"/>
      <c r="F11" s="489"/>
      <c r="G11" s="478"/>
      <c r="H11" s="478"/>
      <c r="I11" s="485"/>
      <c r="J11" s="486"/>
      <c r="K11" s="485"/>
      <c r="L11" s="485"/>
      <c r="M11" s="485"/>
      <c r="N11" s="468"/>
      <c r="O11" s="468"/>
      <c r="P11" s="468"/>
    </row>
    <row r="12" spans="1:43" ht="14.1" customHeight="1">
      <c r="A12" s="489"/>
      <c r="B12" s="478"/>
      <c r="C12" s="478"/>
      <c r="D12" s="477"/>
      <c r="E12" s="488"/>
      <c r="F12" s="487"/>
      <c r="G12" s="478"/>
      <c r="H12" s="478"/>
      <c r="I12" s="485"/>
      <c r="J12" s="486"/>
      <c r="K12" s="485"/>
      <c r="L12" s="485"/>
      <c r="M12" s="485"/>
      <c r="N12" s="468"/>
      <c r="O12" s="468"/>
      <c r="P12" s="468"/>
    </row>
    <row r="13" spans="1:43" ht="14.1" customHeight="1">
      <c r="A13" s="483" t="str">
        <f>'No.4-12（方向別）'!A13</f>
        <v>調査地点　：Ｎｏ．４　有吉中学校前交差点</v>
      </c>
      <c r="B13" s="478"/>
      <c r="C13" s="478"/>
      <c r="D13" s="477"/>
      <c r="E13" s="488"/>
      <c r="F13" s="487"/>
      <c r="G13" s="478"/>
      <c r="H13" s="478"/>
      <c r="I13" s="485"/>
      <c r="J13" s="486"/>
      <c r="K13" s="485"/>
      <c r="L13" s="485"/>
      <c r="M13" s="485"/>
      <c r="N13" s="468"/>
      <c r="O13" s="468"/>
      <c r="P13" s="468"/>
    </row>
    <row r="14" spans="1:43" ht="14.1" customHeight="1">
      <c r="A14" s="489"/>
      <c r="B14" s="478"/>
      <c r="C14" s="478"/>
      <c r="D14" s="477"/>
      <c r="E14" s="488"/>
      <c r="F14" s="487"/>
      <c r="G14" s="478"/>
      <c r="H14" s="478"/>
      <c r="I14" s="485"/>
      <c r="J14" s="486"/>
      <c r="K14" s="485"/>
      <c r="L14" s="485"/>
      <c r="M14" s="485"/>
      <c r="N14" s="468"/>
      <c r="O14" s="468"/>
      <c r="P14" s="468"/>
    </row>
    <row r="15" spans="1:43" ht="14.1" customHeight="1">
      <c r="A15" s="483" t="s">
        <v>343</v>
      </c>
      <c r="B15" s="478"/>
      <c r="C15" s="478"/>
      <c r="D15" s="477"/>
      <c r="E15" s="488"/>
      <c r="F15" s="487"/>
      <c r="G15" s="468"/>
      <c r="H15" s="468"/>
      <c r="I15" s="485"/>
      <c r="J15" s="486"/>
      <c r="K15" s="485"/>
      <c r="L15" s="485"/>
      <c r="M15" s="485"/>
      <c r="N15" s="468"/>
      <c r="O15" s="468"/>
      <c r="P15" s="468"/>
    </row>
    <row r="16" spans="1:43" s="419" customFormat="1" ht="14.1" customHeight="1">
      <c r="A16" s="489"/>
      <c r="B16" s="478"/>
      <c r="C16" s="478"/>
      <c r="D16" s="477"/>
      <c r="E16" s="488"/>
      <c r="F16" s="487"/>
      <c r="G16" s="484"/>
      <c r="H16" s="484"/>
      <c r="I16" s="485"/>
      <c r="J16" s="486"/>
      <c r="K16" s="485"/>
      <c r="L16" s="485"/>
      <c r="M16" s="485"/>
      <c r="N16" s="484"/>
      <c r="O16" s="484"/>
      <c r="P16" s="484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  <c r="AC16" s="418"/>
      <c r="AD16" s="418"/>
      <c r="AE16" s="418"/>
      <c r="AF16" s="418"/>
      <c r="AG16" s="418"/>
      <c r="AH16" s="418"/>
      <c r="AI16" s="418"/>
      <c r="AJ16" s="418"/>
      <c r="AK16" s="418"/>
      <c r="AL16" s="418"/>
      <c r="AM16" s="418"/>
      <c r="AN16" s="418"/>
      <c r="AO16" s="418"/>
      <c r="AP16" s="418"/>
      <c r="AQ16" s="418"/>
    </row>
    <row r="17" spans="1:45" ht="14.1" customHeight="1">
      <c r="A17" s="483" t="s">
        <v>301</v>
      </c>
      <c r="B17" s="468"/>
      <c r="C17" s="482"/>
      <c r="D17" s="481"/>
      <c r="E17" s="480"/>
      <c r="F17" s="479"/>
      <c r="G17" s="478"/>
      <c r="H17" s="478"/>
      <c r="I17" s="478"/>
      <c r="J17" s="477"/>
      <c r="K17" s="469"/>
      <c r="L17" s="468"/>
      <c r="M17" s="468"/>
      <c r="N17" s="468"/>
      <c r="O17" s="468"/>
      <c r="P17" s="468"/>
    </row>
    <row r="18" spans="1:45" ht="12.75" customHeight="1" thickBot="1">
      <c r="A18" s="476"/>
      <c r="B18" s="28"/>
      <c r="C18" s="475"/>
      <c r="D18" s="474"/>
      <c r="E18" s="473"/>
      <c r="F18" s="472"/>
      <c r="G18" s="471"/>
      <c r="H18" s="471"/>
      <c r="I18" s="471"/>
      <c r="J18" s="470"/>
      <c r="K18" s="469"/>
      <c r="L18" s="468"/>
      <c r="M18" s="468"/>
      <c r="N18" s="468"/>
      <c r="O18" s="468"/>
      <c r="P18" s="468"/>
    </row>
    <row r="19" spans="1:45" s="419" customFormat="1" ht="14.45" customHeight="1" thickBot="1">
      <c r="A19" s="467" t="s">
        <v>2</v>
      </c>
      <c r="B19" s="465" t="s">
        <v>324</v>
      </c>
      <c r="C19" s="464"/>
      <c r="D19" s="466"/>
      <c r="E19" s="465" t="s">
        <v>323</v>
      </c>
      <c r="F19" s="466"/>
      <c r="G19" s="463"/>
      <c r="H19" s="465" t="s">
        <v>14</v>
      </c>
      <c r="I19" s="464"/>
      <c r="J19" s="463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  <c r="AC19" s="418"/>
      <c r="AD19" s="418"/>
      <c r="AE19" s="418"/>
      <c r="AF19" s="418"/>
      <c r="AG19" s="418"/>
      <c r="AH19" s="418"/>
      <c r="AI19" s="418"/>
      <c r="AJ19" s="418"/>
      <c r="AK19" s="418"/>
      <c r="AL19" s="418"/>
      <c r="AM19" s="418"/>
      <c r="AN19" s="418"/>
      <c r="AO19" s="418"/>
      <c r="AP19" s="418"/>
      <c r="AQ19" s="418"/>
    </row>
    <row r="20" spans="1:45" s="456" customFormat="1" ht="14.45" customHeight="1" thickBot="1">
      <c r="A20" s="462" t="s">
        <v>298</v>
      </c>
      <c r="B20" s="460" t="s">
        <v>297</v>
      </c>
      <c r="C20" s="459" t="s">
        <v>296</v>
      </c>
      <c r="D20" s="461" t="s">
        <v>14</v>
      </c>
      <c r="E20" s="460" t="s">
        <v>297</v>
      </c>
      <c r="F20" s="459" t="s">
        <v>296</v>
      </c>
      <c r="G20" s="458" t="s">
        <v>14</v>
      </c>
      <c r="H20" s="460" t="s">
        <v>297</v>
      </c>
      <c r="I20" s="459" t="s">
        <v>296</v>
      </c>
      <c r="J20" s="458" t="s">
        <v>14</v>
      </c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7"/>
      <c r="X20" s="457"/>
      <c r="Y20" s="457"/>
      <c r="Z20" s="457"/>
      <c r="AA20" s="457"/>
      <c r="AB20" s="457"/>
      <c r="AC20" s="457"/>
      <c r="AD20" s="457"/>
      <c r="AE20" s="457"/>
      <c r="AF20" s="457"/>
      <c r="AG20" s="457"/>
      <c r="AH20" s="457"/>
      <c r="AI20" s="457"/>
      <c r="AJ20" s="457"/>
      <c r="AK20" s="457"/>
      <c r="AL20" s="457"/>
      <c r="AM20" s="457"/>
      <c r="AN20" s="457"/>
      <c r="AO20" s="457"/>
      <c r="AP20" s="457"/>
      <c r="AQ20" s="457"/>
      <c r="AR20" s="457"/>
      <c r="AS20" s="457"/>
    </row>
    <row r="21" spans="1:45" s="419" customFormat="1" ht="14.45" customHeight="1">
      <c r="A21" s="455" t="s">
        <v>295</v>
      </c>
      <c r="B21" s="454">
        <f>'入力シート（補助）'!CE41</f>
        <v>0</v>
      </c>
      <c r="C21" s="453">
        <f>'入力シート（補助）'!CF41</f>
        <v>0</v>
      </c>
      <c r="D21" s="452">
        <f t="shared" ref="D21:D56" si="0">SUM(B21:C21)</f>
        <v>0</v>
      </c>
      <c r="E21" s="454">
        <f>'入力シート（補助）'!CG41</f>
        <v>2</v>
      </c>
      <c r="F21" s="453">
        <f>'入力シート（補助）'!CH41</f>
        <v>3</v>
      </c>
      <c r="G21" s="452">
        <f t="shared" ref="G21:G56" si="1">SUM(E21:F21)</f>
        <v>5</v>
      </c>
      <c r="H21" s="454">
        <f t="shared" ref="H21:H57" si="2">B21+E21</f>
        <v>2</v>
      </c>
      <c r="I21" s="453">
        <f t="shared" ref="I21:I57" si="3">C21+F21</f>
        <v>3</v>
      </c>
      <c r="J21" s="452">
        <f t="shared" ref="J21:J57" si="4">D21+G21</f>
        <v>5</v>
      </c>
      <c r="S21" s="420"/>
      <c r="T21" s="420"/>
      <c r="U21" s="420"/>
      <c r="V21" s="420"/>
      <c r="W21" s="420"/>
      <c r="X21" s="420"/>
      <c r="Y21" s="420"/>
      <c r="Z21" s="420"/>
      <c r="AA21" s="420"/>
      <c r="AB21" s="420"/>
      <c r="AC21" s="420"/>
      <c r="AD21" s="420"/>
      <c r="AE21" s="420"/>
      <c r="AF21" s="420"/>
      <c r="AG21" s="420"/>
      <c r="AH21" s="420"/>
      <c r="AI21" s="420"/>
      <c r="AJ21" s="420"/>
      <c r="AK21" s="420"/>
      <c r="AL21" s="420"/>
      <c r="AM21" s="420"/>
      <c r="AN21" s="420"/>
      <c r="AO21" s="420"/>
      <c r="AP21" s="420"/>
      <c r="AQ21" s="420"/>
      <c r="AR21" s="420"/>
      <c r="AS21" s="420"/>
    </row>
    <row r="22" spans="1:45" s="419" customFormat="1" ht="14.45" customHeight="1">
      <c r="A22" s="448" t="s">
        <v>294</v>
      </c>
      <c r="B22" s="436">
        <f>'入力シート（補助）'!CE42</f>
        <v>0</v>
      </c>
      <c r="C22" s="435">
        <f>'入力シート（補助）'!CF42</f>
        <v>0</v>
      </c>
      <c r="D22" s="434">
        <f t="shared" si="0"/>
        <v>0</v>
      </c>
      <c r="E22" s="436">
        <f>'入力シート（補助）'!CG42</f>
        <v>9</v>
      </c>
      <c r="F22" s="435">
        <f>'入力シート（補助）'!CH42</f>
        <v>7</v>
      </c>
      <c r="G22" s="434">
        <f t="shared" si="1"/>
        <v>16</v>
      </c>
      <c r="H22" s="436">
        <f t="shared" si="2"/>
        <v>9</v>
      </c>
      <c r="I22" s="435">
        <f t="shared" si="3"/>
        <v>7</v>
      </c>
      <c r="J22" s="434">
        <f t="shared" si="4"/>
        <v>16</v>
      </c>
      <c r="S22" s="420"/>
      <c r="T22" s="420"/>
      <c r="U22" s="420"/>
      <c r="V22" s="420"/>
      <c r="W22" s="420"/>
      <c r="X22" s="420"/>
      <c r="Y22" s="420"/>
      <c r="Z22" s="420"/>
      <c r="AA22" s="420"/>
      <c r="AB22" s="420"/>
      <c r="AC22" s="420"/>
      <c r="AD22" s="420"/>
      <c r="AE22" s="420"/>
      <c r="AF22" s="420"/>
      <c r="AG22" s="420"/>
      <c r="AH22" s="420"/>
      <c r="AI22" s="420"/>
      <c r="AJ22" s="420"/>
      <c r="AK22" s="420"/>
      <c r="AL22" s="420"/>
      <c r="AM22" s="420"/>
      <c r="AN22" s="420"/>
      <c r="AO22" s="420"/>
      <c r="AP22" s="420"/>
      <c r="AQ22" s="420"/>
      <c r="AR22" s="420"/>
      <c r="AS22" s="420"/>
    </row>
    <row r="23" spans="1:45" s="419" customFormat="1" ht="14.45" customHeight="1">
      <c r="A23" s="438" t="s">
        <v>293</v>
      </c>
      <c r="B23" s="436">
        <f>'入力シート（補助）'!CE43</f>
        <v>1</v>
      </c>
      <c r="C23" s="435">
        <f>'入力シート（補助）'!CF43</f>
        <v>6</v>
      </c>
      <c r="D23" s="434">
        <f t="shared" si="0"/>
        <v>7</v>
      </c>
      <c r="E23" s="436">
        <f>'入力シート（補助）'!CG43</f>
        <v>7</v>
      </c>
      <c r="F23" s="435">
        <f>'入力シート（補助）'!CH43</f>
        <v>14</v>
      </c>
      <c r="G23" s="434">
        <f t="shared" si="1"/>
        <v>21</v>
      </c>
      <c r="H23" s="436">
        <f t="shared" si="2"/>
        <v>8</v>
      </c>
      <c r="I23" s="435">
        <f t="shared" si="3"/>
        <v>20</v>
      </c>
      <c r="J23" s="434">
        <f t="shared" si="4"/>
        <v>28</v>
      </c>
      <c r="S23" s="420"/>
      <c r="T23" s="420"/>
      <c r="U23" s="420"/>
      <c r="V23" s="420"/>
      <c r="W23" s="420"/>
      <c r="X23" s="420"/>
      <c r="Y23" s="420"/>
      <c r="Z23" s="420"/>
      <c r="AA23" s="420"/>
      <c r="AB23" s="420"/>
      <c r="AC23" s="420"/>
      <c r="AD23" s="420"/>
      <c r="AE23" s="420"/>
      <c r="AF23" s="420"/>
      <c r="AG23" s="420"/>
      <c r="AH23" s="420"/>
      <c r="AI23" s="420"/>
      <c r="AJ23" s="420"/>
      <c r="AK23" s="420"/>
      <c r="AL23" s="420"/>
      <c r="AM23" s="420"/>
      <c r="AN23" s="420"/>
      <c r="AO23" s="420"/>
      <c r="AP23" s="420"/>
      <c r="AQ23" s="420"/>
      <c r="AR23" s="420"/>
      <c r="AS23" s="420"/>
    </row>
    <row r="24" spans="1:45" s="419" customFormat="1" ht="14.45" customHeight="1">
      <c r="A24" s="438" t="s">
        <v>292</v>
      </c>
      <c r="B24" s="436">
        <f>'入力シート（補助）'!CE44</f>
        <v>0</v>
      </c>
      <c r="C24" s="435">
        <f>'入力シート（補助）'!CF44</f>
        <v>2</v>
      </c>
      <c r="D24" s="434">
        <f t="shared" si="0"/>
        <v>2</v>
      </c>
      <c r="E24" s="436">
        <f>'入力シート（補助）'!CG44</f>
        <v>8</v>
      </c>
      <c r="F24" s="435">
        <f>'入力シート（補助）'!CH44</f>
        <v>4</v>
      </c>
      <c r="G24" s="434">
        <f t="shared" si="1"/>
        <v>12</v>
      </c>
      <c r="H24" s="436">
        <f t="shared" si="2"/>
        <v>8</v>
      </c>
      <c r="I24" s="435">
        <f t="shared" si="3"/>
        <v>6</v>
      </c>
      <c r="J24" s="434">
        <f t="shared" si="4"/>
        <v>14</v>
      </c>
      <c r="S24" s="420"/>
      <c r="T24" s="420"/>
      <c r="U24" s="420"/>
      <c r="V24" s="420"/>
      <c r="W24" s="420"/>
      <c r="X24" s="420"/>
      <c r="Y24" s="420"/>
      <c r="Z24" s="420"/>
      <c r="AA24" s="420"/>
      <c r="AB24" s="420"/>
      <c r="AC24" s="420"/>
      <c r="AD24" s="420"/>
      <c r="AE24" s="420"/>
      <c r="AF24" s="420"/>
      <c r="AG24" s="420"/>
      <c r="AH24" s="420"/>
      <c r="AI24" s="420"/>
      <c r="AJ24" s="420"/>
      <c r="AK24" s="420"/>
      <c r="AL24" s="420"/>
      <c r="AM24" s="420"/>
      <c r="AN24" s="420"/>
      <c r="AO24" s="420"/>
      <c r="AP24" s="420"/>
      <c r="AQ24" s="420"/>
      <c r="AR24" s="420"/>
      <c r="AS24" s="420"/>
    </row>
    <row r="25" spans="1:45" s="419" customFormat="1" ht="14.45" customHeight="1">
      <c r="A25" s="438" t="s">
        <v>291</v>
      </c>
      <c r="B25" s="436">
        <f>'入力シート（補助）'!CE45</f>
        <v>1</v>
      </c>
      <c r="C25" s="435">
        <f>'入力シート（補助）'!CF45</f>
        <v>8</v>
      </c>
      <c r="D25" s="434">
        <f t="shared" si="0"/>
        <v>9</v>
      </c>
      <c r="E25" s="436">
        <f>'入力シート（補助）'!CG45</f>
        <v>27</v>
      </c>
      <c r="F25" s="435">
        <f>'入力シート（補助）'!CH45</f>
        <v>11</v>
      </c>
      <c r="G25" s="434">
        <f t="shared" si="1"/>
        <v>38</v>
      </c>
      <c r="H25" s="436">
        <f t="shared" si="2"/>
        <v>28</v>
      </c>
      <c r="I25" s="435">
        <f t="shared" si="3"/>
        <v>19</v>
      </c>
      <c r="J25" s="434">
        <f t="shared" si="4"/>
        <v>47</v>
      </c>
      <c r="S25" s="420"/>
      <c r="T25" s="420"/>
      <c r="U25" s="420"/>
      <c r="V25" s="420"/>
      <c r="W25" s="420"/>
      <c r="X25" s="420"/>
      <c r="Y25" s="420"/>
      <c r="Z25" s="420"/>
      <c r="AA25" s="420"/>
      <c r="AB25" s="420"/>
      <c r="AC25" s="420"/>
      <c r="AD25" s="420"/>
      <c r="AE25" s="420"/>
      <c r="AF25" s="420"/>
      <c r="AG25" s="420"/>
      <c r="AH25" s="420"/>
      <c r="AI25" s="420"/>
      <c r="AJ25" s="420"/>
      <c r="AK25" s="420"/>
      <c r="AL25" s="420"/>
      <c r="AM25" s="420"/>
      <c r="AN25" s="420"/>
      <c r="AO25" s="420"/>
      <c r="AP25" s="420"/>
      <c r="AQ25" s="420"/>
      <c r="AR25" s="420"/>
      <c r="AS25" s="420"/>
    </row>
    <row r="26" spans="1:45" s="419" customFormat="1" ht="14.45" customHeight="1">
      <c r="A26" s="437" t="s">
        <v>290</v>
      </c>
      <c r="B26" s="447">
        <f>'入力シート（補助）'!CE46</f>
        <v>1</v>
      </c>
      <c r="C26" s="446">
        <f>'入力シート（補助）'!CF46</f>
        <v>7</v>
      </c>
      <c r="D26" s="445">
        <f t="shared" si="0"/>
        <v>8</v>
      </c>
      <c r="E26" s="447">
        <f>'入力シート（補助）'!CG46</f>
        <v>31</v>
      </c>
      <c r="F26" s="446">
        <f>'入力シート（補助）'!CH46</f>
        <v>1</v>
      </c>
      <c r="G26" s="445">
        <f t="shared" si="1"/>
        <v>32</v>
      </c>
      <c r="H26" s="447">
        <f t="shared" si="2"/>
        <v>32</v>
      </c>
      <c r="I26" s="446">
        <f t="shared" si="3"/>
        <v>8</v>
      </c>
      <c r="J26" s="445">
        <f t="shared" si="4"/>
        <v>40</v>
      </c>
      <c r="S26" s="420"/>
      <c r="T26" s="420"/>
      <c r="U26" s="420"/>
      <c r="V26" s="420"/>
      <c r="W26" s="420"/>
      <c r="X26" s="420"/>
      <c r="Y26" s="420"/>
      <c r="Z26" s="420"/>
      <c r="AA26" s="420"/>
      <c r="AB26" s="420"/>
      <c r="AC26" s="420"/>
      <c r="AD26" s="420"/>
      <c r="AE26" s="420"/>
      <c r="AF26" s="420"/>
      <c r="AG26" s="420"/>
      <c r="AH26" s="420"/>
      <c r="AI26" s="420"/>
      <c r="AJ26" s="420"/>
      <c r="AK26" s="420"/>
      <c r="AL26" s="420"/>
      <c r="AM26" s="420"/>
      <c r="AN26" s="420"/>
      <c r="AO26" s="420"/>
      <c r="AP26" s="420"/>
      <c r="AQ26" s="420"/>
      <c r="AR26" s="420"/>
      <c r="AS26" s="420"/>
    </row>
    <row r="27" spans="1:45" s="419" customFormat="1" ht="14.45" customHeight="1">
      <c r="A27" s="440" t="s">
        <v>289</v>
      </c>
      <c r="B27" s="431">
        <f>SUM(B21:B26)</f>
        <v>3</v>
      </c>
      <c r="C27" s="430">
        <f>SUM(C21:C26)</f>
        <v>23</v>
      </c>
      <c r="D27" s="432">
        <f t="shared" si="0"/>
        <v>26</v>
      </c>
      <c r="E27" s="431">
        <f t="shared" ref="E27:F27" si="5">SUM(E21:E26)</f>
        <v>84</v>
      </c>
      <c r="F27" s="430">
        <f t="shared" si="5"/>
        <v>40</v>
      </c>
      <c r="G27" s="432">
        <f t="shared" si="1"/>
        <v>124</v>
      </c>
      <c r="H27" s="431">
        <f t="shared" si="2"/>
        <v>87</v>
      </c>
      <c r="I27" s="430">
        <f t="shared" si="3"/>
        <v>63</v>
      </c>
      <c r="J27" s="432">
        <f t="shared" si="4"/>
        <v>150</v>
      </c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420"/>
      <c r="AK27" s="420"/>
      <c r="AL27" s="420"/>
      <c r="AM27" s="420"/>
      <c r="AN27" s="420"/>
      <c r="AO27" s="420"/>
      <c r="AP27" s="420"/>
      <c r="AQ27" s="420"/>
      <c r="AR27" s="420"/>
      <c r="AS27" s="420"/>
    </row>
    <row r="28" spans="1:45" s="419" customFormat="1" ht="14.45" customHeight="1">
      <c r="A28" s="439" t="s">
        <v>288</v>
      </c>
      <c r="B28" s="451">
        <f>'入力シート（補助）'!CE48</f>
        <v>5</v>
      </c>
      <c r="C28" s="450">
        <f>'入力シート（補助）'!CF48</f>
        <v>9</v>
      </c>
      <c r="D28" s="449">
        <f t="shared" si="0"/>
        <v>14</v>
      </c>
      <c r="E28" s="451">
        <f>'入力シート（補助）'!CG48</f>
        <v>25</v>
      </c>
      <c r="F28" s="450">
        <f>'入力シート（補助）'!CH48</f>
        <v>1</v>
      </c>
      <c r="G28" s="449">
        <f t="shared" si="1"/>
        <v>26</v>
      </c>
      <c r="H28" s="451">
        <f t="shared" si="2"/>
        <v>30</v>
      </c>
      <c r="I28" s="450">
        <f t="shared" si="3"/>
        <v>10</v>
      </c>
      <c r="J28" s="449">
        <f t="shared" si="4"/>
        <v>40</v>
      </c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420"/>
      <c r="AH28" s="420"/>
      <c r="AI28" s="420"/>
      <c r="AJ28" s="420"/>
      <c r="AK28" s="420"/>
      <c r="AL28" s="420"/>
      <c r="AM28" s="420"/>
      <c r="AN28" s="420"/>
      <c r="AO28" s="420"/>
      <c r="AP28" s="420"/>
      <c r="AQ28" s="420"/>
      <c r="AR28" s="420"/>
      <c r="AS28" s="420"/>
    </row>
    <row r="29" spans="1:45" s="419" customFormat="1" ht="14.45" customHeight="1">
      <c r="A29" s="438" t="s">
        <v>287</v>
      </c>
      <c r="B29" s="436">
        <f>'入力シート（補助）'!CE49</f>
        <v>0</v>
      </c>
      <c r="C29" s="435">
        <f>'入力シート（補助）'!CF49</f>
        <v>0</v>
      </c>
      <c r="D29" s="434">
        <f t="shared" si="0"/>
        <v>0</v>
      </c>
      <c r="E29" s="436">
        <f>'入力シート（補助）'!CG49</f>
        <v>0</v>
      </c>
      <c r="F29" s="435">
        <f>'入力シート（補助）'!CH49</f>
        <v>1</v>
      </c>
      <c r="G29" s="434">
        <f t="shared" si="1"/>
        <v>1</v>
      </c>
      <c r="H29" s="436">
        <f t="shared" si="2"/>
        <v>0</v>
      </c>
      <c r="I29" s="435">
        <f t="shared" si="3"/>
        <v>1</v>
      </c>
      <c r="J29" s="434">
        <f t="shared" si="4"/>
        <v>1</v>
      </c>
      <c r="S29" s="420"/>
      <c r="T29" s="420"/>
      <c r="U29" s="420"/>
      <c r="V29" s="420"/>
      <c r="W29" s="420"/>
      <c r="X29" s="420"/>
      <c r="Y29" s="420"/>
      <c r="Z29" s="420"/>
      <c r="AA29" s="420"/>
      <c r="AB29" s="420"/>
      <c r="AC29" s="420"/>
      <c r="AD29" s="420"/>
      <c r="AE29" s="420"/>
      <c r="AF29" s="420"/>
      <c r="AG29" s="420"/>
      <c r="AH29" s="420"/>
      <c r="AI29" s="420"/>
      <c r="AJ29" s="420"/>
      <c r="AK29" s="420"/>
      <c r="AL29" s="420"/>
      <c r="AM29" s="420"/>
      <c r="AN29" s="420"/>
      <c r="AO29" s="420"/>
      <c r="AP29" s="420"/>
      <c r="AQ29" s="420"/>
      <c r="AR29" s="420"/>
      <c r="AS29" s="420"/>
    </row>
    <row r="30" spans="1:45" s="419" customFormat="1" ht="14.45" customHeight="1">
      <c r="A30" s="438" t="s">
        <v>286</v>
      </c>
      <c r="B30" s="436">
        <f>'入力シート（補助）'!CE50</f>
        <v>0</v>
      </c>
      <c r="C30" s="435">
        <f>'入力シート（補助）'!CF50</f>
        <v>1</v>
      </c>
      <c r="D30" s="434">
        <f t="shared" si="0"/>
        <v>1</v>
      </c>
      <c r="E30" s="436">
        <f>'入力シート（補助）'!CG50</f>
        <v>1</v>
      </c>
      <c r="F30" s="435">
        <f>'入力シート（補助）'!CH50</f>
        <v>1</v>
      </c>
      <c r="G30" s="434">
        <f t="shared" si="1"/>
        <v>2</v>
      </c>
      <c r="H30" s="436">
        <f t="shared" si="2"/>
        <v>1</v>
      </c>
      <c r="I30" s="435">
        <f t="shared" si="3"/>
        <v>2</v>
      </c>
      <c r="J30" s="434">
        <f t="shared" si="4"/>
        <v>3</v>
      </c>
      <c r="S30" s="420"/>
      <c r="T30" s="420"/>
      <c r="U30" s="420"/>
      <c r="V30" s="420"/>
      <c r="W30" s="420"/>
      <c r="X30" s="420"/>
      <c r="Y30" s="420"/>
      <c r="Z30" s="420"/>
      <c r="AA30" s="420"/>
      <c r="AB30" s="420"/>
      <c r="AC30" s="420"/>
      <c r="AD30" s="420"/>
      <c r="AE30" s="420"/>
      <c r="AF30" s="420"/>
      <c r="AG30" s="420"/>
      <c r="AH30" s="420"/>
      <c r="AI30" s="420"/>
      <c r="AJ30" s="420"/>
      <c r="AK30" s="420"/>
      <c r="AL30" s="420"/>
      <c r="AM30" s="420"/>
      <c r="AN30" s="420"/>
      <c r="AO30" s="420"/>
      <c r="AP30" s="420"/>
      <c r="AQ30" s="420"/>
      <c r="AR30" s="420"/>
      <c r="AS30" s="420"/>
    </row>
    <row r="31" spans="1:45" s="419" customFormat="1" ht="14.45" customHeight="1">
      <c r="A31" s="448" t="s">
        <v>285</v>
      </c>
      <c r="B31" s="436">
        <f>'入力シート（補助）'!CE51</f>
        <v>0</v>
      </c>
      <c r="C31" s="435">
        <f>'入力シート（補助）'!CF51</f>
        <v>1</v>
      </c>
      <c r="D31" s="434">
        <f t="shared" si="0"/>
        <v>1</v>
      </c>
      <c r="E31" s="436">
        <f>'入力シート（補助）'!CG51</f>
        <v>0</v>
      </c>
      <c r="F31" s="435">
        <f>'入力シート（補助）'!CH51</f>
        <v>2</v>
      </c>
      <c r="G31" s="434">
        <f t="shared" si="1"/>
        <v>2</v>
      </c>
      <c r="H31" s="436">
        <f t="shared" si="2"/>
        <v>0</v>
      </c>
      <c r="I31" s="435">
        <f t="shared" si="3"/>
        <v>3</v>
      </c>
      <c r="J31" s="434">
        <f t="shared" si="4"/>
        <v>3</v>
      </c>
      <c r="S31" s="420"/>
      <c r="T31" s="420"/>
      <c r="U31" s="420"/>
      <c r="V31" s="420"/>
      <c r="W31" s="420"/>
      <c r="X31" s="420"/>
      <c r="Y31" s="420"/>
      <c r="Z31" s="420"/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0"/>
      <c r="AL31" s="420"/>
      <c r="AM31" s="420"/>
      <c r="AN31" s="420"/>
      <c r="AO31" s="420"/>
      <c r="AP31" s="420"/>
      <c r="AQ31" s="420"/>
      <c r="AR31" s="420"/>
      <c r="AS31" s="420"/>
    </row>
    <row r="32" spans="1:45" s="419" customFormat="1" ht="14.45" customHeight="1">
      <c r="A32" s="438" t="s">
        <v>284</v>
      </c>
      <c r="B32" s="436">
        <f>'入力シート（補助）'!CE52</f>
        <v>0</v>
      </c>
      <c r="C32" s="435">
        <f>'入力シート（補助）'!CF52</f>
        <v>0</v>
      </c>
      <c r="D32" s="434">
        <f t="shared" si="0"/>
        <v>0</v>
      </c>
      <c r="E32" s="436">
        <f>'入力シート（補助）'!CG52</f>
        <v>1</v>
      </c>
      <c r="F32" s="435">
        <f>'入力シート（補助）'!CH52</f>
        <v>5</v>
      </c>
      <c r="G32" s="434">
        <f t="shared" si="1"/>
        <v>6</v>
      </c>
      <c r="H32" s="436">
        <f t="shared" si="2"/>
        <v>1</v>
      </c>
      <c r="I32" s="435">
        <f t="shared" si="3"/>
        <v>5</v>
      </c>
      <c r="J32" s="434">
        <f t="shared" si="4"/>
        <v>6</v>
      </c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  <c r="AI32" s="420"/>
      <c r="AJ32" s="420"/>
      <c r="AK32" s="420"/>
      <c r="AL32" s="420"/>
      <c r="AM32" s="420"/>
      <c r="AN32" s="420"/>
      <c r="AO32" s="420"/>
      <c r="AP32" s="420"/>
      <c r="AQ32" s="420"/>
      <c r="AR32" s="420"/>
      <c r="AS32" s="420"/>
    </row>
    <row r="33" spans="1:45" s="419" customFormat="1" ht="14.45" customHeight="1">
      <c r="A33" s="437" t="s">
        <v>283</v>
      </c>
      <c r="B33" s="447">
        <f>'入力シート（補助）'!CE53</f>
        <v>0</v>
      </c>
      <c r="C33" s="446">
        <f>'入力シート（補助）'!CF53</f>
        <v>0</v>
      </c>
      <c r="D33" s="445">
        <f t="shared" si="0"/>
        <v>0</v>
      </c>
      <c r="E33" s="447">
        <f>'入力シート（補助）'!CG53</f>
        <v>1</v>
      </c>
      <c r="F33" s="446">
        <f>'入力シート（補助）'!CH53</f>
        <v>1</v>
      </c>
      <c r="G33" s="445">
        <f t="shared" si="1"/>
        <v>2</v>
      </c>
      <c r="H33" s="447">
        <f t="shared" si="2"/>
        <v>1</v>
      </c>
      <c r="I33" s="446">
        <f t="shared" si="3"/>
        <v>1</v>
      </c>
      <c r="J33" s="445">
        <f t="shared" si="4"/>
        <v>2</v>
      </c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  <c r="AG33" s="420"/>
      <c r="AH33" s="420"/>
      <c r="AI33" s="420"/>
      <c r="AJ33" s="420"/>
      <c r="AK33" s="420"/>
      <c r="AL33" s="420"/>
      <c r="AM33" s="420"/>
      <c r="AN33" s="420"/>
      <c r="AO33" s="420"/>
      <c r="AP33" s="420"/>
      <c r="AQ33" s="420"/>
      <c r="AR33" s="420"/>
      <c r="AS33" s="420"/>
    </row>
    <row r="34" spans="1:45" s="419" customFormat="1" ht="14.45" customHeight="1">
      <c r="A34" s="440" t="s">
        <v>282</v>
      </c>
      <c r="B34" s="431">
        <f>SUM(B28:B33)</f>
        <v>5</v>
      </c>
      <c r="C34" s="430">
        <f>SUM(C28:C33)</f>
        <v>11</v>
      </c>
      <c r="D34" s="432">
        <f t="shared" si="0"/>
        <v>16</v>
      </c>
      <c r="E34" s="431">
        <f t="shared" ref="E34:F34" si="6">SUM(E28:E33)</f>
        <v>28</v>
      </c>
      <c r="F34" s="430">
        <f t="shared" si="6"/>
        <v>11</v>
      </c>
      <c r="G34" s="432">
        <f t="shared" si="1"/>
        <v>39</v>
      </c>
      <c r="H34" s="431">
        <f t="shared" si="2"/>
        <v>33</v>
      </c>
      <c r="I34" s="430">
        <f t="shared" si="3"/>
        <v>22</v>
      </c>
      <c r="J34" s="432">
        <f t="shared" si="4"/>
        <v>55</v>
      </c>
      <c r="S34" s="420"/>
      <c r="T34" s="420"/>
      <c r="U34" s="420"/>
      <c r="V34" s="420"/>
      <c r="W34" s="420"/>
      <c r="X34" s="420"/>
      <c r="Y34" s="420"/>
      <c r="Z34" s="420"/>
      <c r="AA34" s="420"/>
      <c r="AB34" s="420"/>
      <c r="AC34" s="420"/>
      <c r="AD34" s="420"/>
      <c r="AE34" s="420"/>
      <c r="AF34" s="420"/>
      <c r="AG34" s="420"/>
      <c r="AH34" s="420"/>
      <c r="AI34" s="420"/>
      <c r="AJ34" s="420"/>
      <c r="AK34" s="420"/>
      <c r="AL34" s="420"/>
      <c r="AM34" s="420"/>
      <c r="AN34" s="420"/>
      <c r="AO34" s="420"/>
      <c r="AP34" s="420"/>
      <c r="AQ34" s="420"/>
      <c r="AR34" s="420"/>
      <c r="AS34" s="420"/>
    </row>
    <row r="35" spans="1:45" s="419" customFormat="1" ht="14.45" customHeight="1">
      <c r="A35" s="444" t="s">
        <v>281</v>
      </c>
      <c r="B35" s="443">
        <f>'入力シート（補助）'!CE55</f>
        <v>1</v>
      </c>
      <c r="C35" s="442">
        <f>'入力シート（補助）'!CF55</f>
        <v>1</v>
      </c>
      <c r="D35" s="441">
        <f t="shared" si="0"/>
        <v>2</v>
      </c>
      <c r="E35" s="443">
        <f>'入力シート（補助）'!CG55</f>
        <v>3</v>
      </c>
      <c r="F35" s="442">
        <f>'入力シート（補助）'!CH55</f>
        <v>2</v>
      </c>
      <c r="G35" s="441">
        <f t="shared" si="1"/>
        <v>5</v>
      </c>
      <c r="H35" s="443">
        <f t="shared" si="2"/>
        <v>4</v>
      </c>
      <c r="I35" s="442">
        <f t="shared" si="3"/>
        <v>3</v>
      </c>
      <c r="J35" s="441">
        <f t="shared" si="4"/>
        <v>7</v>
      </c>
      <c r="S35" s="420"/>
      <c r="T35" s="420"/>
      <c r="U35" s="420"/>
      <c r="V35" s="420"/>
      <c r="W35" s="420"/>
      <c r="X35" s="420"/>
      <c r="Y35" s="420"/>
      <c r="Z35" s="420"/>
      <c r="AA35" s="420"/>
      <c r="AB35" s="420"/>
      <c r="AC35" s="420"/>
      <c r="AD35" s="420"/>
      <c r="AE35" s="420"/>
      <c r="AF35" s="420"/>
      <c r="AG35" s="420"/>
      <c r="AH35" s="420"/>
      <c r="AI35" s="420"/>
      <c r="AJ35" s="420"/>
      <c r="AK35" s="420"/>
      <c r="AL35" s="420"/>
      <c r="AM35" s="420"/>
      <c r="AN35" s="420"/>
      <c r="AO35" s="420"/>
      <c r="AP35" s="420"/>
      <c r="AQ35" s="420"/>
      <c r="AR35" s="420"/>
      <c r="AS35" s="420"/>
    </row>
    <row r="36" spans="1:45" s="419" customFormat="1" ht="14.45" customHeight="1">
      <c r="A36" s="440" t="s">
        <v>32</v>
      </c>
      <c r="B36" s="431">
        <f>'入力シート（補助）'!CE56</f>
        <v>0</v>
      </c>
      <c r="C36" s="430">
        <f>'入力シート（補助）'!CF56</f>
        <v>1</v>
      </c>
      <c r="D36" s="432">
        <f t="shared" si="0"/>
        <v>1</v>
      </c>
      <c r="E36" s="431">
        <f>'入力シート（補助）'!CG56</f>
        <v>4</v>
      </c>
      <c r="F36" s="430">
        <f>'入力シート（補助）'!CH56</f>
        <v>1</v>
      </c>
      <c r="G36" s="432">
        <f t="shared" si="1"/>
        <v>5</v>
      </c>
      <c r="H36" s="431">
        <f t="shared" si="2"/>
        <v>4</v>
      </c>
      <c r="I36" s="430">
        <f t="shared" si="3"/>
        <v>2</v>
      </c>
      <c r="J36" s="432">
        <f t="shared" si="4"/>
        <v>6</v>
      </c>
      <c r="S36" s="420"/>
      <c r="T36" s="420"/>
      <c r="U36" s="420"/>
      <c r="V36" s="420"/>
      <c r="W36" s="420"/>
      <c r="X36" s="420"/>
      <c r="Y36" s="420"/>
      <c r="Z36" s="420"/>
      <c r="AA36" s="420"/>
      <c r="AB36" s="420"/>
      <c r="AC36" s="420"/>
      <c r="AD36" s="420"/>
      <c r="AE36" s="420"/>
      <c r="AF36" s="420"/>
      <c r="AG36" s="420"/>
      <c r="AH36" s="420"/>
      <c r="AI36" s="420"/>
      <c r="AJ36" s="420"/>
      <c r="AK36" s="420"/>
      <c r="AL36" s="420"/>
      <c r="AM36" s="420"/>
      <c r="AN36" s="420"/>
      <c r="AO36" s="420"/>
      <c r="AP36" s="420"/>
      <c r="AQ36" s="420"/>
      <c r="AR36" s="420"/>
      <c r="AS36" s="420"/>
    </row>
    <row r="37" spans="1:45" s="419" customFormat="1" ht="14.45" customHeight="1">
      <c r="A37" s="440" t="s">
        <v>33</v>
      </c>
      <c r="B37" s="431">
        <f>'入力シート（補助）'!CE57</f>
        <v>2</v>
      </c>
      <c r="C37" s="430">
        <f>'入力シート（補助）'!CF57</f>
        <v>1</v>
      </c>
      <c r="D37" s="432">
        <f t="shared" si="0"/>
        <v>3</v>
      </c>
      <c r="E37" s="431">
        <f>'入力シート（補助）'!CG57</f>
        <v>0</v>
      </c>
      <c r="F37" s="430">
        <f>'入力シート（補助）'!CH57</f>
        <v>4</v>
      </c>
      <c r="G37" s="432">
        <f t="shared" si="1"/>
        <v>4</v>
      </c>
      <c r="H37" s="431">
        <f t="shared" si="2"/>
        <v>2</v>
      </c>
      <c r="I37" s="430">
        <f t="shared" si="3"/>
        <v>5</v>
      </c>
      <c r="J37" s="432">
        <f t="shared" si="4"/>
        <v>7</v>
      </c>
      <c r="S37" s="420"/>
      <c r="T37" s="420"/>
      <c r="U37" s="420"/>
      <c r="V37" s="420"/>
      <c r="W37" s="420"/>
      <c r="X37" s="420"/>
      <c r="Y37" s="420"/>
      <c r="Z37" s="420"/>
      <c r="AA37" s="420"/>
      <c r="AB37" s="420"/>
      <c r="AC37" s="420"/>
      <c r="AD37" s="420"/>
      <c r="AE37" s="420"/>
      <c r="AF37" s="420"/>
      <c r="AG37" s="420"/>
      <c r="AH37" s="420"/>
      <c r="AI37" s="420"/>
      <c r="AJ37" s="420"/>
      <c r="AK37" s="420"/>
      <c r="AL37" s="420"/>
      <c r="AM37" s="420"/>
      <c r="AN37" s="420"/>
      <c r="AO37" s="420"/>
      <c r="AP37" s="420"/>
      <c r="AQ37" s="420"/>
      <c r="AR37" s="420"/>
      <c r="AS37" s="420"/>
    </row>
    <row r="38" spans="1:45" s="419" customFormat="1" ht="14.45" customHeight="1">
      <c r="A38" s="440" t="s">
        <v>34</v>
      </c>
      <c r="B38" s="431">
        <f>'入力シート（補助）'!CE58</f>
        <v>0</v>
      </c>
      <c r="C38" s="430">
        <f>'入力シート（補助）'!CF58</f>
        <v>1</v>
      </c>
      <c r="D38" s="432">
        <f t="shared" si="0"/>
        <v>1</v>
      </c>
      <c r="E38" s="431">
        <f>'入力シート（補助）'!CG58</f>
        <v>1</v>
      </c>
      <c r="F38" s="430">
        <f>'入力シート（補助）'!CH58</f>
        <v>2</v>
      </c>
      <c r="G38" s="432">
        <f t="shared" si="1"/>
        <v>3</v>
      </c>
      <c r="H38" s="431">
        <f t="shared" si="2"/>
        <v>1</v>
      </c>
      <c r="I38" s="430">
        <f t="shared" si="3"/>
        <v>3</v>
      </c>
      <c r="J38" s="432">
        <f t="shared" si="4"/>
        <v>4</v>
      </c>
      <c r="S38" s="420"/>
      <c r="T38" s="420"/>
      <c r="U38" s="420"/>
      <c r="V38" s="420"/>
      <c r="W38" s="420"/>
      <c r="X38" s="420"/>
      <c r="Y38" s="420"/>
      <c r="Z38" s="420"/>
      <c r="AA38" s="420"/>
      <c r="AB38" s="420"/>
      <c r="AC38" s="420"/>
      <c r="AD38" s="420"/>
      <c r="AE38" s="420"/>
      <c r="AF38" s="420"/>
      <c r="AG38" s="420"/>
      <c r="AH38" s="420"/>
      <c r="AI38" s="420"/>
      <c r="AJ38" s="420"/>
      <c r="AK38" s="420"/>
      <c r="AL38" s="420"/>
      <c r="AM38" s="420"/>
      <c r="AN38" s="420"/>
      <c r="AO38" s="420"/>
      <c r="AP38" s="420"/>
      <c r="AQ38" s="420"/>
      <c r="AR38" s="420"/>
      <c r="AS38" s="420"/>
    </row>
    <row r="39" spans="1:45" s="419" customFormat="1" ht="14.45" customHeight="1">
      <c r="A39" s="440" t="s">
        <v>35</v>
      </c>
      <c r="B39" s="431">
        <f>'入力シート（補助）'!CE59</f>
        <v>1</v>
      </c>
      <c r="C39" s="430">
        <f>'入力シート（補助）'!CF59</f>
        <v>2</v>
      </c>
      <c r="D39" s="432">
        <f t="shared" si="0"/>
        <v>3</v>
      </c>
      <c r="E39" s="431">
        <f>'入力シート（補助）'!CG59</f>
        <v>0</v>
      </c>
      <c r="F39" s="430">
        <f>'入力シート（補助）'!CH59</f>
        <v>0</v>
      </c>
      <c r="G39" s="432">
        <f t="shared" si="1"/>
        <v>0</v>
      </c>
      <c r="H39" s="431">
        <f t="shared" si="2"/>
        <v>1</v>
      </c>
      <c r="I39" s="430">
        <f t="shared" si="3"/>
        <v>2</v>
      </c>
      <c r="J39" s="432">
        <f t="shared" si="4"/>
        <v>3</v>
      </c>
      <c r="S39" s="420"/>
      <c r="T39" s="420"/>
      <c r="U39" s="420"/>
      <c r="V39" s="420"/>
      <c r="W39" s="420"/>
      <c r="X39" s="420"/>
      <c r="Y39" s="420"/>
      <c r="Z39" s="420"/>
      <c r="AA39" s="420"/>
      <c r="AB39" s="420"/>
      <c r="AC39" s="420"/>
      <c r="AD39" s="420"/>
      <c r="AE39" s="420"/>
      <c r="AF39" s="420"/>
      <c r="AG39" s="420"/>
      <c r="AH39" s="420"/>
      <c r="AI39" s="420"/>
      <c r="AJ39" s="420"/>
      <c r="AK39" s="420"/>
      <c r="AL39" s="420"/>
      <c r="AM39" s="420"/>
      <c r="AN39" s="420"/>
      <c r="AO39" s="420"/>
      <c r="AP39" s="420"/>
      <c r="AQ39" s="420"/>
      <c r="AR39" s="420"/>
      <c r="AS39" s="420"/>
    </row>
    <row r="40" spans="1:45" s="419" customFormat="1" ht="14.45" customHeight="1">
      <c r="A40" s="440" t="s">
        <v>36</v>
      </c>
      <c r="B40" s="431">
        <f>'入力シート（補助）'!CE60</f>
        <v>131</v>
      </c>
      <c r="C40" s="430">
        <f>'入力シート（補助）'!CF60</f>
        <v>6</v>
      </c>
      <c r="D40" s="432">
        <f t="shared" si="0"/>
        <v>137</v>
      </c>
      <c r="E40" s="431">
        <f>'入力シート（補助）'!CG60</f>
        <v>1</v>
      </c>
      <c r="F40" s="430">
        <f>'入力シート（補助）'!CH60</f>
        <v>1</v>
      </c>
      <c r="G40" s="432">
        <f t="shared" si="1"/>
        <v>2</v>
      </c>
      <c r="H40" s="431">
        <f t="shared" si="2"/>
        <v>132</v>
      </c>
      <c r="I40" s="430">
        <f t="shared" si="3"/>
        <v>7</v>
      </c>
      <c r="J40" s="432">
        <f t="shared" si="4"/>
        <v>139</v>
      </c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0"/>
      <c r="AG40" s="420"/>
      <c r="AH40" s="420"/>
      <c r="AI40" s="420"/>
      <c r="AJ40" s="420"/>
      <c r="AK40" s="420"/>
      <c r="AL40" s="420"/>
      <c r="AM40" s="420"/>
      <c r="AN40" s="420"/>
      <c r="AO40" s="420"/>
      <c r="AP40" s="420"/>
      <c r="AQ40" s="420"/>
      <c r="AR40" s="420"/>
      <c r="AS40" s="420"/>
    </row>
    <row r="41" spans="1:45" s="419" customFormat="1" ht="14.45" customHeight="1">
      <c r="A41" s="440" t="s">
        <v>37</v>
      </c>
      <c r="B41" s="431">
        <f>'入力シート（補助）'!CE61</f>
        <v>2</v>
      </c>
      <c r="C41" s="430">
        <f>'入力シート（補助）'!CF61</f>
        <v>5</v>
      </c>
      <c r="D41" s="432">
        <f t="shared" si="0"/>
        <v>7</v>
      </c>
      <c r="E41" s="431">
        <f>'入力シート（補助）'!CG61</f>
        <v>10</v>
      </c>
      <c r="F41" s="430">
        <f>'入力シート（補助）'!CH61</f>
        <v>20</v>
      </c>
      <c r="G41" s="432">
        <f t="shared" si="1"/>
        <v>30</v>
      </c>
      <c r="H41" s="431">
        <f t="shared" si="2"/>
        <v>12</v>
      </c>
      <c r="I41" s="430">
        <f t="shared" si="3"/>
        <v>25</v>
      </c>
      <c r="J41" s="432">
        <f t="shared" si="4"/>
        <v>37</v>
      </c>
      <c r="S41" s="420"/>
      <c r="T41" s="420"/>
      <c r="U41" s="420"/>
      <c r="V41" s="420"/>
      <c r="W41" s="420"/>
      <c r="X41" s="420"/>
      <c r="Y41" s="420"/>
      <c r="Z41" s="420"/>
      <c r="AA41" s="420"/>
      <c r="AB41" s="420"/>
      <c r="AC41" s="420"/>
      <c r="AD41" s="420"/>
      <c r="AE41" s="420"/>
      <c r="AF41" s="420"/>
      <c r="AG41" s="420"/>
      <c r="AH41" s="420"/>
      <c r="AI41" s="420"/>
      <c r="AJ41" s="420"/>
      <c r="AK41" s="420"/>
      <c r="AL41" s="420"/>
      <c r="AM41" s="420"/>
      <c r="AN41" s="420"/>
      <c r="AO41" s="420"/>
      <c r="AP41" s="420"/>
      <c r="AQ41" s="420"/>
      <c r="AR41" s="420"/>
      <c r="AS41" s="420"/>
    </row>
    <row r="42" spans="1:45" s="419" customFormat="1" ht="14.45" customHeight="1">
      <c r="A42" s="440" t="s">
        <v>38</v>
      </c>
      <c r="B42" s="431">
        <f>'入力シート（補助）'!CE62</f>
        <v>7</v>
      </c>
      <c r="C42" s="430">
        <f>'入力シート（補助）'!CF62</f>
        <v>20</v>
      </c>
      <c r="D42" s="432">
        <f t="shared" si="0"/>
        <v>27</v>
      </c>
      <c r="E42" s="431">
        <f>'入力シート（補助）'!CG62</f>
        <v>3</v>
      </c>
      <c r="F42" s="430">
        <f>'入力シート（補助）'!CH62</f>
        <v>6</v>
      </c>
      <c r="G42" s="432">
        <f t="shared" si="1"/>
        <v>9</v>
      </c>
      <c r="H42" s="431">
        <f t="shared" si="2"/>
        <v>10</v>
      </c>
      <c r="I42" s="430">
        <f t="shared" si="3"/>
        <v>26</v>
      </c>
      <c r="J42" s="432">
        <f t="shared" si="4"/>
        <v>36</v>
      </c>
      <c r="S42" s="420"/>
      <c r="T42" s="420"/>
      <c r="U42" s="420"/>
      <c r="V42" s="420"/>
      <c r="W42" s="420"/>
      <c r="X42" s="420"/>
      <c r="Y42" s="420"/>
      <c r="Z42" s="420"/>
      <c r="AA42" s="420"/>
      <c r="AB42" s="420"/>
      <c r="AC42" s="420"/>
      <c r="AD42" s="420"/>
      <c r="AE42" s="420"/>
      <c r="AF42" s="420"/>
      <c r="AG42" s="420"/>
      <c r="AH42" s="420"/>
      <c r="AI42" s="420"/>
      <c r="AJ42" s="420"/>
      <c r="AK42" s="420"/>
      <c r="AL42" s="420"/>
      <c r="AM42" s="420"/>
      <c r="AN42" s="420"/>
      <c r="AO42" s="420"/>
      <c r="AP42" s="420"/>
      <c r="AQ42" s="420"/>
      <c r="AR42" s="420"/>
      <c r="AS42" s="420"/>
    </row>
    <row r="43" spans="1:45" s="419" customFormat="1" ht="14.45" customHeight="1">
      <c r="A43" s="439" t="s">
        <v>39</v>
      </c>
      <c r="B43" s="436">
        <f>'入力シート（補助）'!CE63</f>
        <v>0</v>
      </c>
      <c r="C43" s="435">
        <f>'入力シート（補助）'!CF63</f>
        <v>5</v>
      </c>
      <c r="D43" s="434">
        <f t="shared" si="0"/>
        <v>5</v>
      </c>
      <c r="E43" s="436">
        <f>'入力シート（補助）'!CG63</f>
        <v>1</v>
      </c>
      <c r="F43" s="435">
        <f>'入力シート（補助）'!CH63</f>
        <v>0</v>
      </c>
      <c r="G43" s="434">
        <f t="shared" si="1"/>
        <v>1</v>
      </c>
      <c r="H43" s="436">
        <f t="shared" si="2"/>
        <v>1</v>
      </c>
      <c r="I43" s="435">
        <f t="shared" si="3"/>
        <v>5</v>
      </c>
      <c r="J43" s="434">
        <f t="shared" si="4"/>
        <v>6</v>
      </c>
      <c r="S43" s="420"/>
      <c r="T43" s="420"/>
      <c r="U43" s="420"/>
      <c r="V43" s="420"/>
      <c r="W43" s="420"/>
      <c r="X43" s="420"/>
      <c r="Y43" s="420"/>
      <c r="Z43" s="420"/>
      <c r="AA43" s="420"/>
      <c r="AB43" s="420"/>
      <c r="AC43" s="420"/>
      <c r="AD43" s="420"/>
      <c r="AE43" s="420"/>
      <c r="AF43" s="420"/>
      <c r="AG43" s="420"/>
      <c r="AH43" s="420"/>
      <c r="AI43" s="420"/>
      <c r="AJ43" s="420"/>
      <c r="AK43" s="420"/>
      <c r="AL43" s="420"/>
      <c r="AM43" s="420"/>
      <c r="AN43" s="420"/>
      <c r="AO43" s="420"/>
      <c r="AP43" s="420"/>
      <c r="AQ43" s="420"/>
      <c r="AR43" s="420"/>
      <c r="AS43" s="420"/>
    </row>
    <row r="44" spans="1:45" s="419" customFormat="1" ht="14.45" customHeight="1">
      <c r="A44" s="438" t="s">
        <v>40</v>
      </c>
      <c r="B44" s="436">
        <f>'入力シート（補助）'!CE64</f>
        <v>3</v>
      </c>
      <c r="C44" s="435">
        <f>'入力シート（補助）'!CF64</f>
        <v>3</v>
      </c>
      <c r="D44" s="434">
        <f t="shared" si="0"/>
        <v>6</v>
      </c>
      <c r="E44" s="436">
        <f>'入力シート（補助）'!CG64</f>
        <v>1</v>
      </c>
      <c r="F44" s="435">
        <f>'入力シート（補助）'!CH64</f>
        <v>5</v>
      </c>
      <c r="G44" s="434">
        <f t="shared" si="1"/>
        <v>6</v>
      </c>
      <c r="H44" s="436">
        <f t="shared" si="2"/>
        <v>4</v>
      </c>
      <c r="I44" s="435">
        <f t="shared" si="3"/>
        <v>8</v>
      </c>
      <c r="J44" s="434">
        <f t="shared" si="4"/>
        <v>12</v>
      </c>
      <c r="S44" s="420"/>
      <c r="T44" s="420"/>
      <c r="U44" s="420"/>
      <c r="V44" s="420"/>
      <c r="W44" s="420"/>
      <c r="X44" s="420"/>
      <c r="Y44" s="420"/>
      <c r="Z44" s="420"/>
      <c r="AA44" s="420"/>
      <c r="AB44" s="420"/>
      <c r="AC44" s="420"/>
      <c r="AD44" s="420"/>
      <c r="AE44" s="420"/>
      <c r="AF44" s="420"/>
      <c r="AG44" s="420"/>
      <c r="AH44" s="420"/>
      <c r="AI44" s="420"/>
      <c r="AJ44" s="420"/>
      <c r="AK44" s="420"/>
      <c r="AL44" s="420"/>
      <c r="AM44" s="420"/>
      <c r="AN44" s="420"/>
      <c r="AO44" s="420"/>
      <c r="AP44" s="420"/>
      <c r="AQ44" s="420"/>
      <c r="AR44" s="420"/>
      <c r="AS44" s="420"/>
    </row>
    <row r="45" spans="1:45" s="419" customFormat="1" ht="14.45" customHeight="1">
      <c r="A45" s="438" t="s">
        <v>41</v>
      </c>
      <c r="B45" s="436">
        <f>'入力シート（補助）'!CE65</f>
        <v>1</v>
      </c>
      <c r="C45" s="435">
        <f>'入力シート（補助）'!CF65</f>
        <v>2</v>
      </c>
      <c r="D45" s="434">
        <f t="shared" si="0"/>
        <v>3</v>
      </c>
      <c r="E45" s="436">
        <f>'入力シート（補助）'!CG65</f>
        <v>0</v>
      </c>
      <c r="F45" s="435">
        <f>'入力シート（補助）'!CH65</f>
        <v>0</v>
      </c>
      <c r="G45" s="434">
        <f t="shared" si="1"/>
        <v>0</v>
      </c>
      <c r="H45" s="436">
        <f t="shared" si="2"/>
        <v>1</v>
      </c>
      <c r="I45" s="435">
        <f t="shared" si="3"/>
        <v>2</v>
      </c>
      <c r="J45" s="434">
        <f t="shared" si="4"/>
        <v>3</v>
      </c>
      <c r="S45" s="420"/>
      <c r="T45" s="420"/>
      <c r="U45" s="420"/>
      <c r="V45" s="420"/>
      <c r="W45" s="420"/>
      <c r="X45" s="420"/>
      <c r="Y45" s="420"/>
      <c r="Z45" s="420"/>
      <c r="AA45" s="420"/>
      <c r="AB45" s="420"/>
      <c r="AC45" s="420"/>
      <c r="AD45" s="420"/>
      <c r="AE45" s="420"/>
      <c r="AF45" s="420"/>
      <c r="AG45" s="420"/>
      <c r="AH45" s="420"/>
      <c r="AI45" s="420"/>
      <c r="AJ45" s="420"/>
      <c r="AK45" s="420"/>
      <c r="AL45" s="420"/>
      <c r="AM45" s="420"/>
      <c r="AN45" s="420"/>
      <c r="AO45" s="420"/>
      <c r="AP45" s="420"/>
      <c r="AQ45" s="420"/>
      <c r="AR45" s="420"/>
      <c r="AS45" s="420"/>
    </row>
    <row r="46" spans="1:45" s="419" customFormat="1" ht="14.45" customHeight="1">
      <c r="A46" s="438" t="s">
        <v>42</v>
      </c>
      <c r="B46" s="436">
        <f>'入力シート（補助）'!CE66</f>
        <v>2</v>
      </c>
      <c r="C46" s="435">
        <f>'入力シート（補助）'!CF66</f>
        <v>3</v>
      </c>
      <c r="D46" s="434">
        <f t="shared" si="0"/>
        <v>5</v>
      </c>
      <c r="E46" s="436">
        <f>'入力シート（補助）'!CG66</f>
        <v>0</v>
      </c>
      <c r="F46" s="435">
        <f>'入力シート（補助）'!CH66</f>
        <v>2</v>
      </c>
      <c r="G46" s="434">
        <f t="shared" si="1"/>
        <v>2</v>
      </c>
      <c r="H46" s="436">
        <f t="shared" si="2"/>
        <v>2</v>
      </c>
      <c r="I46" s="435">
        <f t="shared" si="3"/>
        <v>5</v>
      </c>
      <c r="J46" s="434">
        <f t="shared" si="4"/>
        <v>7</v>
      </c>
      <c r="S46" s="420"/>
      <c r="T46" s="420"/>
      <c r="U46" s="420"/>
      <c r="V46" s="420"/>
      <c r="W46" s="420"/>
      <c r="X46" s="420"/>
      <c r="Y46" s="420"/>
      <c r="Z46" s="420"/>
      <c r="AA46" s="420"/>
      <c r="AB46" s="420"/>
      <c r="AC46" s="420"/>
      <c r="AD46" s="420"/>
      <c r="AE46" s="420"/>
      <c r="AF46" s="420"/>
      <c r="AG46" s="420"/>
      <c r="AH46" s="420"/>
      <c r="AI46" s="420"/>
      <c r="AJ46" s="420"/>
      <c r="AK46" s="420"/>
      <c r="AL46" s="420"/>
      <c r="AM46" s="420"/>
      <c r="AN46" s="420"/>
      <c r="AO46" s="420"/>
      <c r="AP46" s="420"/>
      <c r="AQ46" s="420"/>
      <c r="AR46" s="420"/>
      <c r="AS46" s="420"/>
    </row>
    <row r="47" spans="1:45" s="419" customFormat="1" ht="14.45" customHeight="1">
      <c r="A47" s="438" t="s">
        <v>43</v>
      </c>
      <c r="B47" s="436">
        <f>'入力シート（補助）'!CE67</f>
        <v>2</v>
      </c>
      <c r="C47" s="435">
        <f>'入力シート（補助）'!CF67</f>
        <v>6</v>
      </c>
      <c r="D47" s="434">
        <f t="shared" si="0"/>
        <v>8</v>
      </c>
      <c r="E47" s="436">
        <f>'入力シート（補助）'!CG67</f>
        <v>2</v>
      </c>
      <c r="F47" s="435">
        <f>'入力シート（補助）'!CH67</f>
        <v>0</v>
      </c>
      <c r="G47" s="434">
        <f t="shared" si="1"/>
        <v>2</v>
      </c>
      <c r="H47" s="436">
        <f t="shared" si="2"/>
        <v>4</v>
      </c>
      <c r="I47" s="435">
        <f t="shared" si="3"/>
        <v>6</v>
      </c>
      <c r="J47" s="434">
        <f t="shared" si="4"/>
        <v>10</v>
      </c>
      <c r="S47" s="420"/>
      <c r="T47" s="420"/>
      <c r="U47" s="420"/>
      <c r="V47" s="420"/>
      <c r="W47" s="420"/>
      <c r="X47" s="420"/>
      <c r="Y47" s="420"/>
      <c r="Z47" s="420"/>
      <c r="AA47" s="420"/>
      <c r="AB47" s="420"/>
      <c r="AC47" s="420"/>
      <c r="AD47" s="420"/>
      <c r="AE47" s="420"/>
      <c r="AF47" s="420"/>
      <c r="AG47" s="420"/>
      <c r="AH47" s="420"/>
      <c r="AI47" s="420"/>
      <c r="AJ47" s="420"/>
      <c r="AK47" s="420"/>
      <c r="AL47" s="420"/>
      <c r="AM47" s="420"/>
      <c r="AN47" s="420"/>
      <c r="AO47" s="420"/>
      <c r="AP47" s="420"/>
      <c r="AQ47" s="420"/>
      <c r="AR47" s="420"/>
      <c r="AS47" s="420"/>
    </row>
    <row r="48" spans="1:45" s="419" customFormat="1" ht="14.45" customHeight="1">
      <c r="A48" s="437" t="s">
        <v>44</v>
      </c>
      <c r="B48" s="436">
        <f>'入力シート（補助）'!CE68</f>
        <v>0</v>
      </c>
      <c r="C48" s="435">
        <f>'入力シート（補助）'!CF68</f>
        <v>1</v>
      </c>
      <c r="D48" s="434">
        <f t="shared" si="0"/>
        <v>1</v>
      </c>
      <c r="E48" s="436">
        <f>'入力シート（補助）'!CG68</f>
        <v>0</v>
      </c>
      <c r="F48" s="435">
        <f>'入力シート（補助）'!CH68</f>
        <v>1</v>
      </c>
      <c r="G48" s="434">
        <f t="shared" si="1"/>
        <v>1</v>
      </c>
      <c r="H48" s="436">
        <f t="shared" si="2"/>
        <v>0</v>
      </c>
      <c r="I48" s="435">
        <f t="shared" si="3"/>
        <v>2</v>
      </c>
      <c r="J48" s="434">
        <f t="shared" si="4"/>
        <v>2</v>
      </c>
      <c r="S48" s="420"/>
      <c r="T48" s="420"/>
      <c r="U48" s="420"/>
      <c r="V48" s="420"/>
      <c r="W48" s="420"/>
      <c r="X48" s="420"/>
      <c r="Y48" s="420"/>
      <c r="Z48" s="420"/>
      <c r="AA48" s="420"/>
      <c r="AB48" s="420"/>
      <c r="AC48" s="420"/>
      <c r="AD48" s="420"/>
      <c r="AE48" s="420"/>
      <c r="AF48" s="420"/>
      <c r="AG48" s="420"/>
      <c r="AH48" s="420"/>
      <c r="AI48" s="420"/>
      <c r="AJ48" s="420"/>
      <c r="AK48" s="420"/>
      <c r="AL48" s="420"/>
      <c r="AM48" s="420"/>
      <c r="AN48" s="420"/>
      <c r="AO48" s="420"/>
      <c r="AP48" s="420"/>
      <c r="AQ48" s="420"/>
      <c r="AR48" s="420"/>
      <c r="AS48" s="420"/>
    </row>
    <row r="49" spans="1:45" s="419" customFormat="1" ht="14.45" customHeight="1">
      <c r="A49" s="440" t="s">
        <v>280</v>
      </c>
      <c r="B49" s="431">
        <f>SUM(B43:B48)</f>
        <v>8</v>
      </c>
      <c r="C49" s="430">
        <f>SUM(C43:C48)</f>
        <v>20</v>
      </c>
      <c r="D49" s="432">
        <f t="shared" si="0"/>
        <v>28</v>
      </c>
      <c r="E49" s="431">
        <f t="shared" ref="E49:F49" si="7">SUM(E43:E48)</f>
        <v>4</v>
      </c>
      <c r="F49" s="430">
        <f t="shared" si="7"/>
        <v>8</v>
      </c>
      <c r="G49" s="432">
        <f t="shared" si="1"/>
        <v>12</v>
      </c>
      <c r="H49" s="431">
        <f t="shared" si="2"/>
        <v>12</v>
      </c>
      <c r="I49" s="430">
        <f t="shared" si="3"/>
        <v>28</v>
      </c>
      <c r="J49" s="432">
        <f t="shared" si="4"/>
        <v>40</v>
      </c>
      <c r="S49" s="420"/>
      <c r="T49" s="420"/>
      <c r="U49" s="420"/>
      <c r="V49" s="420"/>
      <c r="W49" s="420"/>
      <c r="X49" s="420"/>
      <c r="Y49" s="420"/>
      <c r="Z49" s="420"/>
      <c r="AA49" s="420"/>
      <c r="AB49" s="420"/>
      <c r="AC49" s="420"/>
      <c r="AD49" s="420"/>
      <c r="AE49" s="420"/>
      <c r="AF49" s="420"/>
      <c r="AG49" s="420"/>
      <c r="AH49" s="420"/>
      <c r="AI49" s="420"/>
      <c r="AJ49" s="420"/>
      <c r="AK49" s="420"/>
      <c r="AL49" s="420"/>
      <c r="AM49" s="420"/>
      <c r="AN49" s="420"/>
      <c r="AO49" s="420"/>
      <c r="AP49" s="420"/>
      <c r="AQ49" s="420"/>
      <c r="AR49" s="420"/>
      <c r="AS49" s="420"/>
    </row>
    <row r="50" spans="1:45" s="419" customFormat="1" ht="14.45" customHeight="1">
      <c r="A50" s="439" t="s">
        <v>46</v>
      </c>
      <c r="B50" s="436">
        <f>'入力シート（補助）'!CE70</f>
        <v>0</v>
      </c>
      <c r="C50" s="435">
        <f>'入力シート（補助）'!CF70</f>
        <v>0</v>
      </c>
      <c r="D50" s="434">
        <f t="shared" si="0"/>
        <v>0</v>
      </c>
      <c r="E50" s="436">
        <f>'入力シート（補助）'!CG70</f>
        <v>0</v>
      </c>
      <c r="F50" s="435">
        <f>'入力シート（補助）'!CH70</f>
        <v>0</v>
      </c>
      <c r="G50" s="434">
        <f t="shared" si="1"/>
        <v>0</v>
      </c>
      <c r="H50" s="436">
        <f t="shared" si="2"/>
        <v>0</v>
      </c>
      <c r="I50" s="435">
        <f t="shared" si="3"/>
        <v>0</v>
      </c>
      <c r="J50" s="434">
        <f t="shared" si="4"/>
        <v>0</v>
      </c>
      <c r="S50" s="420"/>
      <c r="T50" s="420"/>
      <c r="U50" s="420"/>
      <c r="V50" s="420"/>
      <c r="W50" s="420"/>
      <c r="X50" s="420"/>
      <c r="Y50" s="420"/>
      <c r="Z50" s="420"/>
      <c r="AA50" s="420"/>
      <c r="AB50" s="420"/>
      <c r="AC50" s="420"/>
      <c r="AD50" s="420"/>
      <c r="AE50" s="420"/>
      <c r="AF50" s="420"/>
      <c r="AG50" s="420"/>
      <c r="AH50" s="420"/>
      <c r="AI50" s="420"/>
      <c r="AJ50" s="420"/>
      <c r="AK50" s="420"/>
      <c r="AL50" s="420"/>
      <c r="AM50" s="420"/>
      <c r="AN50" s="420"/>
      <c r="AO50" s="420"/>
      <c r="AP50" s="420"/>
      <c r="AQ50" s="420"/>
      <c r="AR50" s="420"/>
      <c r="AS50" s="420"/>
    </row>
    <row r="51" spans="1:45" s="419" customFormat="1" ht="14.45" customHeight="1">
      <c r="A51" s="438" t="s">
        <v>47</v>
      </c>
      <c r="B51" s="436">
        <f>'入力シート（補助）'!CE71</f>
        <v>0</v>
      </c>
      <c r="C51" s="435">
        <f>'入力シート（補助）'!CF71</f>
        <v>5</v>
      </c>
      <c r="D51" s="434">
        <f t="shared" si="0"/>
        <v>5</v>
      </c>
      <c r="E51" s="436">
        <f>'入力シート（補助）'!CG71</f>
        <v>0</v>
      </c>
      <c r="F51" s="435">
        <f>'入力シート（補助）'!CH71</f>
        <v>1</v>
      </c>
      <c r="G51" s="434">
        <f t="shared" si="1"/>
        <v>1</v>
      </c>
      <c r="H51" s="436">
        <f t="shared" si="2"/>
        <v>0</v>
      </c>
      <c r="I51" s="435">
        <f t="shared" si="3"/>
        <v>6</v>
      </c>
      <c r="J51" s="434">
        <f t="shared" si="4"/>
        <v>6</v>
      </c>
      <c r="S51" s="420"/>
      <c r="T51" s="420"/>
      <c r="U51" s="420"/>
      <c r="V51" s="420"/>
      <c r="W51" s="420"/>
      <c r="X51" s="420"/>
      <c r="Y51" s="420"/>
      <c r="Z51" s="420"/>
      <c r="AA51" s="420"/>
      <c r="AB51" s="420"/>
      <c r="AC51" s="420"/>
      <c r="AD51" s="420"/>
      <c r="AE51" s="420"/>
      <c r="AF51" s="420"/>
      <c r="AG51" s="420"/>
      <c r="AH51" s="420"/>
      <c r="AI51" s="420"/>
      <c r="AJ51" s="420"/>
      <c r="AK51" s="420"/>
      <c r="AL51" s="420"/>
      <c r="AM51" s="420"/>
      <c r="AN51" s="420"/>
      <c r="AO51" s="420"/>
      <c r="AP51" s="420"/>
      <c r="AQ51" s="420"/>
      <c r="AR51" s="420"/>
      <c r="AS51" s="420"/>
    </row>
    <row r="52" spans="1:45" s="419" customFormat="1" ht="14.45" customHeight="1">
      <c r="A52" s="438" t="s">
        <v>48</v>
      </c>
      <c r="B52" s="436">
        <f>'入力シート（補助）'!CE72</f>
        <v>0</v>
      </c>
      <c r="C52" s="435">
        <f>'入力シート（補助）'!CF72</f>
        <v>2</v>
      </c>
      <c r="D52" s="434">
        <f t="shared" si="0"/>
        <v>2</v>
      </c>
      <c r="E52" s="436">
        <f>'入力シート（補助）'!CG72</f>
        <v>0</v>
      </c>
      <c r="F52" s="435">
        <f>'入力シート（補助）'!CH72</f>
        <v>1</v>
      </c>
      <c r="G52" s="434">
        <f t="shared" si="1"/>
        <v>1</v>
      </c>
      <c r="H52" s="436">
        <f t="shared" si="2"/>
        <v>0</v>
      </c>
      <c r="I52" s="435">
        <f t="shared" si="3"/>
        <v>3</v>
      </c>
      <c r="J52" s="434">
        <f t="shared" si="4"/>
        <v>3</v>
      </c>
      <c r="S52" s="420"/>
      <c r="T52" s="420"/>
      <c r="U52" s="420"/>
      <c r="V52" s="420"/>
      <c r="W52" s="420"/>
      <c r="X52" s="420"/>
      <c r="Y52" s="420"/>
      <c r="Z52" s="420"/>
      <c r="AA52" s="420"/>
      <c r="AB52" s="420"/>
      <c r="AC52" s="420"/>
      <c r="AD52" s="420"/>
      <c r="AE52" s="420"/>
      <c r="AF52" s="420"/>
      <c r="AG52" s="420"/>
      <c r="AH52" s="420"/>
      <c r="AI52" s="420"/>
      <c r="AJ52" s="420"/>
      <c r="AK52" s="420"/>
      <c r="AL52" s="420"/>
      <c r="AM52" s="420"/>
      <c r="AN52" s="420"/>
      <c r="AO52" s="420"/>
      <c r="AP52" s="420"/>
      <c r="AQ52" s="420"/>
      <c r="AR52" s="420"/>
      <c r="AS52" s="420"/>
    </row>
    <row r="53" spans="1:45" s="419" customFormat="1" ht="14.45" customHeight="1">
      <c r="A53" s="438" t="s">
        <v>49</v>
      </c>
      <c r="B53" s="436">
        <f>'入力シート（補助）'!CE73</f>
        <v>0</v>
      </c>
      <c r="C53" s="435">
        <f>'入力シート（補助）'!CF73</f>
        <v>5</v>
      </c>
      <c r="D53" s="434">
        <f t="shared" si="0"/>
        <v>5</v>
      </c>
      <c r="E53" s="436">
        <f>'入力シート（補助）'!CG73</f>
        <v>0</v>
      </c>
      <c r="F53" s="435">
        <f>'入力シート（補助）'!CH73</f>
        <v>1</v>
      </c>
      <c r="G53" s="434">
        <f t="shared" si="1"/>
        <v>1</v>
      </c>
      <c r="H53" s="436">
        <f t="shared" si="2"/>
        <v>0</v>
      </c>
      <c r="I53" s="435">
        <f t="shared" si="3"/>
        <v>6</v>
      </c>
      <c r="J53" s="434">
        <f t="shared" si="4"/>
        <v>6</v>
      </c>
      <c r="S53" s="420"/>
      <c r="T53" s="420"/>
      <c r="U53" s="420"/>
      <c r="V53" s="420"/>
      <c r="W53" s="420"/>
      <c r="X53" s="420"/>
      <c r="Y53" s="420"/>
      <c r="Z53" s="420"/>
      <c r="AA53" s="420"/>
      <c r="AB53" s="420"/>
      <c r="AC53" s="420"/>
      <c r="AD53" s="420"/>
      <c r="AE53" s="420"/>
      <c r="AF53" s="420"/>
      <c r="AG53" s="420"/>
      <c r="AH53" s="420"/>
      <c r="AI53" s="420"/>
      <c r="AJ53" s="420"/>
      <c r="AK53" s="420"/>
      <c r="AL53" s="420"/>
      <c r="AM53" s="420"/>
      <c r="AN53" s="420"/>
      <c r="AO53" s="420"/>
      <c r="AP53" s="420"/>
      <c r="AQ53" s="420"/>
      <c r="AR53" s="420"/>
      <c r="AS53" s="420"/>
    </row>
    <row r="54" spans="1:45" s="419" customFormat="1" ht="14.45" customHeight="1">
      <c r="A54" s="438" t="s">
        <v>50</v>
      </c>
      <c r="B54" s="436">
        <f>'入力シート（補助）'!CE74</f>
        <v>1</v>
      </c>
      <c r="C54" s="435">
        <f>'入力シート（補助）'!CF74</f>
        <v>2</v>
      </c>
      <c r="D54" s="434">
        <f t="shared" si="0"/>
        <v>3</v>
      </c>
      <c r="E54" s="436">
        <f>'入力シート（補助）'!CG74</f>
        <v>0</v>
      </c>
      <c r="F54" s="435">
        <f>'入力シート（補助）'!CH74</f>
        <v>0</v>
      </c>
      <c r="G54" s="434">
        <f t="shared" si="1"/>
        <v>0</v>
      </c>
      <c r="H54" s="436">
        <f t="shared" si="2"/>
        <v>1</v>
      </c>
      <c r="I54" s="435">
        <f t="shared" si="3"/>
        <v>2</v>
      </c>
      <c r="J54" s="434">
        <f t="shared" si="4"/>
        <v>3</v>
      </c>
      <c r="S54" s="420"/>
      <c r="T54" s="420"/>
      <c r="U54" s="420"/>
      <c r="V54" s="420"/>
      <c r="W54" s="420"/>
      <c r="X54" s="420"/>
      <c r="Y54" s="420"/>
      <c r="Z54" s="420"/>
      <c r="AA54" s="420"/>
      <c r="AB54" s="420"/>
      <c r="AC54" s="420"/>
      <c r="AD54" s="420"/>
      <c r="AE54" s="420"/>
      <c r="AF54" s="420"/>
      <c r="AG54" s="420"/>
      <c r="AH54" s="420"/>
      <c r="AI54" s="420"/>
      <c r="AJ54" s="420"/>
      <c r="AK54" s="420"/>
      <c r="AL54" s="420"/>
      <c r="AM54" s="420"/>
      <c r="AN54" s="420"/>
      <c r="AO54" s="420"/>
      <c r="AP54" s="420"/>
      <c r="AQ54" s="420"/>
      <c r="AR54" s="420"/>
      <c r="AS54" s="420"/>
    </row>
    <row r="55" spans="1:45" s="419" customFormat="1" ht="14.45" customHeight="1">
      <c r="A55" s="437" t="s">
        <v>333</v>
      </c>
      <c r="B55" s="436">
        <f>'入力シート（補助）'!CE75</f>
        <v>1</v>
      </c>
      <c r="C55" s="435">
        <f>'入力シート（補助）'!CF75</f>
        <v>2</v>
      </c>
      <c r="D55" s="434">
        <f t="shared" si="0"/>
        <v>3</v>
      </c>
      <c r="E55" s="436">
        <f>'入力シート（補助）'!CG75</f>
        <v>0</v>
      </c>
      <c r="F55" s="435">
        <f>'入力シート（補助）'!CH75</f>
        <v>4</v>
      </c>
      <c r="G55" s="434">
        <f t="shared" si="1"/>
        <v>4</v>
      </c>
      <c r="H55" s="436">
        <f t="shared" si="2"/>
        <v>1</v>
      </c>
      <c r="I55" s="435">
        <f t="shared" si="3"/>
        <v>6</v>
      </c>
      <c r="J55" s="434">
        <f t="shared" si="4"/>
        <v>7</v>
      </c>
      <c r="S55" s="420"/>
      <c r="T55" s="420"/>
      <c r="U55" s="420"/>
      <c r="V55" s="420"/>
      <c r="W55" s="420"/>
      <c r="X55" s="420"/>
      <c r="Y55" s="420"/>
      <c r="Z55" s="420"/>
      <c r="AA55" s="420"/>
      <c r="AB55" s="420"/>
      <c r="AC55" s="420"/>
      <c r="AD55" s="420"/>
      <c r="AE55" s="420"/>
      <c r="AF55" s="420"/>
      <c r="AG55" s="420"/>
      <c r="AH55" s="420"/>
      <c r="AI55" s="420"/>
      <c r="AJ55" s="420"/>
      <c r="AK55" s="420"/>
      <c r="AL55" s="420"/>
      <c r="AM55" s="420"/>
      <c r="AN55" s="420"/>
      <c r="AO55" s="420"/>
      <c r="AP55" s="420"/>
      <c r="AQ55" s="420"/>
      <c r="AR55" s="420"/>
      <c r="AS55" s="420"/>
    </row>
    <row r="56" spans="1:45" s="419" customFormat="1" ht="14.45" customHeight="1" thickBot="1">
      <c r="A56" s="433" t="s">
        <v>279</v>
      </c>
      <c r="B56" s="431">
        <f t="shared" ref="B56:C56" si="8">SUM(B50:B55)</f>
        <v>2</v>
      </c>
      <c r="C56" s="430">
        <f t="shared" si="8"/>
        <v>16</v>
      </c>
      <c r="D56" s="432">
        <f t="shared" si="0"/>
        <v>18</v>
      </c>
      <c r="E56" s="431">
        <f t="shared" ref="E56" si="9">SUM(E50:E55)</f>
        <v>0</v>
      </c>
      <c r="F56" s="430">
        <f t="shared" ref="F56" si="10">SUM(F50:F55)</f>
        <v>7</v>
      </c>
      <c r="G56" s="427">
        <f t="shared" si="1"/>
        <v>7</v>
      </c>
      <c r="H56" s="429">
        <f t="shared" si="2"/>
        <v>2</v>
      </c>
      <c r="I56" s="428">
        <f t="shared" si="3"/>
        <v>23</v>
      </c>
      <c r="J56" s="427">
        <f t="shared" si="4"/>
        <v>25</v>
      </c>
      <c r="S56" s="420"/>
      <c r="T56" s="420"/>
      <c r="U56" s="420"/>
      <c r="V56" s="420"/>
      <c r="W56" s="420"/>
      <c r="X56" s="420"/>
      <c r="Y56" s="420"/>
      <c r="Z56" s="420"/>
      <c r="AA56" s="420"/>
      <c r="AB56" s="420"/>
      <c r="AC56" s="420"/>
      <c r="AD56" s="420"/>
      <c r="AE56" s="420"/>
      <c r="AF56" s="420"/>
      <c r="AG56" s="420"/>
      <c r="AH56" s="420"/>
      <c r="AI56" s="420"/>
      <c r="AJ56" s="420"/>
      <c r="AK56" s="420"/>
      <c r="AL56" s="420"/>
      <c r="AM56" s="420"/>
      <c r="AN56" s="420"/>
      <c r="AO56" s="420"/>
      <c r="AP56" s="420"/>
      <c r="AQ56" s="420"/>
      <c r="AR56" s="420"/>
      <c r="AS56" s="420"/>
    </row>
    <row r="57" spans="1:45" s="419" customFormat="1" ht="14.45" customHeight="1" thickBot="1">
      <c r="A57" s="426" t="s">
        <v>278</v>
      </c>
      <c r="B57" s="423">
        <f>B27+B34+B35+B36+B37+B38+B39+B40+B41+B42+B49+B56</f>
        <v>162</v>
      </c>
      <c r="C57" s="422">
        <f>C27+C34+C35+C36+C37+C38+C39+C40+C41+C42+C49+C56</f>
        <v>107</v>
      </c>
      <c r="D57" s="425">
        <f>D27+D34+D35+D36+D37+D38+D39+D40+D41+D42+D49+D56</f>
        <v>269</v>
      </c>
      <c r="E57" s="423">
        <f t="shared" ref="E57:F57" si="11">E27+E34+E35+E36+E37+E38+E39+E40+E41+E42+E49+E56</f>
        <v>138</v>
      </c>
      <c r="F57" s="422">
        <f t="shared" si="11"/>
        <v>102</v>
      </c>
      <c r="G57" s="424">
        <f>G27+G34+G35+G36+G37+G38+G39+G40+G41+G42+G49+G56</f>
        <v>240</v>
      </c>
      <c r="H57" s="423">
        <f t="shared" si="2"/>
        <v>300</v>
      </c>
      <c r="I57" s="422">
        <f t="shared" si="3"/>
        <v>209</v>
      </c>
      <c r="J57" s="421">
        <f t="shared" si="4"/>
        <v>509</v>
      </c>
      <c r="S57" s="420"/>
      <c r="T57" s="420"/>
      <c r="U57" s="420"/>
      <c r="V57" s="420"/>
      <c r="W57" s="420"/>
      <c r="X57" s="420"/>
      <c r="Y57" s="420"/>
      <c r="Z57" s="420"/>
      <c r="AA57" s="420"/>
      <c r="AB57" s="420"/>
      <c r="AC57" s="420"/>
      <c r="AD57" s="420"/>
      <c r="AE57" s="420"/>
      <c r="AF57" s="420"/>
      <c r="AG57" s="420"/>
      <c r="AH57" s="420"/>
      <c r="AI57" s="420"/>
      <c r="AJ57" s="420"/>
      <c r="AK57" s="420"/>
      <c r="AL57" s="420"/>
      <c r="AM57" s="420"/>
      <c r="AN57" s="420"/>
      <c r="AO57" s="420"/>
      <c r="AP57" s="420"/>
      <c r="AQ57" s="420"/>
      <c r="AR57" s="420"/>
      <c r="AS57" s="420"/>
    </row>
    <row r="58" spans="1:45" ht="15" customHeight="1"/>
  </sheetData>
  <phoneticPr fontId="4"/>
  <printOptions gridLinesSet="0"/>
  <pageMargins left="0.9055118110236221" right="0" top="0.82677165354330717" bottom="0.43307086614173229" header="0.31496062992125984" footer="0.19685039370078741"/>
  <pageSetup paperSize="9" scale="90" orientation="portrait" horizontalDpi="4294967293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S58"/>
  <sheetViews>
    <sheetView view="pageBreakPreview" zoomScale="55" zoomScaleNormal="115" zoomScaleSheetLayoutView="55" workbookViewId="0">
      <selection activeCell="O16" sqref="O16"/>
    </sheetView>
  </sheetViews>
  <sheetFormatPr defaultColWidth="6" defaultRowHeight="11.25"/>
  <cols>
    <col min="1" max="1" width="19.5" style="417" customWidth="1"/>
    <col min="2" max="10" width="11.33203125" style="417" customWidth="1"/>
    <col min="11" max="16" width="6.83203125" style="417" customWidth="1"/>
    <col min="17" max="43" width="6" style="418"/>
    <col min="44" max="16384" width="6" style="417"/>
  </cols>
  <sheetData>
    <row r="1" spans="1:43" ht="12" thickBot="1"/>
    <row r="2" spans="1:43" ht="14.1" customHeight="1">
      <c r="A2" s="499"/>
      <c r="B2" s="496"/>
      <c r="C2" s="496"/>
      <c r="D2" s="495"/>
      <c r="E2" s="498"/>
      <c r="F2" s="497"/>
      <c r="G2" s="496"/>
      <c r="H2" s="496"/>
      <c r="I2" s="496"/>
      <c r="J2" s="495"/>
      <c r="K2" s="478"/>
      <c r="L2" s="494"/>
      <c r="M2" s="468"/>
      <c r="N2" s="468"/>
      <c r="O2" s="468"/>
      <c r="P2" s="468"/>
    </row>
    <row r="3" spans="1:43" ht="14.1" customHeight="1">
      <c r="A3" s="491"/>
      <c r="B3" s="478"/>
      <c r="C3" s="478"/>
      <c r="D3" s="477"/>
      <c r="E3" s="488"/>
      <c r="F3" s="487"/>
      <c r="G3" s="478"/>
      <c r="H3" s="478"/>
      <c r="I3" s="478"/>
      <c r="J3" s="477"/>
      <c r="K3" s="478"/>
      <c r="L3" s="468"/>
      <c r="M3" s="468"/>
      <c r="N3" s="468"/>
      <c r="O3" s="468"/>
      <c r="P3" s="468"/>
    </row>
    <row r="4" spans="1:43" ht="11.25" customHeight="1">
      <c r="A4" s="492"/>
      <c r="B4" s="478"/>
      <c r="C4" s="478"/>
      <c r="D4" s="477"/>
      <c r="E4" s="488"/>
      <c r="F4" s="487"/>
      <c r="G4" s="478"/>
      <c r="H4" s="478"/>
      <c r="I4" s="478"/>
      <c r="J4" s="477"/>
      <c r="K4" s="478"/>
      <c r="L4" s="468"/>
      <c r="M4" s="468"/>
      <c r="N4" s="468"/>
      <c r="O4" s="468"/>
      <c r="P4" s="468"/>
    </row>
    <row r="5" spans="1:43" ht="18" customHeight="1">
      <c r="A5" s="492"/>
      <c r="B5" s="478"/>
      <c r="C5" s="478"/>
      <c r="D5" s="477"/>
      <c r="E5" s="488"/>
      <c r="F5" s="487"/>
      <c r="G5" s="478"/>
      <c r="H5" s="478"/>
      <c r="I5" s="478"/>
      <c r="J5" s="477"/>
      <c r="K5" s="478"/>
      <c r="L5" s="468"/>
      <c r="M5" s="468"/>
      <c r="N5" s="468"/>
      <c r="O5" s="468"/>
      <c r="P5" s="468"/>
    </row>
    <row r="6" spans="1:43" ht="29.25" customHeight="1">
      <c r="A6" s="493" t="s">
        <v>303</v>
      </c>
      <c r="B6" s="478"/>
      <c r="C6" s="478"/>
      <c r="D6" s="477"/>
      <c r="E6" s="488" t="s">
        <v>302</v>
      </c>
      <c r="F6" s="487" t="s">
        <v>302</v>
      </c>
      <c r="G6" s="478" t="s">
        <v>302</v>
      </c>
      <c r="H6" s="478" t="s">
        <v>302</v>
      </c>
      <c r="I6" s="478" t="s">
        <v>302</v>
      </c>
      <c r="J6" s="477" t="s">
        <v>302</v>
      </c>
      <c r="K6" s="478" t="s">
        <v>302</v>
      </c>
      <c r="L6" s="468"/>
      <c r="M6" s="468"/>
      <c r="N6" s="468"/>
      <c r="O6" s="468"/>
      <c r="P6" s="468"/>
    </row>
    <row r="7" spans="1:43" ht="12.75" customHeight="1">
      <c r="A7" s="479"/>
      <c r="B7" s="478"/>
      <c r="C7" s="478"/>
      <c r="D7" s="477"/>
      <c r="E7" s="488"/>
      <c r="F7" s="489"/>
      <c r="G7" s="485"/>
      <c r="H7" s="485"/>
      <c r="I7" s="485"/>
      <c r="J7" s="486"/>
      <c r="K7" s="485"/>
      <c r="L7" s="485"/>
      <c r="M7" s="468"/>
      <c r="N7" s="468"/>
      <c r="O7" s="468"/>
      <c r="P7" s="468"/>
    </row>
    <row r="8" spans="1:43" ht="14.1" customHeight="1">
      <c r="A8" s="492"/>
      <c r="B8" s="478"/>
      <c r="C8" s="478"/>
      <c r="D8" s="477"/>
      <c r="E8" s="488"/>
      <c r="F8" s="487"/>
      <c r="G8" s="478"/>
      <c r="H8" s="478"/>
      <c r="I8" s="478"/>
      <c r="J8" s="477"/>
      <c r="K8" s="478"/>
      <c r="L8" s="468"/>
      <c r="M8" s="468"/>
      <c r="N8" s="468"/>
      <c r="O8" s="468"/>
      <c r="P8" s="468"/>
    </row>
    <row r="9" spans="1:43" ht="14.1" customHeight="1">
      <c r="A9" s="491"/>
      <c r="B9" s="478"/>
      <c r="C9" s="478"/>
      <c r="D9" s="477"/>
      <c r="E9" s="488"/>
      <c r="F9" s="487"/>
      <c r="G9" s="478"/>
      <c r="H9" s="478"/>
      <c r="I9" s="485"/>
      <c r="J9" s="486"/>
      <c r="K9" s="485"/>
      <c r="L9" s="485"/>
      <c r="M9" s="485"/>
      <c r="N9" s="468"/>
      <c r="O9" s="468"/>
      <c r="P9" s="468"/>
    </row>
    <row r="10" spans="1:43" ht="14.1" customHeight="1">
      <c r="A10" s="491"/>
      <c r="B10" s="478"/>
      <c r="C10" s="478"/>
      <c r="D10" s="477"/>
      <c r="E10" s="488"/>
      <c r="F10" s="487"/>
      <c r="G10" s="478"/>
      <c r="H10" s="478"/>
      <c r="I10" s="485"/>
      <c r="J10" s="486"/>
      <c r="K10" s="485"/>
      <c r="L10" s="485"/>
      <c r="M10" s="485"/>
      <c r="N10" s="468"/>
      <c r="O10" s="468"/>
      <c r="P10" s="468"/>
    </row>
    <row r="11" spans="1:43" ht="14.1" customHeight="1">
      <c r="A11" s="479"/>
      <c r="B11" s="485"/>
      <c r="C11" s="485"/>
      <c r="D11" s="486"/>
      <c r="E11" s="490"/>
      <c r="F11" s="489"/>
      <c r="G11" s="478"/>
      <c r="H11" s="478"/>
      <c r="I11" s="485"/>
      <c r="J11" s="486"/>
      <c r="K11" s="485"/>
      <c r="L11" s="485"/>
      <c r="M11" s="485"/>
      <c r="N11" s="468"/>
      <c r="O11" s="468"/>
      <c r="P11" s="468"/>
    </row>
    <row r="12" spans="1:43" ht="14.1" customHeight="1">
      <c r="A12" s="489"/>
      <c r="B12" s="478"/>
      <c r="C12" s="478"/>
      <c r="D12" s="477"/>
      <c r="E12" s="488"/>
      <c r="F12" s="487"/>
      <c r="G12" s="478"/>
      <c r="H12" s="478"/>
      <c r="I12" s="485"/>
      <c r="J12" s="486"/>
      <c r="K12" s="485"/>
      <c r="L12" s="485"/>
      <c r="M12" s="485"/>
      <c r="N12" s="468"/>
      <c r="O12" s="468"/>
      <c r="P12" s="468"/>
    </row>
    <row r="13" spans="1:43" ht="14.1" customHeight="1">
      <c r="A13" s="483" t="str">
        <f>'No.4-12（方向別）'!A13</f>
        <v>調査地点　：Ｎｏ．４　有吉中学校前交差点</v>
      </c>
      <c r="B13" s="478"/>
      <c r="C13" s="478"/>
      <c r="D13" s="477"/>
      <c r="E13" s="488"/>
      <c r="F13" s="487"/>
      <c r="G13" s="478"/>
      <c r="H13" s="478"/>
      <c r="I13" s="485"/>
      <c r="J13" s="486"/>
      <c r="K13" s="485"/>
      <c r="L13" s="485"/>
      <c r="M13" s="485"/>
      <c r="N13" s="468"/>
      <c r="O13" s="468"/>
      <c r="P13" s="468"/>
    </row>
    <row r="14" spans="1:43" ht="14.1" customHeight="1">
      <c r="A14" s="489"/>
      <c r="B14" s="478"/>
      <c r="C14" s="478"/>
      <c r="D14" s="477"/>
      <c r="E14" s="488"/>
      <c r="F14" s="487"/>
      <c r="G14" s="478"/>
      <c r="H14" s="478"/>
      <c r="I14" s="485"/>
      <c r="J14" s="486"/>
      <c r="K14" s="485"/>
      <c r="L14" s="485"/>
      <c r="M14" s="485"/>
      <c r="N14" s="468"/>
      <c r="O14" s="468"/>
      <c r="P14" s="468"/>
    </row>
    <row r="15" spans="1:43" ht="14.1" customHeight="1">
      <c r="A15" s="483" t="s">
        <v>343</v>
      </c>
      <c r="B15" s="478"/>
      <c r="C15" s="478"/>
      <c r="D15" s="477"/>
      <c r="E15" s="488"/>
      <c r="F15" s="487"/>
      <c r="G15" s="468"/>
      <c r="H15" s="468"/>
      <c r="I15" s="485"/>
      <c r="J15" s="486"/>
      <c r="K15" s="485"/>
      <c r="L15" s="485"/>
      <c r="M15" s="485"/>
      <c r="N15" s="468"/>
      <c r="O15" s="468"/>
      <c r="P15" s="468"/>
    </row>
    <row r="16" spans="1:43" s="419" customFormat="1" ht="14.1" customHeight="1">
      <c r="A16" s="489"/>
      <c r="B16" s="478"/>
      <c r="C16" s="478"/>
      <c r="D16" s="477"/>
      <c r="E16" s="488"/>
      <c r="F16" s="487"/>
      <c r="G16" s="484"/>
      <c r="H16" s="484"/>
      <c r="I16" s="485"/>
      <c r="J16" s="486"/>
      <c r="K16" s="485"/>
      <c r="L16" s="485"/>
      <c r="M16" s="485"/>
      <c r="N16" s="484"/>
      <c r="O16" s="484"/>
      <c r="P16" s="484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  <c r="AC16" s="418"/>
      <c r="AD16" s="418"/>
      <c r="AE16" s="418"/>
      <c r="AF16" s="418"/>
      <c r="AG16" s="418"/>
      <c r="AH16" s="418"/>
      <c r="AI16" s="418"/>
      <c r="AJ16" s="418"/>
      <c r="AK16" s="418"/>
      <c r="AL16" s="418"/>
      <c r="AM16" s="418"/>
      <c r="AN16" s="418"/>
      <c r="AO16" s="418"/>
      <c r="AP16" s="418"/>
      <c r="AQ16" s="418"/>
    </row>
    <row r="17" spans="1:45" ht="14.1" customHeight="1">
      <c r="A17" s="483" t="s">
        <v>301</v>
      </c>
      <c r="B17" s="468"/>
      <c r="C17" s="482"/>
      <c r="D17" s="481"/>
      <c r="E17" s="480"/>
      <c r="F17" s="479"/>
      <c r="G17" s="478"/>
      <c r="H17" s="478"/>
      <c r="I17" s="478"/>
      <c r="J17" s="477"/>
      <c r="K17" s="469"/>
      <c r="L17" s="468"/>
      <c r="M17" s="468"/>
      <c r="N17" s="468"/>
      <c r="O17" s="468"/>
      <c r="P17" s="468"/>
    </row>
    <row r="18" spans="1:45" ht="12.75" customHeight="1" thickBot="1">
      <c r="A18" s="476"/>
      <c r="B18" s="28"/>
      <c r="C18" s="475"/>
      <c r="D18" s="474"/>
      <c r="E18" s="473"/>
      <c r="F18" s="472"/>
      <c r="G18" s="471"/>
      <c r="H18" s="471"/>
      <c r="I18" s="471"/>
      <c r="J18" s="470"/>
      <c r="K18" s="469"/>
      <c r="L18" s="468"/>
      <c r="M18" s="468"/>
      <c r="N18" s="468"/>
      <c r="O18" s="468"/>
      <c r="P18" s="468"/>
    </row>
    <row r="19" spans="1:45" s="419" customFormat="1" ht="14.45" customHeight="1" thickBot="1">
      <c r="A19" s="467" t="s">
        <v>2</v>
      </c>
      <c r="B19" s="465" t="s">
        <v>300</v>
      </c>
      <c r="C19" s="464"/>
      <c r="D19" s="466"/>
      <c r="E19" s="465" t="s">
        <v>299</v>
      </c>
      <c r="F19" s="466"/>
      <c r="G19" s="463"/>
      <c r="H19" s="465" t="s">
        <v>14</v>
      </c>
      <c r="I19" s="464"/>
      <c r="J19" s="463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  <c r="AC19" s="418"/>
      <c r="AD19" s="418"/>
      <c r="AE19" s="418"/>
      <c r="AF19" s="418"/>
      <c r="AG19" s="418"/>
      <c r="AH19" s="418"/>
      <c r="AI19" s="418"/>
      <c r="AJ19" s="418"/>
      <c r="AK19" s="418"/>
      <c r="AL19" s="418"/>
      <c r="AM19" s="418"/>
      <c r="AN19" s="418"/>
      <c r="AO19" s="418"/>
      <c r="AP19" s="418"/>
      <c r="AQ19" s="418"/>
    </row>
    <row r="20" spans="1:45" s="456" customFormat="1" ht="14.45" customHeight="1" thickBot="1">
      <c r="A20" s="462" t="s">
        <v>298</v>
      </c>
      <c r="B20" s="460" t="s">
        <v>297</v>
      </c>
      <c r="C20" s="459" t="s">
        <v>296</v>
      </c>
      <c r="D20" s="461" t="s">
        <v>14</v>
      </c>
      <c r="E20" s="460" t="s">
        <v>297</v>
      </c>
      <c r="F20" s="459" t="s">
        <v>296</v>
      </c>
      <c r="G20" s="458" t="s">
        <v>14</v>
      </c>
      <c r="H20" s="460" t="s">
        <v>297</v>
      </c>
      <c r="I20" s="459" t="s">
        <v>296</v>
      </c>
      <c r="J20" s="458" t="s">
        <v>14</v>
      </c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7"/>
      <c r="X20" s="457"/>
      <c r="Y20" s="457"/>
      <c r="Z20" s="457"/>
      <c r="AA20" s="457"/>
      <c r="AB20" s="457"/>
      <c r="AC20" s="457"/>
      <c r="AD20" s="457"/>
      <c r="AE20" s="457"/>
      <c r="AF20" s="457"/>
      <c r="AG20" s="457"/>
      <c r="AH20" s="457"/>
      <c r="AI20" s="457"/>
      <c r="AJ20" s="457"/>
      <c r="AK20" s="457"/>
      <c r="AL20" s="457"/>
      <c r="AM20" s="457"/>
      <c r="AN20" s="457"/>
      <c r="AO20" s="457"/>
      <c r="AP20" s="457"/>
      <c r="AQ20" s="457"/>
      <c r="AR20" s="457"/>
      <c r="AS20" s="457"/>
    </row>
    <row r="21" spans="1:45" s="419" customFormat="1" ht="14.45" customHeight="1">
      <c r="A21" s="455" t="s">
        <v>295</v>
      </c>
      <c r="B21" s="454">
        <f>'入力シート（補助）'!CI41</f>
        <v>1</v>
      </c>
      <c r="C21" s="453">
        <f>'入力シート（補助）'!CJ41</f>
        <v>1</v>
      </c>
      <c r="D21" s="452">
        <f t="shared" ref="D21:D56" si="0">SUM(B21:C21)</f>
        <v>2</v>
      </c>
      <c r="E21" s="454">
        <f>'入力シート（補助）'!CK41</f>
        <v>11</v>
      </c>
      <c r="F21" s="453">
        <f>'入力シート（補助）'!CL41</f>
        <v>6</v>
      </c>
      <c r="G21" s="452">
        <f t="shared" ref="G21:G56" si="1">SUM(E21:F21)</f>
        <v>17</v>
      </c>
      <c r="H21" s="454">
        <f t="shared" ref="H21:H57" si="2">B21+E21</f>
        <v>12</v>
      </c>
      <c r="I21" s="453">
        <f t="shared" ref="I21:I57" si="3">C21+F21</f>
        <v>7</v>
      </c>
      <c r="J21" s="452">
        <f t="shared" ref="J21:J57" si="4">D21+G21</f>
        <v>19</v>
      </c>
      <c r="S21" s="420"/>
      <c r="T21" s="420"/>
      <c r="U21" s="420"/>
      <c r="V21" s="420"/>
      <c r="W21" s="420"/>
      <c r="X21" s="420"/>
      <c r="Y21" s="420"/>
      <c r="Z21" s="420"/>
      <c r="AA21" s="420"/>
      <c r="AB21" s="420"/>
      <c r="AC21" s="420"/>
      <c r="AD21" s="420"/>
      <c r="AE21" s="420"/>
      <c r="AF21" s="420"/>
      <c r="AG21" s="420"/>
      <c r="AH21" s="420"/>
      <c r="AI21" s="420"/>
      <c r="AJ21" s="420"/>
      <c r="AK21" s="420"/>
      <c r="AL21" s="420"/>
      <c r="AM21" s="420"/>
      <c r="AN21" s="420"/>
      <c r="AO21" s="420"/>
      <c r="AP21" s="420"/>
      <c r="AQ21" s="420"/>
      <c r="AR21" s="420"/>
      <c r="AS21" s="420"/>
    </row>
    <row r="22" spans="1:45" s="419" customFormat="1" ht="14.45" customHeight="1">
      <c r="A22" s="448" t="s">
        <v>294</v>
      </c>
      <c r="B22" s="436">
        <f>'入力シート（補助）'!CI42</f>
        <v>0</v>
      </c>
      <c r="C22" s="435">
        <f>'入力シート（補助）'!CJ42</f>
        <v>0</v>
      </c>
      <c r="D22" s="434">
        <f t="shared" si="0"/>
        <v>0</v>
      </c>
      <c r="E22" s="436">
        <f>'入力シート（補助）'!CK42</f>
        <v>8</v>
      </c>
      <c r="F22" s="435">
        <f>'入力シート（補助）'!CL42</f>
        <v>8</v>
      </c>
      <c r="G22" s="434">
        <f t="shared" si="1"/>
        <v>16</v>
      </c>
      <c r="H22" s="436">
        <f t="shared" si="2"/>
        <v>8</v>
      </c>
      <c r="I22" s="435">
        <f t="shared" si="3"/>
        <v>8</v>
      </c>
      <c r="J22" s="434">
        <f t="shared" si="4"/>
        <v>16</v>
      </c>
      <c r="S22" s="420"/>
      <c r="T22" s="420"/>
      <c r="U22" s="420"/>
      <c r="V22" s="420"/>
      <c r="W22" s="420"/>
      <c r="X22" s="420"/>
      <c r="Y22" s="420"/>
      <c r="Z22" s="420"/>
      <c r="AA22" s="420"/>
      <c r="AB22" s="420"/>
      <c r="AC22" s="420"/>
      <c r="AD22" s="420"/>
      <c r="AE22" s="420"/>
      <c r="AF22" s="420"/>
      <c r="AG22" s="420"/>
      <c r="AH22" s="420"/>
      <c r="AI22" s="420"/>
      <c r="AJ22" s="420"/>
      <c r="AK22" s="420"/>
      <c r="AL22" s="420"/>
      <c r="AM22" s="420"/>
      <c r="AN22" s="420"/>
      <c r="AO22" s="420"/>
      <c r="AP22" s="420"/>
      <c r="AQ22" s="420"/>
      <c r="AR22" s="420"/>
      <c r="AS22" s="420"/>
    </row>
    <row r="23" spans="1:45" s="419" customFormat="1" ht="14.45" customHeight="1">
      <c r="A23" s="438" t="s">
        <v>293</v>
      </c>
      <c r="B23" s="436">
        <f>'入力シート（補助）'!CI43</f>
        <v>0</v>
      </c>
      <c r="C23" s="435">
        <f>'入力シート（補助）'!CJ43</f>
        <v>3</v>
      </c>
      <c r="D23" s="434">
        <f t="shared" si="0"/>
        <v>3</v>
      </c>
      <c r="E23" s="436">
        <f>'入力シート（補助）'!CK43</f>
        <v>6</v>
      </c>
      <c r="F23" s="435">
        <f>'入力シート（補助）'!CL43</f>
        <v>11</v>
      </c>
      <c r="G23" s="434">
        <f t="shared" si="1"/>
        <v>17</v>
      </c>
      <c r="H23" s="436">
        <f t="shared" si="2"/>
        <v>6</v>
      </c>
      <c r="I23" s="435">
        <f t="shared" si="3"/>
        <v>14</v>
      </c>
      <c r="J23" s="434">
        <f t="shared" si="4"/>
        <v>20</v>
      </c>
      <c r="S23" s="420"/>
      <c r="T23" s="420"/>
      <c r="U23" s="420"/>
      <c r="V23" s="420"/>
      <c r="W23" s="420"/>
      <c r="X23" s="420"/>
      <c r="Y23" s="420"/>
      <c r="Z23" s="420"/>
      <c r="AA23" s="420"/>
      <c r="AB23" s="420"/>
      <c r="AC23" s="420"/>
      <c r="AD23" s="420"/>
      <c r="AE23" s="420"/>
      <c r="AF23" s="420"/>
      <c r="AG23" s="420"/>
      <c r="AH23" s="420"/>
      <c r="AI23" s="420"/>
      <c r="AJ23" s="420"/>
      <c r="AK23" s="420"/>
      <c r="AL23" s="420"/>
      <c r="AM23" s="420"/>
      <c r="AN23" s="420"/>
      <c r="AO23" s="420"/>
      <c r="AP23" s="420"/>
      <c r="AQ23" s="420"/>
      <c r="AR23" s="420"/>
      <c r="AS23" s="420"/>
    </row>
    <row r="24" spans="1:45" s="419" customFormat="1" ht="14.45" customHeight="1">
      <c r="A24" s="438" t="s">
        <v>292</v>
      </c>
      <c r="B24" s="436">
        <f>'入力シート（補助）'!CI44</f>
        <v>0</v>
      </c>
      <c r="C24" s="435">
        <f>'入力シート（補助）'!CJ44</f>
        <v>5</v>
      </c>
      <c r="D24" s="434">
        <f t="shared" si="0"/>
        <v>5</v>
      </c>
      <c r="E24" s="436">
        <f>'入力シート（補助）'!CK44</f>
        <v>9</v>
      </c>
      <c r="F24" s="435">
        <f>'入力シート（補助）'!CL44</f>
        <v>7</v>
      </c>
      <c r="G24" s="434">
        <f t="shared" si="1"/>
        <v>16</v>
      </c>
      <c r="H24" s="436">
        <f t="shared" si="2"/>
        <v>9</v>
      </c>
      <c r="I24" s="435">
        <f t="shared" si="3"/>
        <v>12</v>
      </c>
      <c r="J24" s="434">
        <f t="shared" si="4"/>
        <v>21</v>
      </c>
      <c r="S24" s="420"/>
      <c r="T24" s="420"/>
      <c r="U24" s="420"/>
      <c r="V24" s="420"/>
      <c r="W24" s="420"/>
      <c r="X24" s="420"/>
      <c r="Y24" s="420"/>
      <c r="Z24" s="420"/>
      <c r="AA24" s="420"/>
      <c r="AB24" s="420"/>
      <c r="AC24" s="420"/>
      <c r="AD24" s="420"/>
      <c r="AE24" s="420"/>
      <c r="AF24" s="420"/>
      <c r="AG24" s="420"/>
      <c r="AH24" s="420"/>
      <c r="AI24" s="420"/>
      <c r="AJ24" s="420"/>
      <c r="AK24" s="420"/>
      <c r="AL24" s="420"/>
      <c r="AM24" s="420"/>
      <c r="AN24" s="420"/>
      <c r="AO24" s="420"/>
      <c r="AP24" s="420"/>
      <c r="AQ24" s="420"/>
      <c r="AR24" s="420"/>
      <c r="AS24" s="420"/>
    </row>
    <row r="25" spans="1:45" s="419" customFormat="1" ht="14.45" customHeight="1">
      <c r="A25" s="438" t="s">
        <v>291</v>
      </c>
      <c r="B25" s="436">
        <f>'入力シート（補助）'!CI45</f>
        <v>2</v>
      </c>
      <c r="C25" s="435">
        <f>'入力シート（補助）'!CJ45</f>
        <v>6</v>
      </c>
      <c r="D25" s="434">
        <f t="shared" si="0"/>
        <v>8</v>
      </c>
      <c r="E25" s="436">
        <f>'入力シート（補助）'!CK45</f>
        <v>27</v>
      </c>
      <c r="F25" s="435">
        <f>'入力シート（補助）'!CL45</f>
        <v>11</v>
      </c>
      <c r="G25" s="434">
        <f t="shared" si="1"/>
        <v>38</v>
      </c>
      <c r="H25" s="436">
        <f t="shared" si="2"/>
        <v>29</v>
      </c>
      <c r="I25" s="435">
        <f t="shared" si="3"/>
        <v>17</v>
      </c>
      <c r="J25" s="434">
        <f t="shared" si="4"/>
        <v>46</v>
      </c>
      <c r="S25" s="420"/>
      <c r="T25" s="420"/>
      <c r="U25" s="420"/>
      <c r="V25" s="420"/>
      <c r="W25" s="420"/>
      <c r="X25" s="420"/>
      <c r="Y25" s="420"/>
      <c r="Z25" s="420"/>
      <c r="AA25" s="420"/>
      <c r="AB25" s="420"/>
      <c r="AC25" s="420"/>
      <c r="AD25" s="420"/>
      <c r="AE25" s="420"/>
      <c r="AF25" s="420"/>
      <c r="AG25" s="420"/>
      <c r="AH25" s="420"/>
      <c r="AI25" s="420"/>
      <c r="AJ25" s="420"/>
      <c r="AK25" s="420"/>
      <c r="AL25" s="420"/>
      <c r="AM25" s="420"/>
      <c r="AN25" s="420"/>
      <c r="AO25" s="420"/>
      <c r="AP25" s="420"/>
      <c r="AQ25" s="420"/>
      <c r="AR25" s="420"/>
      <c r="AS25" s="420"/>
    </row>
    <row r="26" spans="1:45" s="419" customFormat="1" ht="14.45" customHeight="1">
      <c r="A26" s="437" t="s">
        <v>290</v>
      </c>
      <c r="B26" s="447">
        <f>'入力シート（補助）'!CI46</f>
        <v>1</v>
      </c>
      <c r="C26" s="446">
        <f>'入力シート（補助）'!CJ46</f>
        <v>8</v>
      </c>
      <c r="D26" s="445">
        <f t="shared" si="0"/>
        <v>9</v>
      </c>
      <c r="E26" s="447">
        <f>'入力シート（補助）'!CK46</f>
        <v>43</v>
      </c>
      <c r="F26" s="446">
        <f>'入力シート（補助）'!CL46</f>
        <v>2</v>
      </c>
      <c r="G26" s="445">
        <f t="shared" si="1"/>
        <v>45</v>
      </c>
      <c r="H26" s="447">
        <f t="shared" si="2"/>
        <v>44</v>
      </c>
      <c r="I26" s="446">
        <f t="shared" si="3"/>
        <v>10</v>
      </c>
      <c r="J26" s="445">
        <f t="shared" si="4"/>
        <v>54</v>
      </c>
      <c r="S26" s="420"/>
      <c r="T26" s="420"/>
      <c r="U26" s="420"/>
      <c r="V26" s="420"/>
      <c r="W26" s="420"/>
      <c r="X26" s="420"/>
      <c r="Y26" s="420"/>
      <c r="Z26" s="420"/>
      <c r="AA26" s="420"/>
      <c r="AB26" s="420"/>
      <c r="AC26" s="420"/>
      <c r="AD26" s="420"/>
      <c r="AE26" s="420"/>
      <c r="AF26" s="420"/>
      <c r="AG26" s="420"/>
      <c r="AH26" s="420"/>
      <c r="AI26" s="420"/>
      <c r="AJ26" s="420"/>
      <c r="AK26" s="420"/>
      <c r="AL26" s="420"/>
      <c r="AM26" s="420"/>
      <c r="AN26" s="420"/>
      <c r="AO26" s="420"/>
      <c r="AP26" s="420"/>
      <c r="AQ26" s="420"/>
      <c r="AR26" s="420"/>
      <c r="AS26" s="420"/>
    </row>
    <row r="27" spans="1:45" s="419" customFormat="1" ht="14.45" customHeight="1">
      <c r="A27" s="440" t="s">
        <v>289</v>
      </c>
      <c r="B27" s="431">
        <f>SUM(B21:B26)</f>
        <v>4</v>
      </c>
      <c r="C27" s="430">
        <f>SUM(C21:C26)</f>
        <v>23</v>
      </c>
      <c r="D27" s="432">
        <f t="shared" si="0"/>
        <v>27</v>
      </c>
      <c r="E27" s="431">
        <f t="shared" ref="E27:F27" si="5">SUM(E21:E26)</f>
        <v>104</v>
      </c>
      <c r="F27" s="430">
        <f t="shared" si="5"/>
        <v>45</v>
      </c>
      <c r="G27" s="432">
        <f t="shared" si="1"/>
        <v>149</v>
      </c>
      <c r="H27" s="431">
        <f t="shared" si="2"/>
        <v>108</v>
      </c>
      <c r="I27" s="430">
        <f t="shared" si="3"/>
        <v>68</v>
      </c>
      <c r="J27" s="432">
        <f t="shared" si="4"/>
        <v>176</v>
      </c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420"/>
      <c r="AK27" s="420"/>
      <c r="AL27" s="420"/>
      <c r="AM27" s="420"/>
      <c r="AN27" s="420"/>
      <c r="AO27" s="420"/>
      <c r="AP27" s="420"/>
      <c r="AQ27" s="420"/>
      <c r="AR27" s="420"/>
      <c r="AS27" s="420"/>
    </row>
    <row r="28" spans="1:45" s="419" customFormat="1" ht="14.45" customHeight="1">
      <c r="A28" s="439" t="s">
        <v>288</v>
      </c>
      <c r="B28" s="451">
        <f>'入力シート（補助）'!CI48</f>
        <v>0</v>
      </c>
      <c r="C28" s="450">
        <f>'入力シート（補助）'!CJ48</f>
        <v>1</v>
      </c>
      <c r="D28" s="449">
        <f t="shared" si="0"/>
        <v>1</v>
      </c>
      <c r="E28" s="451">
        <f>'入力シート（補助）'!CK48</f>
        <v>30</v>
      </c>
      <c r="F28" s="450">
        <f>'入力シート（補助）'!CL48</f>
        <v>4</v>
      </c>
      <c r="G28" s="449">
        <f t="shared" si="1"/>
        <v>34</v>
      </c>
      <c r="H28" s="451">
        <f t="shared" si="2"/>
        <v>30</v>
      </c>
      <c r="I28" s="450">
        <f t="shared" si="3"/>
        <v>5</v>
      </c>
      <c r="J28" s="449">
        <f t="shared" si="4"/>
        <v>35</v>
      </c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420"/>
      <c r="AH28" s="420"/>
      <c r="AI28" s="420"/>
      <c r="AJ28" s="420"/>
      <c r="AK28" s="420"/>
      <c r="AL28" s="420"/>
      <c r="AM28" s="420"/>
      <c r="AN28" s="420"/>
      <c r="AO28" s="420"/>
      <c r="AP28" s="420"/>
      <c r="AQ28" s="420"/>
      <c r="AR28" s="420"/>
      <c r="AS28" s="420"/>
    </row>
    <row r="29" spans="1:45" s="419" customFormat="1" ht="14.45" customHeight="1">
      <c r="A29" s="438" t="s">
        <v>287</v>
      </c>
      <c r="B29" s="436">
        <f>'入力シート（補助）'!CI49</f>
        <v>0</v>
      </c>
      <c r="C29" s="435">
        <f>'入力シート（補助）'!CJ49</f>
        <v>0</v>
      </c>
      <c r="D29" s="434">
        <f t="shared" si="0"/>
        <v>0</v>
      </c>
      <c r="E29" s="436">
        <f>'入力シート（補助）'!CK49</f>
        <v>0</v>
      </c>
      <c r="F29" s="435">
        <f>'入力シート（補助）'!CL49</f>
        <v>2</v>
      </c>
      <c r="G29" s="434">
        <f t="shared" si="1"/>
        <v>2</v>
      </c>
      <c r="H29" s="436">
        <f t="shared" si="2"/>
        <v>0</v>
      </c>
      <c r="I29" s="435">
        <f t="shared" si="3"/>
        <v>2</v>
      </c>
      <c r="J29" s="434">
        <f t="shared" si="4"/>
        <v>2</v>
      </c>
      <c r="S29" s="420"/>
      <c r="T29" s="420"/>
      <c r="U29" s="420"/>
      <c r="V29" s="420"/>
      <c r="W29" s="420"/>
      <c r="X29" s="420"/>
      <c r="Y29" s="420"/>
      <c r="Z29" s="420"/>
      <c r="AA29" s="420"/>
      <c r="AB29" s="420"/>
      <c r="AC29" s="420"/>
      <c r="AD29" s="420"/>
      <c r="AE29" s="420"/>
      <c r="AF29" s="420"/>
      <c r="AG29" s="420"/>
      <c r="AH29" s="420"/>
      <c r="AI29" s="420"/>
      <c r="AJ29" s="420"/>
      <c r="AK29" s="420"/>
      <c r="AL29" s="420"/>
      <c r="AM29" s="420"/>
      <c r="AN29" s="420"/>
      <c r="AO29" s="420"/>
      <c r="AP29" s="420"/>
      <c r="AQ29" s="420"/>
      <c r="AR29" s="420"/>
      <c r="AS29" s="420"/>
    </row>
    <row r="30" spans="1:45" s="419" customFormat="1" ht="14.45" customHeight="1">
      <c r="A30" s="438" t="s">
        <v>286</v>
      </c>
      <c r="B30" s="436">
        <f>'入力シート（補助）'!CI50</f>
        <v>0</v>
      </c>
      <c r="C30" s="435">
        <f>'入力シート（補助）'!CJ50</f>
        <v>1</v>
      </c>
      <c r="D30" s="434">
        <f t="shared" si="0"/>
        <v>1</v>
      </c>
      <c r="E30" s="436">
        <f>'入力シート（補助）'!CK50</f>
        <v>1</v>
      </c>
      <c r="F30" s="435">
        <f>'入力シート（補助）'!CL50</f>
        <v>2</v>
      </c>
      <c r="G30" s="434">
        <f t="shared" si="1"/>
        <v>3</v>
      </c>
      <c r="H30" s="436">
        <f t="shared" si="2"/>
        <v>1</v>
      </c>
      <c r="I30" s="435">
        <f t="shared" si="3"/>
        <v>3</v>
      </c>
      <c r="J30" s="434">
        <f t="shared" si="4"/>
        <v>4</v>
      </c>
      <c r="S30" s="420"/>
      <c r="T30" s="420"/>
      <c r="U30" s="420"/>
      <c r="V30" s="420"/>
      <c r="W30" s="420"/>
      <c r="X30" s="420"/>
      <c r="Y30" s="420"/>
      <c r="Z30" s="420"/>
      <c r="AA30" s="420"/>
      <c r="AB30" s="420"/>
      <c r="AC30" s="420"/>
      <c r="AD30" s="420"/>
      <c r="AE30" s="420"/>
      <c r="AF30" s="420"/>
      <c r="AG30" s="420"/>
      <c r="AH30" s="420"/>
      <c r="AI30" s="420"/>
      <c r="AJ30" s="420"/>
      <c r="AK30" s="420"/>
      <c r="AL30" s="420"/>
      <c r="AM30" s="420"/>
      <c r="AN30" s="420"/>
      <c r="AO30" s="420"/>
      <c r="AP30" s="420"/>
      <c r="AQ30" s="420"/>
      <c r="AR30" s="420"/>
      <c r="AS30" s="420"/>
    </row>
    <row r="31" spans="1:45" s="419" customFormat="1" ht="14.45" customHeight="1">
      <c r="A31" s="448" t="s">
        <v>285</v>
      </c>
      <c r="B31" s="436">
        <f>'入力シート（補助）'!CI51</f>
        <v>0</v>
      </c>
      <c r="C31" s="435">
        <f>'入力シート（補助）'!CJ51</f>
        <v>1</v>
      </c>
      <c r="D31" s="434">
        <f t="shared" si="0"/>
        <v>1</v>
      </c>
      <c r="E31" s="436">
        <f>'入力シート（補助）'!CK51</f>
        <v>0</v>
      </c>
      <c r="F31" s="435">
        <f>'入力シート（補助）'!CL51</f>
        <v>3</v>
      </c>
      <c r="G31" s="434">
        <f t="shared" si="1"/>
        <v>3</v>
      </c>
      <c r="H31" s="436">
        <f t="shared" si="2"/>
        <v>0</v>
      </c>
      <c r="I31" s="435">
        <f t="shared" si="3"/>
        <v>4</v>
      </c>
      <c r="J31" s="434">
        <f t="shared" si="4"/>
        <v>4</v>
      </c>
      <c r="S31" s="420"/>
      <c r="T31" s="420"/>
      <c r="U31" s="420"/>
      <c r="V31" s="420"/>
      <c r="W31" s="420"/>
      <c r="X31" s="420"/>
      <c r="Y31" s="420"/>
      <c r="Z31" s="420"/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0"/>
      <c r="AL31" s="420"/>
      <c r="AM31" s="420"/>
      <c r="AN31" s="420"/>
      <c r="AO31" s="420"/>
      <c r="AP31" s="420"/>
      <c r="AQ31" s="420"/>
      <c r="AR31" s="420"/>
      <c r="AS31" s="420"/>
    </row>
    <row r="32" spans="1:45" s="419" customFormat="1" ht="14.45" customHeight="1">
      <c r="A32" s="438" t="s">
        <v>284</v>
      </c>
      <c r="B32" s="436">
        <f>'入力シート（補助）'!CI52</f>
        <v>0</v>
      </c>
      <c r="C32" s="435">
        <f>'入力シート（補助）'!CJ52</f>
        <v>0</v>
      </c>
      <c r="D32" s="434">
        <f t="shared" si="0"/>
        <v>0</v>
      </c>
      <c r="E32" s="436">
        <f>'入力シート（補助）'!CK52</f>
        <v>1</v>
      </c>
      <c r="F32" s="435">
        <f>'入力シート（補助）'!CL52</f>
        <v>6</v>
      </c>
      <c r="G32" s="434">
        <f t="shared" si="1"/>
        <v>7</v>
      </c>
      <c r="H32" s="436">
        <f t="shared" si="2"/>
        <v>1</v>
      </c>
      <c r="I32" s="435">
        <f t="shared" si="3"/>
        <v>6</v>
      </c>
      <c r="J32" s="434">
        <f t="shared" si="4"/>
        <v>7</v>
      </c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  <c r="AI32" s="420"/>
      <c r="AJ32" s="420"/>
      <c r="AK32" s="420"/>
      <c r="AL32" s="420"/>
      <c r="AM32" s="420"/>
      <c r="AN32" s="420"/>
      <c r="AO32" s="420"/>
      <c r="AP32" s="420"/>
      <c r="AQ32" s="420"/>
      <c r="AR32" s="420"/>
      <c r="AS32" s="420"/>
    </row>
    <row r="33" spans="1:45" s="419" customFormat="1" ht="14.45" customHeight="1">
      <c r="A33" s="437" t="s">
        <v>283</v>
      </c>
      <c r="B33" s="447">
        <f>'入力シート（補助）'!CI53</f>
        <v>0</v>
      </c>
      <c r="C33" s="446">
        <f>'入力シート（補助）'!CJ53</f>
        <v>0</v>
      </c>
      <c r="D33" s="445">
        <f t="shared" si="0"/>
        <v>0</v>
      </c>
      <c r="E33" s="447">
        <f>'入力シート（補助）'!CK53</f>
        <v>0</v>
      </c>
      <c r="F33" s="446">
        <f>'入力シート（補助）'!CL53</f>
        <v>1</v>
      </c>
      <c r="G33" s="445">
        <f t="shared" si="1"/>
        <v>1</v>
      </c>
      <c r="H33" s="447">
        <f t="shared" si="2"/>
        <v>0</v>
      </c>
      <c r="I33" s="446">
        <f t="shared" si="3"/>
        <v>1</v>
      </c>
      <c r="J33" s="445">
        <f t="shared" si="4"/>
        <v>1</v>
      </c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  <c r="AG33" s="420"/>
      <c r="AH33" s="420"/>
      <c r="AI33" s="420"/>
      <c r="AJ33" s="420"/>
      <c r="AK33" s="420"/>
      <c r="AL33" s="420"/>
      <c r="AM33" s="420"/>
      <c r="AN33" s="420"/>
      <c r="AO33" s="420"/>
      <c r="AP33" s="420"/>
      <c r="AQ33" s="420"/>
      <c r="AR33" s="420"/>
      <c r="AS33" s="420"/>
    </row>
    <row r="34" spans="1:45" s="419" customFormat="1" ht="14.45" customHeight="1">
      <c r="A34" s="440" t="s">
        <v>282</v>
      </c>
      <c r="B34" s="431">
        <f>SUM(B28:B33)</f>
        <v>0</v>
      </c>
      <c r="C34" s="430">
        <f>SUM(C28:C33)</f>
        <v>3</v>
      </c>
      <c r="D34" s="432">
        <f t="shared" si="0"/>
        <v>3</v>
      </c>
      <c r="E34" s="431">
        <f t="shared" ref="E34:F34" si="6">SUM(E28:E33)</f>
        <v>32</v>
      </c>
      <c r="F34" s="430">
        <f t="shared" si="6"/>
        <v>18</v>
      </c>
      <c r="G34" s="432">
        <f t="shared" si="1"/>
        <v>50</v>
      </c>
      <c r="H34" s="431">
        <f t="shared" si="2"/>
        <v>32</v>
      </c>
      <c r="I34" s="430">
        <f t="shared" si="3"/>
        <v>21</v>
      </c>
      <c r="J34" s="432">
        <f t="shared" si="4"/>
        <v>53</v>
      </c>
      <c r="S34" s="420"/>
      <c r="T34" s="420"/>
      <c r="U34" s="420"/>
      <c r="V34" s="420"/>
      <c r="W34" s="420"/>
      <c r="X34" s="420"/>
      <c r="Y34" s="420"/>
      <c r="Z34" s="420"/>
      <c r="AA34" s="420"/>
      <c r="AB34" s="420"/>
      <c r="AC34" s="420"/>
      <c r="AD34" s="420"/>
      <c r="AE34" s="420"/>
      <c r="AF34" s="420"/>
      <c r="AG34" s="420"/>
      <c r="AH34" s="420"/>
      <c r="AI34" s="420"/>
      <c r="AJ34" s="420"/>
      <c r="AK34" s="420"/>
      <c r="AL34" s="420"/>
      <c r="AM34" s="420"/>
      <c r="AN34" s="420"/>
      <c r="AO34" s="420"/>
      <c r="AP34" s="420"/>
      <c r="AQ34" s="420"/>
      <c r="AR34" s="420"/>
      <c r="AS34" s="420"/>
    </row>
    <row r="35" spans="1:45" s="419" customFormat="1" ht="14.45" customHeight="1">
      <c r="A35" s="444" t="s">
        <v>281</v>
      </c>
      <c r="B35" s="443">
        <f>'入力シート（補助）'!CI55</f>
        <v>1</v>
      </c>
      <c r="C35" s="442">
        <f>'入力シート（補助）'!CJ55</f>
        <v>3</v>
      </c>
      <c r="D35" s="441">
        <f t="shared" si="0"/>
        <v>4</v>
      </c>
      <c r="E35" s="443">
        <f>'入力シート（補助）'!CK55</f>
        <v>5</v>
      </c>
      <c r="F35" s="442">
        <f>'入力シート（補助）'!CL55</f>
        <v>8</v>
      </c>
      <c r="G35" s="441">
        <f t="shared" si="1"/>
        <v>13</v>
      </c>
      <c r="H35" s="443">
        <f t="shared" si="2"/>
        <v>6</v>
      </c>
      <c r="I35" s="442">
        <f t="shared" si="3"/>
        <v>11</v>
      </c>
      <c r="J35" s="441">
        <f t="shared" si="4"/>
        <v>17</v>
      </c>
      <c r="S35" s="420"/>
      <c r="T35" s="420"/>
      <c r="U35" s="420"/>
      <c r="V35" s="420"/>
      <c r="W35" s="420"/>
      <c r="X35" s="420"/>
      <c r="Y35" s="420"/>
      <c r="Z35" s="420"/>
      <c r="AA35" s="420"/>
      <c r="AB35" s="420"/>
      <c r="AC35" s="420"/>
      <c r="AD35" s="420"/>
      <c r="AE35" s="420"/>
      <c r="AF35" s="420"/>
      <c r="AG35" s="420"/>
      <c r="AH35" s="420"/>
      <c r="AI35" s="420"/>
      <c r="AJ35" s="420"/>
      <c r="AK35" s="420"/>
      <c r="AL35" s="420"/>
      <c r="AM35" s="420"/>
      <c r="AN35" s="420"/>
      <c r="AO35" s="420"/>
      <c r="AP35" s="420"/>
      <c r="AQ35" s="420"/>
      <c r="AR35" s="420"/>
      <c r="AS35" s="420"/>
    </row>
    <row r="36" spans="1:45" s="419" customFormat="1" ht="14.45" customHeight="1">
      <c r="A36" s="440" t="s">
        <v>32</v>
      </c>
      <c r="B36" s="431">
        <f>'入力シート（補助）'!CI56</f>
        <v>2</v>
      </c>
      <c r="C36" s="430">
        <f>'入力シート（補助）'!CJ56</f>
        <v>2</v>
      </c>
      <c r="D36" s="432">
        <f t="shared" si="0"/>
        <v>4</v>
      </c>
      <c r="E36" s="431">
        <f>'入力シート（補助）'!CK56</f>
        <v>3</v>
      </c>
      <c r="F36" s="430">
        <f>'入力シート（補助）'!CL56</f>
        <v>3</v>
      </c>
      <c r="G36" s="432">
        <f t="shared" si="1"/>
        <v>6</v>
      </c>
      <c r="H36" s="431">
        <f t="shared" si="2"/>
        <v>5</v>
      </c>
      <c r="I36" s="430">
        <f t="shared" si="3"/>
        <v>5</v>
      </c>
      <c r="J36" s="432">
        <f t="shared" si="4"/>
        <v>10</v>
      </c>
      <c r="S36" s="420"/>
      <c r="T36" s="420"/>
      <c r="U36" s="420"/>
      <c r="V36" s="420"/>
      <c r="W36" s="420"/>
      <c r="X36" s="420"/>
      <c r="Y36" s="420"/>
      <c r="Z36" s="420"/>
      <c r="AA36" s="420"/>
      <c r="AB36" s="420"/>
      <c r="AC36" s="420"/>
      <c r="AD36" s="420"/>
      <c r="AE36" s="420"/>
      <c r="AF36" s="420"/>
      <c r="AG36" s="420"/>
      <c r="AH36" s="420"/>
      <c r="AI36" s="420"/>
      <c r="AJ36" s="420"/>
      <c r="AK36" s="420"/>
      <c r="AL36" s="420"/>
      <c r="AM36" s="420"/>
      <c r="AN36" s="420"/>
      <c r="AO36" s="420"/>
      <c r="AP36" s="420"/>
      <c r="AQ36" s="420"/>
      <c r="AR36" s="420"/>
      <c r="AS36" s="420"/>
    </row>
    <row r="37" spans="1:45" s="419" customFormat="1" ht="14.45" customHeight="1">
      <c r="A37" s="440" t="s">
        <v>33</v>
      </c>
      <c r="B37" s="431">
        <f>'入力シート（補助）'!CI57</f>
        <v>5</v>
      </c>
      <c r="C37" s="430">
        <f>'入力シート（補助）'!CJ57</f>
        <v>4</v>
      </c>
      <c r="D37" s="432">
        <f t="shared" si="0"/>
        <v>9</v>
      </c>
      <c r="E37" s="431">
        <f>'入力シート（補助）'!CK57</f>
        <v>1</v>
      </c>
      <c r="F37" s="430">
        <f>'入力シート（補助）'!CL57</f>
        <v>5</v>
      </c>
      <c r="G37" s="432">
        <f t="shared" si="1"/>
        <v>6</v>
      </c>
      <c r="H37" s="431">
        <f t="shared" si="2"/>
        <v>6</v>
      </c>
      <c r="I37" s="430">
        <f t="shared" si="3"/>
        <v>9</v>
      </c>
      <c r="J37" s="432">
        <f t="shared" si="4"/>
        <v>15</v>
      </c>
      <c r="S37" s="420"/>
      <c r="T37" s="420"/>
      <c r="U37" s="420"/>
      <c r="V37" s="420"/>
      <c r="W37" s="420"/>
      <c r="X37" s="420"/>
      <c r="Y37" s="420"/>
      <c r="Z37" s="420"/>
      <c r="AA37" s="420"/>
      <c r="AB37" s="420"/>
      <c r="AC37" s="420"/>
      <c r="AD37" s="420"/>
      <c r="AE37" s="420"/>
      <c r="AF37" s="420"/>
      <c r="AG37" s="420"/>
      <c r="AH37" s="420"/>
      <c r="AI37" s="420"/>
      <c r="AJ37" s="420"/>
      <c r="AK37" s="420"/>
      <c r="AL37" s="420"/>
      <c r="AM37" s="420"/>
      <c r="AN37" s="420"/>
      <c r="AO37" s="420"/>
      <c r="AP37" s="420"/>
      <c r="AQ37" s="420"/>
      <c r="AR37" s="420"/>
      <c r="AS37" s="420"/>
    </row>
    <row r="38" spans="1:45" s="419" customFormat="1" ht="14.45" customHeight="1">
      <c r="A38" s="440" t="s">
        <v>34</v>
      </c>
      <c r="B38" s="431">
        <f>'入力シート（補助）'!CI58</f>
        <v>1</v>
      </c>
      <c r="C38" s="430">
        <f>'入力シート（補助）'!CJ58</f>
        <v>9</v>
      </c>
      <c r="D38" s="432">
        <f t="shared" si="0"/>
        <v>10</v>
      </c>
      <c r="E38" s="431">
        <f>'入力シート（補助）'!CK58</f>
        <v>5</v>
      </c>
      <c r="F38" s="430">
        <f>'入力シート（補助）'!CL58</f>
        <v>6</v>
      </c>
      <c r="G38" s="432">
        <f t="shared" si="1"/>
        <v>11</v>
      </c>
      <c r="H38" s="431">
        <f t="shared" si="2"/>
        <v>6</v>
      </c>
      <c r="I38" s="430">
        <f t="shared" si="3"/>
        <v>15</v>
      </c>
      <c r="J38" s="432">
        <f t="shared" si="4"/>
        <v>21</v>
      </c>
      <c r="S38" s="420"/>
      <c r="T38" s="420"/>
      <c r="U38" s="420"/>
      <c r="V38" s="420"/>
      <c r="W38" s="420"/>
      <c r="X38" s="420"/>
      <c r="Y38" s="420"/>
      <c r="Z38" s="420"/>
      <c r="AA38" s="420"/>
      <c r="AB38" s="420"/>
      <c r="AC38" s="420"/>
      <c r="AD38" s="420"/>
      <c r="AE38" s="420"/>
      <c r="AF38" s="420"/>
      <c r="AG38" s="420"/>
      <c r="AH38" s="420"/>
      <c r="AI38" s="420"/>
      <c r="AJ38" s="420"/>
      <c r="AK38" s="420"/>
      <c r="AL38" s="420"/>
      <c r="AM38" s="420"/>
      <c r="AN38" s="420"/>
      <c r="AO38" s="420"/>
      <c r="AP38" s="420"/>
      <c r="AQ38" s="420"/>
      <c r="AR38" s="420"/>
      <c r="AS38" s="420"/>
    </row>
    <row r="39" spans="1:45" s="419" customFormat="1" ht="14.45" customHeight="1">
      <c r="A39" s="440" t="s">
        <v>35</v>
      </c>
      <c r="B39" s="431">
        <f>'入力シート（補助）'!CI59</f>
        <v>1</v>
      </c>
      <c r="C39" s="430">
        <f>'入力シート（補助）'!CJ59</f>
        <v>10</v>
      </c>
      <c r="D39" s="432">
        <f t="shared" si="0"/>
        <v>11</v>
      </c>
      <c r="E39" s="431">
        <f>'入力シート（補助）'!CK59</f>
        <v>0</v>
      </c>
      <c r="F39" s="430">
        <f>'入力シート（補助）'!CL59</f>
        <v>2</v>
      </c>
      <c r="G39" s="432">
        <f t="shared" si="1"/>
        <v>2</v>
      </c>
      <c r="H39" s="431">
        <f t="shared" si="2"/>
        <v>1</v>
      </c>
      <c r="I39" s="430">
        <f t="shared" si="3"/>
        <v>12</v>
      </c>
      <c r="J39" s="432">
        <f t="shared" si="4"/>
        <v>13</v>
      </c>
      <c r="S39" s="420"/>
      <c r="T39" s="420"/>
      <c r="U39" s="420"/>
      <c r="V39" s="420"/>
      <c r="W39" s="420"/>
      <c r="X39" s="420"/>
      <c r="Y39" s="420"/>
      <c r="Z39" s="420"/>
      <c r="AA39" s="420"/>
      <c r="AB39" s="420"/>
      <c r="AC39" s="420"/>
      <c r="AD39" s="420"/>
      <c r="AE39" s="420"/>
      <c r="AF39" s="420"/>
      <c r="AG39" s="420"/>
      <c r="AH39" s="420"/>
      <c r="AI39" s="420"/>
      <c r="AJ39" s="420"/>
      <c r="AK39" s="420"/>
      <c r="AL39" s="420"/>
      <c r="AM39" s="420"/>
      <c r="AN39" s="420"/>
      <c r="AO39" s="420"/>
      <c r="AP39" s="420"/>
      <c r="AQ39" s="420"/>
      <c r="AR39" s="420"/>
      <c r="AS39" s="420"/>
    </row>
    <row r="40" spans="1:45" s="419" customFormat="1" ht="14.45" customHeight="1">
      <c r="A40" s="440" t="s">
        <v>36</v>
      </c>
      <c r="B40" s="431">
        <f>'入力シート（補助）'!CI60</f>
        <v>116</v>
      </c>
      <c r="C40" s="430">
        <f>'入力シート（補助）'!CJ60</f>
        <v>11</v>
      </c>
      <c r="D40" s="432">
        <f t="shared" si="0"/>
        <v>127</v>
      </c>
      <c r="E40" s="431">
        <f>'入力シート（補助）'!CK60</f>
        <v>2</v>
      </c>
      <c r="F40" s="430">
        <f>'入力シート（補助）'!CL60</f>
        <v>2</v>
      </c>
      <c r="G40" s="432">
        <f t="shared" si="1"/>
        <v>4</v>
      </c>
      <c r="H40" s="431">
        <f t="shared" si="2"/>
        <v>118</v>
      </c>
      <c r="I40" s="430">
        <f t="shared" si="3"/>
        <v>13</v>
      </c>
      <c r="J40" s="432">
        <f t="shared" si="4"/>
        <v>131</v>
      </c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0"/>
      <c r="AG40" s="420"/>
      <c r="AH40" s="420"/>
      <c r="AI40" s="420"/>
      <c r="AJ40" s="420"/>
      <c r="AK40" s="420"/>
      <c r="AL40" s="420"/>
      <c r="AM40" s="420"/>
      <c r="AN40" s="420"/>
      <c r="AO40" s="420"/>
      <c r="AP40" s="420"/>
      <c r="AQ40" s="420"/>
      <c r="AR40" s="420"/>
      <c r="AS40" s="420"/>
    </row>
    <row r="41" spans="1:45" s="419" customFormat="1" ht="14.45" customHeight="1">
      <c r="A41" s="440" t="s">
        <v>37</v>
      </c>
      <c r="B41" s="431">
        <f>'入力シート（補助）'!CI61</f>
        <v>4</v>
      </c>
      <c r="C41" s="430">
        <f>'入力シート（補助）'!CJ61</f>
        <v>8</v>
      </c>
      <c r="D41" s="432">
        <f t="shared" si="0"/>
        <v>12</v>
      </c>
      <c r="E41" s="431">
        <f>'入力シート（補助）'!CK61</f>
        <v>11</v>
      </c>
      <c r="F41" s="430">
        <f>'入力シート（補助）'!CL61</f>
        <v>24</v>
      </c>
      <c r="G41" s="432">
        <f t="shared" si="1"/>
        <v>35</v>
      </c>
      <c r="H41" s="431">
        <f t="shared" si="2"/>
        <v>15</v>
      </c>
      <c r="I41" s="430">
        <f t="shared" si="3"/>
        <v>32</v>
      </c>
      <c r="J41" s="432">
        <f t="shared" si="4"/>
        <v>47</v>
      </c>
      <c r="S41" s="420"/>
      <c r="T41" s="420"/>
      <c r="U41" s="420"/>
      <c r="V41" s="420"/>
      <c r="W41" s="420"/>
      <c r="X41" s="420"/>
      <c r="Y41" s="420"/>
      <c r="Z41" s="420"/>
      <c r="AA41" s="420"/>
      <c r="AB41" s="420"/>
      <c r="AC41" s="420"/>
      <c r="AD41" s="420"/>
      <c r="AE41" s="420"/>
      <c r="AF41" s="420"/>
      <c r="AG41" s="420"/>
      <c r="AH41" s="420"/>
      <c r="AI41" s="420"/>
      <c r="AJ41" s="420"/>
      <c r="AK41" s="420"/>
      <c r="AL41" s="420"/>
      <c r="AM41" s="420"/>
      <c r="AN41" s="420"/>
      <c r="AO41" s="420"/>
      <c r="AP41" s="420"/>
      <c r="AQ41" s="420"/>
      <c r="AR41" s="420"/>
      <c r="AS41" s="420"/>
    </row>
    <row r="42" spans="1:45" s="419" customFormat="1" ht="14.45" customHeight="1">
      <c r="A42" s="440" t="s">
        <v>38</v>
      </c>
      <c r="B42" s="431">
        <f>'入力シート（補助）'!CI62</f>
        <v>5</v>
      </c>
      <c r="C42" s="430">
        <f>'入力シート（補助）'!CJ62</f>
        <v>59</v>
      </c>
      <c r="D42" s="432">
        <f t="shared" si="0"/>
        <v>64</v>
      </c>
      <c r="E42" s="431">
        <f>'入力シート（補助）'!CK62</f>
        <v>3</v>
      </c>
      <c r="F42" s="430">
        <f>'入力シート（補助）'!CL62</f>
        <v>6</v>
      </c>
      <c r="G42" s="432">
        <f t="shared" si="1"/>
        <v>9</v>
      </c>
      <c r="H42" s="431">
        <f t="shared" si="2"/>
        <v>8</v>
      </c>
      <c r="I42" s="430">
        <f t="shared" si="3"/>
        <v>65</v>
      </c>
      <c r="J42" s="432">
        <f t="shared" si="4"/>
        <v>73</v>
      </c>
      <c r="S42" s="420"/>
      <c r="T42" s="420"/>
      <c r="U42" s="420"/>
      <c r="V42" s="420"/>
      <c r="W42" s="420"/>
      <c r="X42" s="420"/>
      <c r="Y42" s="420"/>
      <c r="Z42" s="420"/>
      <c r="AA42" s="420"/>
      <c r="AB42" s="420"/>
      <c r="AC42" s="420"/>
      <c r="AD42" s="420"/>
      <c r="AE42" s="420"/>
      <c r="AF42" s="420"/>
      <c r="AG42" s="420"/>
      <c r="AH42" s="420"/>
      <c r="AI42" s="420"/>
      <c r="AJ42" s="420"/>
      <c r="AK42" s="420"/>
      <c r="AL42" s="420"/>
      <c r="AM42" s="420"/>
      <c r="AN42" s="420"/>
      <c r="AO42" s="420"/>
      <c r="AP42" s="420"/>
      <c r="AQ42" s="420"/>
      <c r="AR42" s="420"/>
      <c r="AS42" s="420"/>
    </row>
    <row r="43" spans="1:45" s="419" customFormat="1" ht="14.45" customHeight="1">
      <c r="A43" s="439" t="s">
        <v>39</v>
      </c>
      <c r="B43" s="436">
        <f>'入力シート（補助）'!CI63</f>
        <v>1</v>
      </c>
      <c r="C43" s="435">
        <f>'入力シート（補助）'!CJ63</f>
        <v>4</v>
      </c>
      <c r="D43" s="434">
        <f t="shared" si="0"/>
        <v>5</v>
      </c>
      <c r="E43" s="436">
        <f>'入力シート（補助）'!CK63</f>
        <v>1</v>
      </c>
      <c r="F43" s="435">
        <f>'入力シート（補助）'!CL63</f>
        <v>1</v>
      </c>
      <c r="G43" s="434">
        <f t="shared" si="1"/>
        <v>2</v>
      </c>
      <c r="H43" s="436">
        <f t="shared" si="2"/>
        <v>2</v>
      </c>
      <c r="I43" s="435">
        <f t="shared" si="3"/>
        <v>5</v>
      </c>
      <c r="J43" s="434">
        <f t="shared" si="4"/>
        <v>7</v>
      </c>
      <c r="S43" s="420"/>
      <c r="T43" s="420"/>
      <c r="U43" s="420"/>
      <c r="V43" s="420"/>
      <c r="W43" s="420"/>
      <c r="X43" s="420"/>
      <c r="Y43" s="420"/>
      <c r="Z43" s="420"/>
      <c r="AA43" s="420"/>
      <c r="AB43" s="420"/>
      <c r="AC43" s="420"/>
      <c r="AD43" s="420"/>
      <c r="AE43" s="420"/>
      <c r="AF43" s="420"/>
      <c r="AG43" s="420"/>
      <c r="AH43" s="420"/>
      <c r="AI43" s="420"/>
      <c r="AJ43" s="420"/>
      <c r="AK43" s="420"/>
      <c r="AL43" s="420"/>
      <c r="AM43" s="420"/>
      <c r="AN43" s="420"/>
      <c r="AO43" s="420"/>
      <c r="AP43" s="420"/>
      <c r="AQ43" s="420"/>
      <c r="AR43" s="420"/>
      <c r="AS43" s="420"/>
    </row>
    <row r="44" spans="1:45" s="419" customFormat="1" ht="14.45" customHeight="1">
      <c r="A44" s="438" t="s">
        <v>40</v>
      </c>
      <c r="B44" s="436">
        <f>'入力シート（補助）'!CI64</f>
        <v>3</v>
      </c>
      <c r="C44" s="435">
        <f>'入力シート（補助）'!CJ64</f>
        <v>3</v>
      </c>
      <c r="D44" s="434">
        <f t="shared" si="0"/>
        <v>6</v>
      </c>
      <c r="E44" s="436">
        <f>'入力シート（補助）'!CK64</f>
        <v>1</v>
      </c>
      <c r="F44" s="435">
        <f>'入力シート（補助）'!CL64</f>
        <v>4</v>
      </c>
      <c r="G44" s="434">
        <f t="shared" si="1"/>
        <v>5</v>
      </c>
      <c r="H44" s="436">
        <f t="shared" si="2"/>
        <v>4</v>
      </c>
      <c r="I44" s="435">
        <f t="shared" si="3"/>
        <v>7</v>
      </c>
      <c r="J44" s="434">
        <f t="shared" si="4"/>
        <v>11</v>
      </c>
      <c r="S44" s="420"/>
      <c r="T44" s="420"/>
      <c r="U44" s="420"/>
      <c r="V44" s="420"/>
      <c r="W44" s="420"/>
      <c r="X44" s="420"/>
      <c r="Y44" s="420"/>
      <c r="Z44" s="420"/>
      <c r="AA44" s="420"/>
      <c r="AB44" s="420"/>
      <c r="AC44" s="420"/>
      <c r="AD44" s="420"/>
      <c r="AE44" s="420"/>
      <c r="AF44" s="420"/>
      <c r="AG44" s="420"/>
      <c r="AH44" s="420"/>
      <c r="AI44" s="420"/>
      <c r="AJ44" s="420"/>
      <c r="AK44" s="420"/>
      <c r="AL44" s="420"/>
      <c r="AM44" s="420"/>
      <c r="AN44" s="420"/>
      <c r="AO44" s="420"/>
      <c r="AP44" s="420"/>
      <c r="AQ44" s="420"/>
      <c r="AR44" s="420"/>
      <c r="AS44" s="420"/>
    </row>
    <row r="45" spans="1:45" s="419" customFormat="1" ht="14.45" customHeight="1">
      <c r="A45" s="438" t="s">
        <v>41</v>
      </c>
      <c r="B45" s="436">
        <f>'入力シート（補助）'!CI65</f>
        <v>2</v>
      </c>
      <c r="C45" s="435">
        <f>'入力シート（補助）'!CJ65</f>
        <v>5</v>
      </c>
      <c r="D45" s="434">
        <f t="shared" si="0"/>
        <v>7</v>
      </c>
      <c r="E45" s="436">
        <f>'入力シート（補助）'!CK65</f>
        <v>0</v>
      </c>
      <c r="F45" s="435">
        <f>'入力シート（補助）'!CL65</f>
        <v>0</v>
      </c>
      <c r="G45" s="434">
        <f t="shared" si="1"/>
        <v>0</v>
      </c>
      <c r="H45" s="436">
        <f t="shared" si="2"/>
        <v>2</v>
      </c>
      <c r="I45" s="435">
        <f t="shared" si="3"/>
        <v>5</v>
      </c>
      <c r="J45" s="434">
        <f t="shared" si="4"/>
        <v>7</v>
      </c>
      <c r="S45" s="420"/>
      <c r="T45" s="420"/>
      <c r="U45" s="420"/>
      <c r="V45" s="420"/>
      <c r="W45" s="420"/>
      <c r="X45" s="420"/>
      <c r="Y45" s="420"/>
      <c r="Z45" s="420"/>
      <c r="AA45" s="420"/>
      <c r="AB45" s="420"/>
      <c r="AC45" s="420"/>
      <c r="AD45" s="420"/>
      <c r="AE45" s="420"/>
      <c r="AF45" s="420"/>
      <c r="AG45" s="420"/>
      <c r="AH45" s="420"/>
      <c r="AI45" s="420"/>
      <c r="AJ45" s="420"/>
      <c r="AK45" s="420"/>
      <c r="AL45" s="420"/>
      <c r="AM45" s="420"/>
      <c r="AN45" s="420"/>
      <c r="AO45" s="420"/>
      <c r="AP45" s="420"/>
      <c r="AQ45" s="420"/>
      <c r="AR45" s="420"/>
      <c r="AS45" s="420"/>
    </row>
    <row r="46" spans="1:45" s="419" customFormat="1" ht="14.45" customHeight="1">
      <c r="A46" s="438" t="s">
        <v>42</v>
      </c>
      <c r="B46" s="436">
        <f>'入力シート（補助）'!CI66</f>
        <v>1</v>
      </c>
      <c r="C46" s="435">
        <f>'入力シート（補助）'!CJ66</f>
        <v>3</v>
      </c>
      <c r="D46" s="434">
        <f t="shared" si="0"/>
        <v>4</v>
      </c>
      <c r="E46" s="436">
        <f>'入力シート（補助）'!CK66</f>
        <v>0</v>
      </c>
      <c r="F46" s="435">
        <f>'入力シート（補助）'!CL66</f>
        <v>0</v>
      </c>
      <c r="G46" s="434">
        <f t="shared" si="1"/>
        <v>0</v>
      </c>
      <c r="H46" s="436">
        <f t="shared" si="2"/>
        <v>1</v>
      </c>
      <c r="I46" s="435">
        <f t="shared" si="3"/>
        <v>3</v>
      </c>
      <c r="J46" s="434">
        <f t="shared" si="4"/>
        <v>4</v>
      </c>
      <c r="S46" s="420"/>
      <c r="T46" s="420"/>
      <c r="U46" s="420"/>
      <c r="V46" s="420"/>
      <c r="W46" s="420"/>
      <c r="X46" s="420"/>
      <c r="Y46" s="420"/>
      <c r="Z46" s="420"/>
      <c r="AA46" s="420"/>
      <c r="AB46" s="420"/>
      <c r="AC46" s="420"/>
      <c r="AD46" s="420"/>
      <c r="AE46" s="420"/>
      <c r="AF46" s="420"/>
      <c r="AG46" s="420"/>
      <c r="AH46" s="420"/>
      <c r="AI46" s="420"/>
      <c r="AJ46" s="420"/>
      <c r="AK46" s="420"/>
      <c r="AL46" s="420"/>
      <c r="AM46" s="420"/>
      <c r="AN46" s="420"/>
      <c r="AO46" s="420"/>
      <c r="AP46" s="420"/>
      <c r="AQ46" s="420"/>
      <c r="AR46" s="420"/>
      <c r="AS46" s="420"/>
    </row>
    <row r="47" spans="1:45" s="419" customFormat="1" ht="14.45" customHeight="1">
      <c r="A47" s="438" t="s">
        <v>43</v>
      </c>
      <c r="B47" s="436">
        <f>'入力シート（補助）'!CI67</f>
        <v>2</v>
      </c>
      <c r="C47" s="435">
        <f>'入力シート（補助）'!CJ67</f>
        <v>5</v>
      </c>
      <c r="D47" s="434">
        <f t="shared" si="0"/>
        <v>7</v>
      </c>
      <c r="E47" s="436">
        <f>'入力シート（補助）'!CK67</f>
        <v>0</v>
      </c>
      <c r="F47" s="435">
        <f>'入力シート（補助）'!CL67</f>
        <v>3</v>
      </c>
      <c r="G47" s="434">
        <f t="shared" si="1"/>
        <v>3</v>
      </c>
      <c r="H47" s="436">
        <f t="shared" si="2"/>
        <v>2</v>
      </c>
      <c r="I47" s="435">
        <f t="shared" si="3"/>
        <v>8</v>
      </c>
      <c r="J47" s="434">
        <f t="shared" si="4"/>
        <v>10</v>
      </c>
      <c r="S47" s="420"/>
      <c r="T47" s="420"/>
      <c r="U47" s="420"/>
      <c r="V47" s="420"/>
      <c r="W47" s="420"/>
      <c r="X47" s="420"/>
      <c r="Y47" s="420"/>
      <c r="Z47" s="420"/>
      <c r="AA47" s="420"/>
      <c r="AB47" s="420"/>
      <c r="AC47" s="420"/>
      <c r="AD47" s="420"/>
      <c r="AE47" s="420"/>
      <c r="AF47" s="420"/>
      <c r="AG47" s="420"/>
      <c r="AH47" s="420"/>
      <c r="AI47" s="420"/>
      <c r="AJ47" s="420"/>
      <c r="AK47" s="420"/>
      <c r="AL47" s="420"/>
      <c r="AM47" s="420"/>
      <c r="AN47" s="420"/>
      <c r="AO47" s="420"/>
      <c r="AP47" s="420"/>
      <c r="AQ47" s="420"/>
      <c r="AR47" s="420"/>
      <c r="AS47" s="420"/>
    </row>
    <row r="48" spans="1:45" s="419" customFormat="1" ht="14.45" customHeight="1">
      <c r="A48" s="437" t="s">
        <v>44</v>
      </c>
      <c r="B48" s="436">
        <f>'入力シート（補助）'!CI68</f>
        <v>0</v>
      </c>
      <c r="C48" s="435">
        <f>'入力シート（補助）'!CJ68</f>
        <v>4</v>
      </c>
      <c r="D48" s="434">
        <f t="shared" si="0"/>
        <v>4</v>
      </c>
      <c r="E48" s="436">
        <f>'入力シート（補助）'!CK68</f>
        <v>0</v>
      </c>
      <c r="F48" s="435">
        <f>'入力シート（補助）'!CL68</f>
        <v>1</v>
      </c>
      <c r="G48" s="434">
        <f t="shared" si="1"/>
        <v>1</v>
      </c>
      <c r="H48" s="436">
        <f t="shared" si="2"/>
        <v>0</v>
      </c>
      <c r="I48" s="435">
        <f t="shared" si="3"/>
        <v>5</v>
      </c>
      <c r="J48" s="434">
        <f t="shared" si="4"/>
        <v>5</v>
      </c>
      <c r="S48" s="420"/>
      <c r="T48" s="420"/>
      <c r="U48" s="420"/>
      <c r="V48" s="420"/>
      <c r="W48" s="420"/>
      <c r="X48" s="420"/>
      <c r="Y48" s="420"/>
      <c r="Z48" s="420"/>
      <c r="AA48" s="420"/>
      <c r="AB48" s="420"/>
      <c r="AC48" s="420"/>
      <c r="AD48" s="420"/>
      <c r="AE48" s="420"/>
      <c r="AF48" s="420"/>
      <c r="AG48" s="420"/>
      <c r="AH48" s="420"/>
      <c r="AI48" s="420"/>
      <c r="AJ48" s="420"/>
      <c r="AK48" s="420"/>
      <c r="AL48" s="420"/>
      <c r="AM48" s="420"/>
      <c r="AN48" s="420"/>
      <c r="AO48" s="420"/>
      <c r="AP48" s="420"/>
      <c r="AQ48" s="420"/>
      <c r="AR48" s="420"/>
      <c r="AS48" s="420"/>
    </row>
    <row r="49" spans="1:45" s="419" customFormat="1" ht="14.45" customHeight="1">
      <c r="A49" s="440" t="s">
        <v>280</v>
      </c>
      <c r="B49" s="431">
        <f>SUM(B43:B48)</f>
        <v>9</v>
      </c>
      <c r="C49" s="430">
        <f>SUM(C43:C48)</f>
        <v>24</v>
      </c>
      <c r="D49" s="432">
        <f t="shared" si="0"/>
        <v>33</v>
      </c>
      <c r="E49" s="431">
        <f t="shared" ref="E49:F49" si="7">SUM(E43:E48)</f>
        <v>2</v>
      </c>
      <c r="F49" s="430">
        <f t="shared" si="7"/>
        <v>9</v>
      </c>
      <c r="G49" s="432">
        <f t="shared" si="1"/>
        <v>11</v>
      </c>
      <c r="H49" s="431">
        <f t="shared" si="2"/>
        <v>11</v>
      </c>
      <c r="I49" s="430">
        <f t="shared" si="3"/>
        <v>33</v>
      </c>
      <c r="J49" s="432">
        <f t="shared" si="4"/>
        <v>44</v>
      </c>
      <c r="S49" s="420"/>
      <c r="T49" s="420"/>
      <c r="U49" s="420"/>
      <c r="V49" s="420"/>
      <c r="W49" s="420"/>
      <c r="X49" s="420"/>
      <c r="Y49" s="420"/>
      <c r="Z49" s="420"/>
      <c r="AA49" s="420"/>
      <c r="AB49" s="420"/>
      <c r="AC49" s="420"/>
      <c r="AD49" s="420"/>
      <c r="AE49" s="420"/>
      <c r="AF49" s="420"/>
      <c r="AG49" s="420"/>
      <c r="AH49" s="420"/>
      <c r="AI49" s="420"/>
      <c r="AJ49" s="420"/>
      <c r="AK49" s="420"/>
      <c r="AL49" s="420"/>
      <c r="AM49" s="420"/>
      <c r="AN49" s="420"/>
      <c r="AO49" s="420"/>
      <c r="AP49" s="420"/>
      <c r="AQ49" s="420"/>
      <c r="AR49" s="420"/>
      <c r="AS49" s="420"/>
    </row>
    <row r="50" spans="1:45" s="419" customFormat="1" ht="14.45" customHeight="1">
      <c r="A50" s="439" t="s">
        <v>46</v>
      </c>
      <c r="B50" s="436">
        <f>'入力シート（補助）'!CI70</f>
        <v>0</v>
      </c>
      <c r="C50" s="435">
        <f>'入力シート（補助）'!CJ70</f>
        <v>2</v>
      </c>
      <c r="D50" s="434">
        <f t="shared" si="0"/>
        <v>2</v>
      </c>
      <c r="E50" s="436">
        <f>'入力シート（補助）'!CK70</f>
        <v>0</v>
      </c>
      <c r="F50" s="435">
        <f>'入力シート（補助）'!CL70</f>
        <v>1</v>
      </c>
      <c r="G50" s="434">
        <f t="shared" si="1"/>
        <v>1</v>
      </c>
      <c r="H50" s="436">
        <f t="shared" si="2"/>
        <v>0</v>
      </c>
      <c r="I50" s="435">
        <f t="shared" si="3"/>
        <v>3</v>
      </c>
      <c r="J50" s="434">
        <f t="shared" si="4"/>
        <v>3</v>
      </c>
      <c r="S50" s="420"/>
      <c r="T50" s="420"/>
      <c r="U50" s="420"/>
      <c r="V50" s="420"/>
      <c r="W50" s="420"/>
      <c r="X50" s="420"/>
      <c r="Y50" s="420"/>
      <c r="Z50" s="420"/>
      <c r="AA50" s="420"/>
      <c r="AB50" s="420"/>
      <c r="AC50" s="420"/>
      <c r="AD50" s="420"/>
      <c r="AE50" s="420"/>
      <c r="AF50" s="420"/>
      <c r="AG50" s="420"/>
      <c r="AH50" s="420"/>
      <c r="AI50" s="420"/>
      <c r="AJ50" s="420"/>
      <c r="AK50" s="420"/>
      <c r="AL50" s="420"/>
      <c r="AM50" s="420"/>
      <c r="AN50" s="420"/>
      <c r="AO50" s="420"/>
      <c r="AP50" s="420"/>
      <c r="AQ50" s="420"/>
      <c r="AR50" s="420"/>
      <c r="AS50" s="420"/>
    </row>
    <row r="51" spans="1:45" s="419" customFormat="1" ht="14.45" customHeight="1">
      <c r="A51" s="438" t="s">
        <v>47</v>
      </c>
      <c r="B51" s="436">
        <f>'入力シート（補助）'!CI71</f>
        <v>0</v>
      </c>
      <c r="C51" s="435">
        <f>'入力シート（補助）'!CJ71</f>
        <v>7</v>
      </c>
      <c r="D51" s="434">
        <f t="shared" si="0"/>
        <v>7</v>
      </c>
      <c r="E51" s="436">
        <f>'入力シート（補助）'!CK71</f>
        <v>0</v>
      </c>
      <c r="F51" s="435">
        <f>'入力シート（補助）'!CL71</f>
        <v>0</v>
      </c>
      <c r="G51" s="434">
        <f t="shared" si="1"/>
        <v>0</v>
      </c>
      <c r="H51" s="436">
        <f t="shared" si="2"/>
        <v>0</v>
      </c>
      <c r="I51" s="435">
        <f t="shared" si="3"/>
        <v>7</v>
      </c>
      <c r="J51" s="434">
        <f t="shared" si="4"/>
        <v>7</v>
      </c>
      <c r="S51" s="420"/>
      <c r="T51" s="420"/>
      <c r="U51" s="420"/>
      <c r="V51" s="420"/>
      <c r="W51" s="420"/>
      <c r="X51" s="420"/>
      <c r="Y51" s="420"/>
      <c r="Z51" s="420"/>
      <c r="AA51" s="420"/>
      <c r="AB51" s="420"/>
      <c r="AC51" s="420"/>
      <c r="AD51" s="420"/>
      <c r="AE51" s="420"/>
      <c r="AF51" s="420"/>
      <c r="AG51" s="420"/>
      <c r="AH51" s="420"/>
      <c r="AI51" s="420"/>
      <c r="AJ51" s="420"/>
      <c r="AK51" s="420"/>
      <c r="AL51" s="420"/>
      <c r="AM51" s="420"/>
      <c r="AN51" s="420"/>
      <c r="AO51" s="420"/>
      <c r="AP51" s="420"/>
      <c r="AQ51" s="420"/>
      <c r="AR51" s="420"/>
      <c r="AS51" s="420"/>
    </row>
    <row r="52" spans="1:45" s="419" customFormat="1" ht="14.45" customHeight="1">
      <c r="A52" s="438" t="s">
        <v>48</v>
      </c>
      <c r="B52" s="436">
        <f>'入力シート（補助）'!CI72</f>
        <v>0</v>
      </c>
      <c r="C52" s="435">
        <f>'入力シート（補助）'!CJ72</f>
        <v>6</v>
      </c>
      <c r="D52" s="434">
        <f t="shared" si="0"/>
        <v>6</v>
      </c>
      <c r="E52" s="436">
        <f>'入力シート（補助）'!CK72</f>
        <v>0</v>
      </c>
      <c r="F52" s="435">
        <f>'入力シート（補助）'!CL72</f>
        <v>2</v>
      </c>
      <c r="G52" s="434">
        <f t="shared" si="1"/>
        <v>2</v>
      </c>
      <c r="H52" s="436">
        <f t="shared" si="2"/>
        <v>0</v>
      </c>
      <c r="I52" s="435">
        <f t="shared" si="3"/>
        <v>8</v>
      </c>
      <c r="J52" s="434">
        <f t="shared" si="4"/>
        <v>8</v>
      </c>
      <c r="S52" s="420"/>
      <c r="T52" s="420"/>
      <c r="U52" s="420"/>
      <c r="V52" s="420"/>
      <c r="W52" s="420"/>
      <c r="X52" s="420"/>
      <c r="Y52" s="420"/>
      <c r="Z52" s="420"/>
      <c r="AA52" s="420"/>
      <c r="AB52" s="420"/>
      <c r="AC52" s="420"/>
      <c r="AD52" s="420"/>
      <c r="AE52" s="420"/>
      <c r="AF52" s="420"/>
      <c r="AG52" s="420"/>
      <c r="AH52" s="420"/>
      <c r="AI52" s="420"/>
      <c r="AJ52" s="420"/>
      <c r="AK52" s="420"/>
      <c r="AL52" s="420"/>
      <c r="AM52" s="420"/>
      <c r="AN52" s="420"/>
      <c r="AO52" s="420"/>
      <c r="AP52" s="420"/>
      <c r="AQ52" s="420"/>
      <c r="AR52" s="420"/>
      <c r="AS52" s="420"/>
    </row>
    <row r="53" spans="1:45" s="419" customFormat="1" ht="14.45" customHeight="1">
      <c r="A53" s="438" t="s">
        <v>49</v>
      </c>
      <c r="B53" s="436">
        <f>'入力シート（補助）'!CI73</f>
        <v>0</v>
      </c>
      <c r="C53" s="435">
        <f>'入力シート（補助）'!CJ73</f>
        <v>6</v>
      </c>
      <c r="D53" s="434">
        <f t="shared" si="0"/>
        <v>6</v>
      </c>
      <c r="E53" s="436">
        <f>'入力シート（補助）'!CK73</f>
        <v>0</v>
      </c>
      <c r="F53" s="435">
        <f>'入力シート（補助）'!CL73</f>
        <v>2</v>
      </c>
      <c r="G53" s="434">
        <f t="shared" si="1"/>
        <v>2</v>
      </c>
      <c r="H53" s="436">
        <f t="shared" si="2"/>
        <v>0</v>
      </c>
      <c r="I53" s="435">
        <f t="shared" si="3"/>
        <v>8</v>
      </c>
      <c r="J53" s="434">
        <f t="shared" si="4"/>
        <v>8</v>
      </c>
      <c r="S53" s="420"/>
      <c r="T53" s="420"/>
      <c r="U53" s="420"/>
      <c r="V53" s="420"/>
      <c r="W53" s="420"/>
      <c r="X53" s="420"/>
      <c r="Y53" s="420"/>
      <c r="Z53" s="420"/>
      <c r="AA53" s="420"/>
      <c r="AB53" s="420"/>
      <c r="AC53" s="420"/>
      <c r="AD53" s="420"/>
      <c r="AE53" s="420"/>
      <c r="AF53" s="420"/>
      <c r="AG53" s="420"/>
      <c r="AH53" s="420"/>
      <c r="AI53" s="420"/>
      <c r="AJ53" s="420"/>
      <c r="AK53" s="420"/>
      <c r="AL53" s="420"/>
      <c r="AM53" s="420"/>
      <c r="AN53" s="420"/>
      <c r="AO53" s="420"/>
      <c r="AP53" s="420"/>
      <c r="AQ53" s="420"/>
      <c r="AR53" s="420"/>
      <c r="AS53" s="420"/>
    </row>
    <row r="54" spans="1:45" s="419" customFormat="1" ht="14.45" customHeight="1">
      <c r="A54" s="438" t="s">
        <v>50</v>
      </c>
      <c r="B54" s="436">
        <f>'入力シート（補助）'!CI74</f>
        <v>1</v>
      </c>
      <c r="C54" s="435">
        <f>'入力シート（補助）'!CJ74</f>
        <v>3</v>
      </c>
      <c r="D54" s="434">
        <f t="shared" si="0"/>
        <v>4</v>
      </c>
      <c r="E54" s="436">
        <f>'入力シート（補助）'!CK74</f>
        <v>0</v>
      </c>
      <c r="F54" s="435">
        <f>'入力シート（補助）'!CL74</f>
        <v>2</v>
      </c>
      <c r="G54" s="434">
        <f t="shared" si="1"/>
        <v>2</v>
      </c>
      <c r="H54" s="436">
        <f t="shared" si="2"/>
        <v>1</v>
      </c>
      <c r="I54" s="435">
        <f t="shared" si="3"/>
        <v>5</v>
      </c>
      <c r="J54" s="434">
        <f t="shared" si="4"/>
        <v>6</v>
      </c>
      <c r="S54" s="420"/>
      <c r="T54" s="420"/>
      <c r="U54" s="420"/>
      <c r="V54" s="420"/>
      <c r="W54" s="420"/>
      <c r="X54" s="420"/>
      <c r="Y54" s="420"/>
      <c r="Z54" s="420"/>
      <c r="AA54" s="420"/>
      <c r="AB54" s="420"/>
      <c r="AC54" s="420"/>
      <c r="AD54" s="420"/>
      <c r="AE54" s="420"/>
      <c r="AF54" s="420"/>
      <c r="AG54" s="420"/>
      <c r="AH54" s="420"/>
      <c r="AI54" s="420"/>
      <c r="AJ54" s="420"/>
      <c r="AK54" s="420"/>
      <c r="AL54" s="420"/>
      <c r="AM54" s="420"/>
      <c r="AN54" s="420"/>
      <c r="AO54" s="420"/>
      <c r="AP54" s="420"/>
      <c r="AQ54" s="420"/>
      <c r="AR54" s="420"/>
      <c r="AS54" s="420"/>
    </row>
    <row r="55" spans="1:45" s="419" customFormat="1" ht="14.45" customHeight="1">
      <c r="A55" s="437" t="s">
        <v>333</v>
      </c>
      <c r="B55" s="436">
        <f>'入力シート（補助）'!CI75</f>
        <v>2</v>
      </c>
      <c r="C55" s="435">
        <f>'入力シート（補助）'!CJ75</f>
        <v>6</v>
      </c>
      <c r="D55" s="434">
        <f t="shared" si="0"/>
        <v>8</v>
      </c>
      <c r="E55" s="436">
        <f>'入力シート（補助）'!CK75</f>
        <v>0</v>
      </c>
      <c r="F55" s="435">
        <f>'入力シート（補助）'!CL75</f>
        <v>3</v>
      </c>
      <c r="G55" s="434">
        <f t="shared" si="1"/>
        <v>3</v>
      </c>
      <c r="H55" s="436">
        <f t="shared" si="2"/>
        <v>2</v>
      </c>
      <c r="I55" s="435">
        <f t="shared" si="3"/>
        <v>9</v>
      </c>
      <c r="J55" s="434">
        <f t="shared" si="4"/>
        <v>11</v>
      </c>
      <c r="S55" s="420"/>
      <c r="T55" s="420"/>
      <c r="U55" s="420"/>
      <c r="V55" s="420"/>
      <c r="W55" s="420"/>
      <c r="X55" s="420"/>
      <c r="Y55" s="420"/>
      <c r="Z55" s="420"/>
      <c r="AA55" s="420"/>
      <c r="AB55" s="420"/>
      <c r="AC55" s="420"/>
      <c r="AD55" s="420"/>
      <c r="AE55" s="420"/>
      <c r="AF55" s="420"/>
      <c r="AG55" s="420"/>
      <c r="AH55" s="420"/>
      <c r="AI55" s="420"/>
      <c r="AJ55" s="420"/>
      <c r="AK55" s="420"/>
      <c r="AL55" s="420"/>
      <c r="AM55" s="420"/>
      <c r="AN55" s="420"/>
      <c r="AO55" s="420"/>
      <c r="AP55" s="420"/>
      <c r="AQ55" s="420"/>
      <c r="AR55" s="420"/>
      <c r="AS55" s="420"/>
    </row>
    <row r="56" spans="1:45" s="419" customFormat="1" ht="14.45" customHeight="1" thickBot="1">
      <c r="A56" s="433" t="s">
        <v>279</v>
      </c>
      <c r="B56" s="431">
        <f t="shared" ref="B56:C56" si="8">SUM(B50:B55)</f>
        <v>3</v>
      </c>
      <c r="C56" s="430">
        <f t="shared" si="8"/>
        <v>30</v>
      </c>
      <c r="D56" s="432">
        <f t="shared" si="0"/>
        <v>33</v>
      </c>
      <c r="E56" s="431">
        <f t="shared" ref="E56" si="9">SUM(E50:E55)</f>
        <v>0</v>
      </c>
      <c r="F56" s="430">
        <f t="shared" ref="F56" si="10">SUM(F50:F55)</f>
        <v>10</v>
      </c>
      <c r="G56" s="427">
        <f t="shared" si="1"/>
        <v>10</v>
      </c>
      <c r="H56" s="429">
        <f t="shared" si="2"/>
        <v>3</v>
      </c>
      <c r="I56" s="428">
        <f t="shared" si="3"/>
        <v>40</v>
      </c>
      <c r="J56" s="427">
        <f t="shared" si="4"/>
        <v>43</v>
      </c>
      <c r="S56" s="420"/>
      <c r="T56" s="420"/>
      <c r="U56" s="420"/>
      <c r="V56" s="420"/>
      <c r="W56" s="420"/>
      <c r="X56" s="420"/>
      <c r="Y56" s="420"/>
      <c r="Z56" s="420"/>
      <c r="AA56" s="420"/>
      <c r="AB56" s="420"/>
      <c r="AC56" s="420"/>
      <c r="AD56" s="420"/>
      <c r="AE56" s="420"/>
      <c r="AF56" s="420"/>
      <c r="AG56" s="420"/>
      <c r="AH56" s="420"/>
      <c r="AI56" s="420"/>
      <c r="AJ56" s="420"/>
      <c r="AK56" s="420"/>
      <c r="AL56" s="420"/>
      <c r="AM56" s="420"/>
      <c r="AN56" s="420"/>
      <c r="AO56" s="420"/>
      <c r="AP56" s="420"/>
      <c r="AQ56" s="420"/>
      <c r="AR56" s="420"/>
      <c r="AS56" s="420"/>
    </row>
    <row r="57" spans="1:45" s="419" customFormat="1" ht="14.45" customHeight="1" thickBot="1">
      <c r="A57" s="426" t="s">
        <v>278</v>
      </c>
      <c r="B57" s="423">
        <f>B27+B34+B35+B36+B37+B38+B39+B40+B41+B42+B49+B56</f>
        <v>151</v>
      </c>
      <c r="C57" s="422">
        <f t="shared" ref="C57:G57" si="11">C27+C34+C35+C36+C37+C38+C39+C40+C41+C42+C49+C56</f>
        <v>186</v>
      </c>
      <c r="D57" s="425">
        <f t="shared" si="11"/>
        <v>337</v>
      </c>
      <c r="E57" s="423">
        <f t="shared" si="11"/>
        <v>168</v>
      </c>
      <c r="F57" s="422">
        <f t="shared" si="11"/>
        <v>138</v>
      </c>
      <c r="G57" s="424">
        <f t="shared" si="11"/>
        <v>306</v>
      </c>
      <c r="H57" s="423">
        <f t="shared" si="2"/>
        <v>319</v>
      </c>
      <c r="I57" s="422">
        <f t="shared" si="3"/>
        <v>324</v>
      </c>
      <c r="J57" s="421">
        <f t="shared" si="4"/>
        <v>643</v>
      </c>
      <c r="S57" s="420"/>
      <c r="T57" s="420"/>
      <c r="U57" s="420"/>
      <c r="V57" s="420"/>
      <c r="W57" s="420"/>
      <c r="X57" s="420"/>
      <c r="Y57" s="420"/>
      <c r="Z57" s="420"/>
      <c r="AA57" s="420"/>
      <c r="AB57" s="420"/>
      <c r="AC57" s="420"/>
      <c r="AD57" s="420"/>
      <c r="AE57" s="420"/>
      <c r="AF57" s="420"/>
      <c r="AG57" s="420"/>
      <c r="AH57" s="420"/>
      <c r="AI57" s="420"/>
      <c r="AJ57" s="420"/>
      <c r="AK57" s="420"/>
      <c r="AL57" s="420"/>
      <c r="AM57" s="420"/>
      <c r="AN57" s="420"/>
      <c r="AO57" s="420"/>
      <c r="AP57" s="420"/>
      <c r="AQ57" s="420"/>
      <c r="AR57" s="420"/>
      <c r="AS57" s="420"/>
    </row>
    <row r="58" spans="1:45" ht="15" customHeight="1"/>
  </sheetData>
  <phoneticPr fontId="4"/>
  <printOptions gridLinesSet="0"/>
  <pageMargins left="0.9055118110236221" right="0" top="0.82677165354330717" bottom="0.43307086614173229" header="0.31496062992125984" footer="0.19685039370078741"/>
  <pageSetup paperSize="9" scale="90" orientation="portrait" horizontalDpi="4294967293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U74"/>
  <sheetViews>
    <sheetView view="pageBreakPreview" topLeftCell="A3" zoomScale="40" zoomScaleNormal="75" zoomScaleSheetLayoutView="40" workbookViewId="0">
      <selection activeCell="B38" sqref="B38"/>
    </sheetView>
  </sheetViews>
  <sheetFormatPr defaultRowHeight="12"/>
  <cols>
    <col min="1" max="1" width="16" style="501" customWidth="1"/>
    <col min="2" max="13" width="14.1640625" style="501" customWidth="1"/>
    <col min="14" max="14" width="16.83203125" style="500" customWidth="1"/>
    <col min="15" max="16384" width="9.33203125" style="500"/>
  </cols>
  <sheetData>
    <row r="1" spans="1:21" hidden="1">
      <c r="B1" s="538">
        <v>11</v>
      </c>
      <c r="C1" s="538">
        <v>17</v>
      </c>
      <c r="D1" s="538">
        <v>23</v>
      </c>
      <c r="E1" s="538">
        <v>24</v>
      </c>
      <c r="F1" s="538">
        <v>25</v>
      </c>
      <c r="G1" s="538">
        <v>26</v>
      </c>
      <c r="H1" s="538">
        <v>27</v>
      </c>
      <c r="I1" s="538">
        <v>28</v>
      </c>
      <c r="J1" s="538">
        <v>29</v>
      </c>
      <c r="K1" s="538">
        <v>30</v>
      </c>
      <c r="L1" s="538">
        <v>31</v>
      </c>
      <c r="M1" s="538">
        <v>37</v>
      </c>
    </row>
    <row r="2" spans="1:21" hidden="1">
      <c r="B2" s="538">
        <v>16</v>
      </c>
      <c r="C2" s="538">
        <v>22</v>
      </c>
      <c r="D2" s="538">
        <v>23</v>
      </c>
      <c r="E2" s="538">
        <v>24</v>
      </c>
      <c r="F2" s="538">
        <v>25</v>
      </c>
      <c r="G2" s="538">
        <v>26</v>
      </c>
      <c r="H2" s="538">
        <v>27</v>
      </c>
      <c r="I2" s="538">
        <v>28</v>
      </c>
      <c r="J2" s="538">
        <v>29</v>
      </c>
      <c r="K2" s="538">
        <v>30</v>
      </c>
      <c r="L2" s="538">
        <v>36</v>
      </c>
      <c r="M2" s="538">
        <v>42</v>
      </c>
    </row>
    <row r="3" spans="1:21">
      <c r="P3" s="500" t="s">
        <v>100</v>
      </c>
    </row>
    <row r="4" spans="1:21" ht="12.75" thickBot="1"/>
    <row r="5" spans="1:21" ht="18" customHeight="1">
      <c r="A5" s="535"/>
      <c r="B5" s="535"/>
      <c r="C5" s="535"/>
      <c r="D5" s="535"/>
      <c r="E5" s="535"/>
      <c r="F5" s="535"/>
      <c r="G5" s="535"/>
      <c r="H5" s="537"/>
      <c r="I5" s="497"/>
      <c r="J5" s="496"/>
      <c r="K5" s="496"/>
      <c r="L5" s="496"/>
      <c r="M5" s="496"/>
      <c r="N5" s="536"/>
    </row>
    <row r="6" spans="1:21" ht="18" customHeight="1">
      <c r="A6" s="535"/>
      <c r="B6" s="535"/>
      <c r="C6" s="535"/>
      <c r="D6" s="535"/>
      <c r="E6" s="535"/>
      <c r="F6" s="535"/>
      <c r="G6" s="535"/>
      <c r="H6" s="533"/>
      <c r="I6" s="487"/>
      <c r="J6" s="478"/>
      <c r="K6" s="478"/>
      <c r="L6" s="478"/>
      <c r="M6" s="478"/>
      <c r="N6" s="515"/>
    </row>
    <row r="7" spans="1:21" ht="18" customHeight="1">
      <c r="A7" s="535"/>
      <c r="B7" s="535"/>
      <c r="C7" s="535"/>
      <c r="D7" s="535"/>
      <c r="E7" s="535"/>
      <c r="F7" s="535"/>
      <c r="G7" s="535"/>
      <c r="H7" s="533"/>
      <c r="I7" s="487"/>
      <c r="J7" s="478"/>
      <c r="K7" s="478"/>
      <c r="L7" s="478"/>
      <c r="M7" s="478"/>
      <c r="N7" s="515"/>
    </row>
    <row r="8" spans="1:21" ht="18" customHeight="1">
      <c r="A8" s="516"/>
      <c r="B8" s="516"/>
      <c r="C8" s="516"/>
      <c r="D8" s="516"/>
      <c r="E8" s="516"/>
      <c r="F8" s="516"/>
      <c r="G8" s="516"/>
      <c r="H8" s="534"/>
      <c r="I8" s="487"/>
      <c r="J8" s="478"/>
      <c r="K8" s="478"/>
      <c r="L8" s="478"/>
      <c r="M8" s="478"/>
      <c r="N8" s="515"/>
      <c r="O8" s="501"/>
      <c r="P8" s="501"/>
      <c r="Q8" s="501"/>
      <c r="R8" s="501"/>
      <c r="S8" s="501"/>
      <c r="T8" s="501"/>
      <c r="U8" s="501"/>
    </row>
    <row r="9" spans="1:21" ht="18" customHeight="1">
      <c r="A9" s="516"/>
      <c r="B9" s="516"/>
      <c r="C9" s="516"/>
      <c r="D9" s="516"/>
      <c r="E9" s="516"/>
      <c r="F9" s="516"/>
      <c r="G9" s="516"/>
      <c r="H9" s="534"/>
      <c r="I9" s="487" t="s">
        <v>302</v>
      </c>
      <c r="J9" s="478" t="s">
        <v>302</v>
      </c>
      <c r="K9" s="478" t="s">
        <v>302</v>
      </c>
      <c r="L9" s="478" t="s">
        <v>302</v>
      </c>
      <c r="M9" s="478" t="s">
        <v>302</v>
      </c>
      <c r="N9" s="515"/>
      <c r="O9" s="501"/>
      <c r="P9" s="501"/>
      <c r="Q9" s="501"/>
      <c r="R9" s="501"/>
      <c r="S9" s="501"/>
      <c r="T9" s="501"/>
      <c r="U9" s="501"/>
    </row>
    <row r="10" spans="1:21" ht="18" customHeight="1">
      <c r="A10" s="516"/>
      <c r="B10" s="516"/>
      <c r="C10" s="516"/>
      <c r="D10" s="516"/>
      <c r="E10" s="516"/>
      <c r="F10" s="516"/>
      <c r="G10" s="516"/>
      <c r="H10" s="533"/>
      <c r="I10" s="489"/>
      <c r="J10" s="485"/>
      <c r="K10" s="485"/>
      <c r="L10" s="485"/>
      <c r="M10" s="485"/>
      <c r="N10" s="515"/>
      <c r="O10" s="501"/>
      <c r="P10" s="501"/>
      <c r="Q10" s="501"/>
      <c r="R10" s="501"/>
      <c r="S10" s="501"/>
      <c r="T10" s="501"/>
      <c r="U10" s="501"/>
    </row>
    <row r="11" spans="1:21" ht="30" customHeight="1">
      <c r="A11" s="532" t="s">
        <v>319</v>
      </c>
      <c r="B11" s="529"/>
      <c r="C11" s="529"/>
      <c r="D11" s="529"/>
      <c r="E11" s="529"/>
      <c r="F11" s="529"/>
      <c r="G11" s="529"/>
      <c r="H11" s="517" t="s">
        <v>3</v>
      </c>
      <c r="I11" s="487"/>
      <c r="J11" s="478"/>
      <c r="K11" s="478"/>
      <c r="L11" s="478"/>
      <c r="M11" s="478"/>
      <c r="N11" s="515"/>
      <c r="P11" s="523"/>
      <c r="Q11" s="523"/>
      <c r="R11" s="523"/>
      <c r="S11" s="523"/>
      <c r="T11" s="523"/>
      <c r="U11" s="523"/>
    </row>
    <row r="12" spans="1:21" ht="18" customHeight="1">
      <c r="A12" s="531"/>
      <c r="B12" s="529"/>
      <c r="C12" s="529"/>
      <c r="D12" s="529"/>
      <c r="E12" s="529"/>
      <c r="F12" s="529"/>
      <c r="G12" s="529"/>
      <c r="H12" s="517"/>
      <c r="I12" s="487"/>
      <c r="J12" s="478"/>
      <c r="K12" s="478"/>
      <c r="L12" s="485"/>
      <c r="M12" s="485"/>
      <c r="N12" s="515"/>
      <c r="P12" s="523"/>
      <c r="Q12" s="523"/>
      <c r="R12" s="523"/>
      <c r="S12" s="523"/>
      <c r="T12" s="523"/>
      <c r="U12" s="523"/>
    </row>
    <row r="13" spans="1:21" ht="18" customHeight="1">
      <c r="A13" s="531"/>
      <c r="B13" s="529"/>
      <c r="C13" s="529"/>
      <c r="D13" s="529"/>
      <c r="E13" s="529"/>
      <c r="F13" s="529"/>
      <c r="G13" s="529"/>
      <c r="H13" s="517"/>
      <c r="I13" s="487"/>
      <c r="J13" s="478"/>
      <c r="K13" s="478"/>
      <c r="L13" s="485"/>
      <c r="M13" s="485"/>
      <c r="N13" s="515"/>
      <c r="P13" s="523"/>
      <c r="Q13" s="523"/>
      <c r="R13" s="523"/>
      <c r="S13" s="523"/>
      <c r="T13" s="523"/>
      <c r="U13" s="523"/>
    </row>
    <row r="14" spans="1:21" ht="18" customHeight="1">
      <c r="A14" s="531"/>
      <c r="B14" s="529"/>
      <c r="C14" s="529"/>
      <c r="D14" s="529"/>
      <c r="E14" s="529"/>
      <c r="F14" s="529"/>
      <c r="G14" s="529"/>
      <c r="H14" s="517"/>
      <c r="I14" s="489"/>
      <c r="J14" s="478"/>
      <c r="K14" s="478"/>
      <c r="L14" s="485"/>
      <c r="M14" s="485"/>
      <c r="N14" s="515"/>
      <c r="P14" s="523"/>
      <c r="Q14" s="523"/>
      <c r="R14" s="523"/>
      <c r="S14" s="523"/>
      <c r="T14" s="523"/>
      <c r="U14" s="523"/>
    </row>
    <row r="15" spans="1:21" ht="18" customHeight="1">
      <c r="A15" s="516"/>
      <c r="B15" s="516"/>
      <c r="D15" s="516"/>
      <c r="E15" s="516"/>
      <c r="F15" s="516"/>
      <c r="G15" s="516"/>
      <c r="H15" s="517"/>
      <c r="I15" s="487"/>
      <c r="J15" s="478"/>
      <c r="K15" s="478"/>
      <c r="L15" s="485"/>
      <c r="M15" s="485"/>
      <c r="N15" s="515"/>
      <c r="U15" s="523"/>
    </row>
    <row r="16" spans="1:21" ht="18" customHeight="1">
      <c r="A16" s="516"/>
      <c r="B16" s="516"/>
      <c r="D16" s="516"/>
      <c r="E16" s="516"/>
      <c r="F16" s="530"/>
      <c r="G16" s="529"/>
      <c r="H16" s="517"/>
      <c r="I16" s="487"/>
      <c r="J16" s="478"/>
      <c r="K16" s="478"/>
      <c r="L16" s="485"/>
      <c r="M16" s="485"/>
      <c r="N16" s="515"/>
      <c r="U16" s="523"/>
    </row>
    <row r="17" spans="1:21" ht="18" customHeight="1">
      <c r="A17" s="516"/>
      <c r="B17" s="516"/>
      <c r="D17" s="516"/>
      <c r="E17" s="516"/>
      <c r="F17" s="516"/>
      <c r="G17" s="516"/>
      <c r="H17" s="517"/>
      <c r="I17" s="487"/>
      <c r="J17" s="478"/>
      <c r="K17" s="478"/>
      <c r="L17" s="485"/>
      <c r="M17" s="485"/>
      <c r="N17" s="515"/>
      <c r="U17" s="523"/>
    </row>
    <row r="18" spans="1:21" ht="18" customHeight="1">
      <c r="A18" s="516"/>
      <c r="B18" s="516"/>
      <c r="D18" s="516"/>
      <c r="E18" s="516"/>
      <c r="F18" s="530" t="s">
        <v>297</v>
      </c>
      <c r="G18" s="529"/>
      <c r="H18" s="517"/>
      <c r="I18" s="487"/>
      <c r="J18" s="468"/>
      <c r="K18" s="468"/>
      <c r="L18" s="485"/>
      <c r="M18" s="485"/>
      <c r="N18" s="515"/>
      <c r="U18" s="523"/>
    </row>
    <row r="19" spans="1:21" ht="18" customHeight="1">
      <c r="A19" s="516"/>
      <c r="B19" s="516"/>
      <c r="D19" s="516"/>
      <c r="E19" s="516"/>
      <c r="F19" s="516"/>
      <c r="G19" s="516"/>
      <c r="H19" s="517"/>
      <c r="I19" s="487"/>
      <c r="J19" s="484"/>
      <c r="K19" s="484"/>
      <c r="L19" s="485"/>
      <c r="M19" s="485"/>
      <c r="N19" s="515"/>
      <c r="U19" s="523"/>
    </row>
    <row r="20" spans="1:21" ht="18" customHeight="1">
      <c r="A20" s="516"/>
      <c r="B20" s="516"/>
      <c r="D20" s="516"/>
      <c r="E20" s="516"/>
      <c r="F20" s="530" t="s">
        <v>296</v>
      </c>
      <c r="G20" s="529"/>
      <c r="H20" s="517"/>
      <c r="I20" s="479"/>
      <c r="J20" s="478"/>
      <c r="K20" s="478"/>
      <c r="L20" s="478"/>
      <c r="M20" s="478"/>
      <c r="N20" s="515"/>
      <c r="T20" s="523"/>
    </row>
    <row r="21" spans="1:21" ht="18" customHeight="1" thickBot="1">
      <c r="A21" s="513"/>
      <c r="B21" s="513"/>
      <c r="D21" s="513"/>
      <c r="E21" s="513"/>
      <c r="F21" s="513"/>
      <c r="G21" s="513"/>
      <c r="H21" s="517"/>
      <c r="I21" s="492"/>
      <c r="J21" s="478"/>
      <c r="K21" s="478"/>
      <c r="L21" s="478"/>
      <c r="M21" s="478"/>
      <c r="N21" s="515"/>
      <c r="T21" s="523"/>
    </row>
    <row r="22" spans="1:21" ht="18" customHeight="1">
      <c r="A22" s="528" t="str">
        <f>'No.4-12（方向別）'!A13</f>
        <v>調査地点　：Ｎｏ．４　有吉中学校前交差点</v>
      </c>
      <c r="B22" s="527"/>
      <c r="C22" s="526"/>
      <c r="D22" s="526"/>
      <c r="E22" s="526"/>
      <c r="F22" s="526"/>
      <c r="G22" s="526"/>
      <c r="H22" s="517"/>
      <c r="I22" s="517"/>
      <c r="J22" s="516"/>
      <c r="K22" s="516"/>
      <c r="L22" s="516"/>
      <c r="M22" s="516"/>
      <c r="N22" s="515"/>
      <c r="S22" s="523"/>
      <c r="T22" s="523"/>
    </row>
    <row r="23" spans="1:21" ht="18" customHeight="1" thickBot="1">
      <c r="A23" s="525" t="s">
        <v>340</v>
      </c>
      <c r="B23" s="513"/>
      <c r="C23" s="524"/>
      <c r="D23" s="524"/>
      <c r="E23" s="524"/>
      <c r="F23" s="524"/>
      <c r="G23" s="524"/>
      <c r="H23" s="514"/>
      <c r="I23" s="514"/>
      <c r="J23" s="513"/>
      <c r="K23" s="513"/>
      <c r="L23" s="513"/>
      <c r="M23" s="513"/>
      <c r="N23" s="512"/>
      <c r="S23" s="523"/>
      <c r="T23" s="523"/>
    </row>
    <row r="24" spans="1:21" s="502" customFormat="1" ht="22.15" customHeight="1" thickBot="1">
      <c r="A24" s="522" t="s">
        <v>318</v>
      </c>
      <c r="B24" s="521"/>
      <c r="C24" s="521"/>
      <c r="D24" s="521"/>
      <c r="E24" s="521"/>
      <c r="F24" s="521"/>
      <c r="G24" s="521"/>
      <c r="H24" s="521"/>
      <c r="I24" s="521"/>
      <c r="J24" s="521"/>
      <c r="K24" s="521"/>
      <c r="L24" s="521"/>
      <c r="M24" s="521"/>
      <c r="N24" s="520"/>
    </row>
    <row r="25" spans="1:21" ht="18" customHeight="1">
      <c r="A25" s="519"/>
      <c r="B25" s="518"/>
      <c r="C25" s="518"/>
      <c r="D25" s="518"/>
      <c r="E25" s="518"/>
      <c r="F25" s="518"/>
      <c r="G25" s="518"/>
      <c r="H25" s="518"/>
      <c r="I25" s="518"/>
      <c r="J25" s="518"/>
      <c r="K25" s="518"/>
      <c r="L25" s="518"/>
      <c r="M25" s="518"/>
      <c r="N25" s="515"/>
    </row>
    <row r="26" spans="1:21" ht="18" customHeight="1">
      <c r="A26" s="517"/>
      <c r="B26" s="516"/>
      <c r="C26" s="516"/>
      <c r="D26" s="516"/>
      <c r="E26" s="516"/>
      <c r="F26" s="516"/>
      <c r="G26" s="516"/>
      <c r="H26" s="516"/>
      <c r="I26" s="516"/>
      <c r="J26" s="516"/>
      <c r="K26" s="516"/>
      <c r="L26" s="516"/>
      <c r="M26" s="516"/>
      <c r="N26" s="515"/>
    </row>
    <row r="27" spans="1:21" ht="18" customHeight="1">
      <c r="A27" s="517"/>
      <c r="B27" s="516"/>
      <c r="C27" s="516"/>
      <c r="D27" s="516"/>
      <c r="E27" s="516"/>
      <c r="F27" s="516"/>
      <c r="G27" s="516"/>
      <c r="H27" s="516"/>
      <c r="I27" s="516"/>
      <c r="J27" s="516"/>
      <c r="K27" s="516"/>
      <c r="L27" s="516"/>
      <c r="M27" s="516"/>
      <c r="N27" s="515"/>
    </row>
    <row r="28" spans="1:21" ht="18" customHeight="1">
      <c r="A28" s="517"/>
      <c r="B28" s="516"/>
      <c r="C28" s="516"/>
      <c r="D28" s="516"/>
      <c r="E28" s="516"/>
      <c r="F28" s="516"/>
      <c r="G28" s="516"/>
      <c r="H28" s="516"/>
      <c r="I28" s="516"/>
      <c r="J28" s="516"/>
      <c r="K28" s="516"/>
      <c r="L28" s="516"/>
      <c r="M28" s="516"/>
      <c r="N28" s="515"/>
    </row>
    <row r="29" spans="1:21" ht="18" customHeight="1">
      <c r="A29" s="517"/>
      <c r="B29" s="516"/>
      <c r="C29" s="516"/>
      <c r="D29" s="516"/>
      <c r="E29" s="516"/>
      <c r="F29" s="516"/>
      <c r="G29" s="516"/>
      <c r="H29" s="516"/>
      <c r="I29" s="516"/>
      <c r="J29" s="516"/>
      <c r="K29" s="516"/>
      <c r="L29" s="516"/>
      <c r="M29" s="516"/>
      <c r="N29" s="515"/>
    </row>
    <row r="30" spans="1:21" ht="18" customHeight="1">
      <c r="A30" s="517"/>
      <c r="B30" s="516"/>
      <c r="C30" s="516"/>
      <c r="D30" s="516"/>
      <c r="E30" s="516"/>
      <c r="F30" s="516"/>
      <c r="G30" s="516"/>
      <c r="H30" s="516"/>
      <c r="I30" s="516"/>
      <c r="J30" s="516"/>
      <c r="K30" s="516"/>
      <c r="L30" s="516"/>
      <c r="M30" s="516"/>
      <c r="N30" s="515"/>
    </row>
    <row r="31" spans="1:21" ht="18" customHeight="1">
      <c r="A31" s="517"/>
      <c r="B31" s="516"/>
      <c r="C31" s="516"/>
      <c r="D31" s="516"/>
      <c r="E31" s="516"/>
      <c r="F31" s="516"/>
      <c r="G31" s="516"/>
      <c r="H31" s="516"/>
      <c r="I31" s="516"/>
      <c r="J31" s="516"/>
      <c r="K31" s="516"/>
      <c r="L31" s="516"/>
      <c r="M31" s="516"/>
      <c r="N31" s="515"/>
    </row>
    <row r="32" spans="1:21" ht="18" customHeight="1">
      <c r="A32" s="517"/>
      <c r="B32" s="516"/>
      <c r="C32" s="516"/>
      <c r="D32" s="516"/>
      <c r="E32" s="516"/>
      <c r="F32" s="516"/>
      <c r="G32" s="516"/>
      <c r="H32" s="516"/>
      <c r="I32" s="516"/>
      <c r="J32" s="516"/>
      <c r="K32" s="516"/>
      <c r="L32" s="516"/>
      <c r="M32" s="516"/>
      <c r="N32" s="515"/>
    </row>
    <row r="33" spans="1:14" ht="18" customHeight="1">
      <c r="A33" s="517"/>
      <c r="B33" s="516"/>
      <c r="C33" s="516"/>
      <c r="D33" s="516"/>
      <c r="E33" s="516"/>
      <c r="F33" s="516"/>
      <c r="G33" s="516"/>
      <c r="H33" s="516"/>
      <c r="I33" s="516"/>
      <c r="J33" s="516"/>
      <c r="K33" s="516"/>
      <c r="L33" s="516"/>
      <c r="M33" s="516"/>
      <c r="N33" s="515"/>
    </row>
    <row r="34" spans="1:14" ht="18" customHeight="1">
      <c r="A34" s="517"/>
      <c r="B34" s="516"/>
      <c r="C34" s="516"/>
      <c r="D34" s="516"/>
      <c r="E34" s="516"/>
      <c r="F34" s="516"/>
      <c r="G34" s="516"/>
      <c r="H34" s="516"/>
      <c r="I34" s="516"/>
      <c r="J34" s="516"/>
      <c r="K34" s="516"/>
      <c r="L34" s="516"/>
      <c r="M34" s="516"/>
      <c r="N34" s="515"/>
    </row>
    <row r="35" spans="1:14" ht="18" customHeight="1">
      <c r="A35" s="517"/>
      <c r="B35" s="516"/>
      <c r="C35" s="516"/>
      <c r="D35" s="516"/>
      <c r="E35" s="516"/>
      <c r="F35" s="516"/>
      <c r="G35" s="516"/>
      <c r="H35" s="516"/>
      <c r="I35" s="516"/>
      <c r="J35" s="516"/>
      <c r="K35" s="516"/>
      <c r="L35" s="516"/>
      <c r="M35" s="516"/>
      <c r="N35" s="515"/>
    </row>
    <row r="36" spans="1:14" ht="18" customHeight="1" thickBot="1">
      <c r="A36" s="514"/>
      <c r="B36" s="513"/>
      <c r="C36" s="513"/>
      <c r="D36" s="513"/>
      <c r="E36" s="513"/>
      <c r="F36" s="513"/>
      <c r="G36" s="513"/>
      <c r="H36" s="513"/>
      <c r="I36" s="513"/>
      <c r="J36" s="513"/>
      <c r="K36" s="513"/>
      <c r="L36" s="513"/>
      <c r="M36" s="513"/>
      <c r="N36" s="512"/>
    </row>
    <row r="37" spans="1:14" s="502" customFormat="1" ht="19.899999999999999" customHeight="1" thickBot="1">
      <c r="A37" s="511" t="s">
        <v>156</v>
      </c>
      <c r="B37" s="510" t="s">
        <v>315</v>
      </c>
      <c r="C37" s="509" t="s">
        <v>314</v>
      </c>
      <c r="D37" s="509" t="s">
        <v>313</v>
      </c>
      <c r="E37" s="509" t="s">
        <v>312</v>
      </c>
      <c r="F37" s="509" t="s">
        <v>311</v>
      </c>
      <c r="G37" s="509" t="s">
        <v>310</v>
      </c>
      <c r="H37" s="509" t="s">
        <v>309</v>
      </c>
      <c r="I37" s="509" t="s">
        <v>308</v>
      </c>
      <c r="J37" s="509" t="s">
        <v>307</v>
      </c>
      <c r="K37" s="509" t="s">
        <v>306</v>
      </c>
      <c r="L37" s="509" t="s">
        <v>305</v>
      </c>
      <c r="M37" s="509" t="s">
        <v>304</v>
      </c>
      <c r="N37" s="508" t="s">
        <v>14</v>
      </c>
    </row>
    <row r="38" spans="1:14" s="502" customFormat="1" ht="19.899999999999999" customHeight="1">
      <c r="A38" s="507" t="s">
        <v>297</v>
      </c>
      <c r="B38" s="598">
        <f>'No.4_1（歩行者交通量）'!B27</f>
        <v>46</v>
      </c>
      <c r="C38" s="599">
        <f>'No.4_1（歩行者交通量）'!B34</f>
        <v>43</v>
      </c>
      <c r="D38" s="599">
        <f>'No.4_1（歩行者交通量）'!B35</f>
        <v>3</v>
      </c>
      <c r="E38" s="599">
        <f>'No.4_1（歩行者交通量）'!B36</f>
        <v>0</v>
      </c>
      <c r="F38" s="599">
        <f>'No.4_1（歩行者交通量）'!B37</f>
        <v>7</v>
      </c>
      <c r="G38" s="599">
        <f>'No.4_1（歩行者交通量）'!B38</f>
        <v>3</v>
      </c>
      <c r="H38" s="599">
        <f>'No.4_1（歩行者交通量）'!B39</f>
        <v>2</v>
      </c>
      <c r="I38" s="599">
        <f>'No.4_1（歩行者交通量）'!B40</f>
        <v>3</v>
      </c>
      <c r="J38" s="599">
        <f>'No.4_1（歩行者交通量）'!B41</f>
        <v>3</v>
      </c>
      <c r="K38" s="599">
        <f>'No.4_1（歩行者交通量）'!B42</f>
        <v>1</v>
      </c>
      <c r="L38" s="599">
        <f>'No.4_1（歩行者交通量）'!B49</f>
        <v>6</v>
      </c>
      <c r="M38" s="600">
        <f>'No.4_1（歩行者交通量）'!B56</f>
        <v>2</v>
      </c>
      <c r="N38" s="506">
        <f>SUM(B38:M38)</f>
        <v>119</v>
      </c>
    </row>
    <row r="39" spans="1:14" s="502" customFormat="1" ht="19.899999999999999" customHeight="1" thickBot="1">
      <c r="A39" s="505" t="s">
        <v>296</v>
      </c>
      <c r="B39" s="601">
        <f>'No.4_1（歩行者交通量）'!C27</f>
        <v>65</v>
      </c>
      <c r="C39" s="602">
        <f>'No.4_1（歩行者交通量）'!C34</f>
        <v>18</v>
      </c>
      <c r="D39" s="602">
        <f>'No.4_1（歩行者交通量）'!C35</f>
        <v>14</v>
      </c>
      <c r="E39" s="602">
        <f>'No.4_1（歩行者交通量）'!C36</f>
        <v>7</v>
      </c>
      <c r="F39" s="602">
        <f>'No.4_1（歩行者交通量）'!C37</f>
        <v>6</v>
      </c>
      <c r="G39" s="602">
        <f>'No.4_1（歩行者交通量）'!C38</f>
        <v>2</v>
      </c>
      <c r="H39" s="602">
        <f>'No.4_1（歩行者交通量）'!C39</f>
        <v>12</v>
      </c>
      <c r="I39" s="602">
        <f>'No.4_1（歩行者交通量）'!C40</f>
        <v>4</v>
      </c>
      <c r="J39" s="602">
        <f>'No.4_1（歩行者交通量）'!C41</f>
        <v>17</v>
      </c>
      <c r="K39" s="602">
        <f>'No.4_1（歩行者交通量）'!C42</f>
        <v>13</v>
      </c>
      <c r="L39" s="602">
        <f>'No.4_1（歩行者交通量）'!C49</f>
        <v>9</v>
      </c>
      <c r="M39" s="603">
        <f>'No.4_1（歩行者交通量）'!C56</f>
        <v>20</v>
      </c>
      <c r="N39" s="503">
        <f t="shared" ref="N39:N40" si="0">SUM(B39:M39)</f>
        <v>187</v>
      </c>
    </row>
    <row r="40" spans="1:14" s="502" customFormat="1" ht="19.899999999999999" customHeight="1" thickBot="1">
      <c r="A40" s="504" t="s">
        <v>158</v>
      </c>
      <c r="B40" s="595">
        <f>SUM(B38:B39)</f>
        <v>111</v>
      </c>
      <c r="C40" s="596">
        <f>SUM(C38:C39)</f>
        <v>61</v>
      </c>
      <c r="D40" s="596">
        <f t="shared" ref="D40:M40" si="1">SUM(D38:D39)</f>
        <v>17</v>
      </c>
      <c r="E40" s="596">
        <f t="shared" si="1"/>
        <v>7</v>
      </c>
      <c r="F40" s="596">
        <f t="shared" si="1"/>
        <v>13</v>
      </c>
      <c r="G40" s="596">
        <f t="shared" si="1"/>
        <v>5</v>
      </c>
      <c r="H40" s="596">
        <f t="shared" si="1"/>
        <v>14</v>
      </c>
      <c r="I40" s="596">
        <f t="shared" si="1"/>
        <v>7</v>
      </c>
      <c r="J40" s="596">
        <f t="shared" si="1"/>
        <v>20</v>
      </c>
      <c r="K40" s="596">
        <f t="shared" si="1"/>
        <v>14</v>
      </c>
      <c r="L40" s="596">
        <f t="shared" si="1"/>
        <v>15</v>
      </c>
      <c r="M40" s="597">
        <f t="shared" si="1"/>
        <v>22</v>
      </c>
      <c r="N40" s="503">
        <f t="shared" si="0"/>
        <v>306</v>
      </c>
    </row>
    <row r="41" spans="1:14" s="502" customFormat="1" ht="22.15" customHeight="1" thickBot="1">
      <c r="A41" s="522" t="s">
        <v>317</v>
      </c>
      <c r="B41" s="521"/>
      <c r="C41" s="521"/>
      <c r="D41" s="521"/>
      <c r="E41" s="521"/>
      <c r="F41" s="521"/>
      <c r="G41" s="521"/>
      <c r="H41" s="521"/>
      <c r="I41" s="521"/>
      <c r="J41" s="521"/>
      <c r="K41" s="521"/>
      <c r="L41" s="521"/>
      <c r="M41" s="521"/>
      <c r="N41" s="520"/>
    </row>
    <row r="42" spans="1:14" ht="18" customHeight="1">
      <c r="A42" s="519"/>
      <c r="B42" s="518"/>
      <c r="C42" s="518"/>
      <c r="D42" s="518"/>
      <c r="E42" s="518"/>
      <c r="F42" s="518"/>
      <c r="G42" s="518"/>
      <c r="H42" s="518"/>
      <c r="I42" s="518"/>
      <c r="J42" s="518"/>
      <c r="K42" s="518"/>
      <c r="L42" s="518"/>
      <c r="M42" s="518"/>
      <c r="N42" s="515"/>
    </row>
    <row r="43" spans="1:14" ht="18" customHeight="1">
      <c r="A43" s="517"/>
      <c r="B43" s="516"/>
      <c r="C43" s="516"/>
      <c r="D43" s="516"/>
      <c r="E43" s="516"/>
      <c r="F43" s="516"/>
      <c r="G43" s="516"/>
      <c r="H43" s="516"/>
      <c r="I43" s="516"/>
      <c r="J43" s="516"/>
      <c r="K43" s="516"/>
      <c r="L43" s="516"/>
      <c r="M43" s="516"/>
      <c r="N43" s="515"/>
    </row>
    <row r="44" spans="1:14" ht="18" customHeight="1">
      <c r="A44" s="517"/>
      <c r="B44" s="516"/>
      <c r="C44" s="516"/>
      <c r="D44" s="516"/>
      <c r="E44" s="516"/>
      <c r="F44" s="516"/>
      <c r="G44" s="516"/>
      <c r="H44" s="516"/>
      <c r="I44" s="516"/>
      <c r="J44" s="516"/>
      <c r="K44" s="516"/>
      <c r="L44" s="516"/>
      <c r="M44" s="516"/>
      <c r="N44" s="515"/>
    </row>
    <row r="45" spans="1:14" ht="18" customHeight="1">
      <c r="A45" s="517"/>
      <c r="B45" s="516"/>
      <c r="C45" s="516"/>
      <c r="D45" s="516"/>
      <c r="E45" s="516"/>
      <c r="F45" s="516"/>
      <c r="G45" s="516"/>
      <c r="H45" s="516"/>
      <c r="I45" s="516"/>
      <c r="J45" s="516"/>
      <c r="K45" s="516"/>
      <c r="L45" s="516"/>
      <c r="M45" s="516"/>
      <c r="N45" s="515"/>
    </row>
    <row r="46" spans="1:14" ht="18" customHeight="1">
      <c r="A46" s="517"/>
      <c r="B46" s="516"/>
      <c r="C46" s="516"/>
      <c r="D46" s="516"/>
      <c r="E46" s="516"/>
      <c r="F46" s="516"/>
      <c r="G46" s="516"/>
      <c r="H46" s="516"/>
      <c r="I46" s="516"/>
      <c r="J46" s="516"/>
      <c r="K46" s="516"/>
      <c r="L46" s="516"/>
      <c r="M46" s="516"/>
      <c r="N46" s="515"/>
    </row>
    <row r="47" spans="1:14" ht="18" customHeight="1">
      <c r="A47" s="517"/>
      <c r="B47" s="516"/>
      <c r="C47" s="516"/>
      <c r="D47" s="516"/>
      <c r="E47" s="516"/>
      <c r="F47" s="516"/>
      <c r="G47" s="516"/>
      <c r="H47" s="516"/>
      <c r="I47" s="516"/>
      <c r="J47" s="516"/>
      <c r="K47" s="516"/>
      <c r="L47" s="516"/>
      <c r="M47" s="516"/>
      <c r="N47" s="515"/>
    </row>
    <row r="48" spans="1:14" ht="18" customHeight="1">
      <c r="A48" s="517"/>
      <c r="B48" s="516"/>
      <c r="C48" s="516"/>
      <c r="D48" s="516"/>
      <c r="E48" s="516"/>
      <c r="F48" s="516"/>
      <c r="G48" s="516"/>
      <c r="H48" s="516"/>
      <c r="I48" s="516"/>
      <c r="J48" s="516"/>
      <c r="K48" s="516"/>
      <c r="L48" s="516"/>
      <c r="M48" s="516"/>
      <c r="N48" s="515"/>
    </row>
    <row r="49" spans="1:14" ht="18" customHeight="1">
      <c r="A49" s="517"/>
      <c r="B49" s="516"/>
      <c r="C49" s="516"/>
      <c r="D49" s="516"/>
      <c r="E49" s="516"/>
      <c r="F49" s="516"/>
      <c r="G49" s="516"/>
      <c r="H49" s="516"/>
      <c r="I49" s="516"/>
      <c r="J49" s="516"/>
      <c r="K49" s="516"/>
      <c r="L49" s="516"/>
      <c r="M49" s="516"/>
      <c r="N49" s="515"/>
    </row>
    <row r="50" spans="1:14" ht="18" customHeight="1">
      <c r="A50" s="517"/>
      <c r="B50" s="516"/>
      <c r="C50" s="516"/>
      <c r="D50" s="516"/>
      <c r="E50" s="516"/>
      <c r="F50" s="516"/>
      <c r="G50" s="516"/>
      <c r="H50" s="516"/>
      <c r="I50" s="516"/>
      <c r="J50" s="516"/>
      <c r="K50" s="516"/>
      <c r="L50" s="516"/>
      <c r="M50" s="516"/>
      <c r="N50" s="515"/>
    </row>
    <row r="51" spans="1:14" ht="18" customHeight="1">
      <c r="A51" s="517"/>
      <c r="B51" s="516"/>
      <c r="C51" s="516"/>
      <c r="D51" s="516"/>
      <c r="E51" s="516"/>
      <c r="F51" s="516"/>
      <c r="G51" s="516"/>
      <c r="H51" s="516"/>
      <c r="I51" s="516"/>
      <c r="J51" s="516"/>
      <c r="K51" s="516"/>
      <c r="L51" s="516"/>
      <c r="M51" s="516"/>
      <c r="N51" s="515"/>
    </row>
    <row r="52" spans="1:14" ht="18" customHeight="1">
      <c r="A52" s="517"/>
      <c r="B52" s="516"/>
      <c r="C52" s="516"/>
      <c r="D52" s="516"/>
      <c r="E52" s="516"/>
      <c r="F52" s="516"/>
      <c r="G52" s="516"/>
      <c r="H52" s="516"/>
      <c r="I52" s="516"/>
      <c r="J52" s="516"/>
      <c r="K52" s="516"/>
      <c r="L52" s="516"/>
      <c r="M52" s="516"/>
      <c r="N52" s="515"/>
    </row>
    <row r="53" spans="1:14" ht="18" customHeight="1" thickBot="1">
      <c r="A53" s="514"/>
      <c r="B53" s="513"/>
      <c r="C53" s="513"/>
      <c r="D53" s="513"/>
      <c r="E53" s="513"/>
      <c r="F53" s="513"/>
      <c r="G53" s="513"/>
      <c r="H53" s="513"/>
      <c r="I53" s="513"/>
      <c r="J53" s="513"/>
      <c r="K53" s="513"/>
      <c r="L53" s="513"/>
      <c r="M53" s="513"/>
      <c r="N53" s="512"/>
    </row>
    <row r="54" spans="1:14" s="502" customFormat="1" ht="19.899999999999999" customHeight="1" thickBot="1">
      <c r="A54" s="511" t="s">
        <v>156</v>
      </c>
      <c r="B54" s="510" t="s">
        <v>315</v>
      </c>
      <c r="C54" s="509" t="s">
        <v>314</v>
      </c>
      <c r="D54" s="509" t="s">
        <v>313</v>
      </c>
      <c r="E54" s="509" t="s">
        <v>312</v>
      </c>
      <c r="F54" s="509" t="s">
        <v>311</v>
      </c>
      <c r="G54" s="509" t="s">
        <v>310</v>
      </c>
      <c r="H54" s="509" t="s">
        <v>309</v>
      </c>
      <c r="I54" s="509" t="s">
        <v>308</v>
      </c>
      <c r="J54" s="509" t="s">
        <v>307</v>
      </c>
      <c r="K54" s="509" t="s">
        <v>306</v>
      </c>
      <c r="L54" s="509" t="s">
        <v>305</v>
      </c>
      <c r="M54" s="509" t="s">
        <v>304</v>
      </c>
      <c r="N54" s="508" t="s">
        <v>14</v>
      </c>
    </row>
    <row r="55" spans="1:14" s="502" customFormat="1" ht="19.899999999999999" customHeight="1">
      <c r="A55" s="507" t="s">
        <v>297</v>
      </c>
      <c r="B55" s="592">
        <f>'No.4_1（歩行者交通量）'!E27</f>
        <v>2</v>
      </c>
      <c r="C55" s="593">
        <f>'No.4_1（歩行者交通量）'!E34</f>
        <v>2</v>
      </c>
      <c r="D55" s="593">
        <f>'No.4_1（歩行者交通量）'!E35</f>
        <v>0</v>
      </c>
      <c r="E55" s="593">
        <f>'No.4_1（歩行者交通量）'!E36</f>
        <v>4</v>
      </c>
      <c r="F55" s="593">
        <f>'No.4_1（歩行者交通量）'!E37</f>
        <v>3</v>
      </c>
      <c r="G55" s="593">
        <f>'No.4_1（歩行者交通量）'!E38</f>
        <v>1</v>
      </c>
      <c r="H55" s="593">
        <f>'No.4_1（歩行者交通量）'!E39</f>
        <v>5</v>
      </c>
      <c r="I55" s="593">
        <f>'No.4_1（歩行者交通量）'!E40</f>
        <v>129</v>
      </c>
      <c r="J55" s="593">
        <f>'No.4_1（歩行者交通量）'!E41</f>
        <v>5</v>
      </c>
      <c r="K55" s="593">
        <f>'No.4_1（歩行者交通量）'!E42</f>
        <v>8</v>
      </c>
      <c r="L55" s="593">
        <f>'No.4_1（歩行者交通量）'!E49</f>
        <v>6</v>
      </c>
      <c r="M55" s="594">
        <f>'No.4_1（歩行者交通量）'!E56</f>
        <v>9</v>
      </c>
      <c r="N55" s="506">
        <f t="shared" ref="N55:N57" si="2">SUM(B55:M55)</f>
        <v>174</v>
      </c>
    </row>
    <row r="56" spans="1:14" s="502" customFormat="1" ht="19.899999999999999" customHeight="1" thickBot="1">
      <c r="A56" s="505" t="s">
        <v>296</v>
      </c>
      <c r="B56" s="595">
        <f>'No.4_1（歩行者交通量）'!F27</f>
        <v>16</v>
      </c>
      <c r="C56" s="596">
        <f>'No.4_1（歩行者交通量）'!F34</f>
        <v>8</v>
      </c>
      <c r="D56" s="596">
        <f>'No.4_1（歩行者交通量）'!F35</f>
        <v>5</v>
      </c>
      <c r="E56" s="596">
        <f>'No.4_1（歩行者交通量）'!F36</f>
        <v>4</v>
      </c>
      <c r="F56" s="596">
        <f>'No.4_1（歩行者交通量）'!F37</f>
        <v>3</v>
      </c>
      <c r="G56" s="596">
        <f>'No.4_1（歩行者交通量）'!F38</f>
        <v>2</v>
      </c>
      <c r="H56" s="596">
        <f>'No.4_1（歩行者交通量）'!F39</f>
        <v>5</v>
      </c>
      <c r="I56" s="596">
        <f>'No.4_1（歩行者交通量）'!F40</f>
        <v>5</v>
      </c>
      <c r="J56" s="596">
        <f>'No.4_1（歩行者交通量）'!F41</f>
        <v>8</v>
      </c>
      <c r="K56" s="596">
        <f>'No.4_1（歩行者交通量）'!F42</f>
        <v>13</v>
      </c>
      <c r="L56" s="596">
        <f>'No.4_1（歩行者交通量）'!F49</f>
        <v>12</v>
      </c>
      <c r="M56" s="597">
        <f>'No.4_1（歩行者交通量）'!F56</f>
        <v>13</v>
      </c>
      <c r="N56" s="503">
        <f t="shared" si="2"/>
        <v>94</v>
      </c>
    </row>
    <row r="57" spans="1:14" s="502" customFormat="1" ht="19.899999999999999" customHeight="1" thickBot="1">
      <c r="A57" s="504" t="s">
        <v>158</v>
      </c>
      <c r="B57" s="595">
        <f>SUM(B55:B56)</f>
        <v>18</v>
      </c>
      <c r="C57" s="596">
        <f>SUM(C55:C56)</f>
        <v>10</v>
      </c>
      <c r="D57" s="596">
        <f t="shared" ref="D57:M57" si="3">SUM(D55:D56)</f>
        <v>5</v>
      </c>
      <c r="E57" s="596">
        <f t="shared" si="3"/>
        <v>8</v>
      </c>
      <c r="F57" s="596">
        <f t="shared" si="3"/>
        <v>6</v>
      </c>
      <c r="G57" s="596">
        <f t="shared" si="3"/>
        <v>3</v>
      </c>
      <c r="H57" s="596">
        <f t="shared" si="3"/>
        <v>10</v>
      </c>
      <c r="I57" s="596">
        <f t="shared" si="3"/>
        <v>134</v>
      </c>
      <c r="J57" s="596">
        <f t="shared" si="3"/>
        <v>13</v>
      </c>
      <c r="K57" s="596">
        <f t="shared" si="3"/>
        <v>21</v>
      </c>
      <c r="L57" s="596">
        <f t="shared" si="3"/>
        <v>18</v>
      </c>
      <c r="M57" s="597">
        <f t="shared" si="3"/>
        <v>22</v>
      </c>
      <c r="N57" s="503">
        <f t="shared" si="2"/>
        <v>268</v>
      </c>
    </row>
    <row r="58" spans="1:14" s="502" customFormat="1" ht="22.15" customHeight="1" thickBot="1">
      <c r="A58" s="522" t="s">
        <v>316</v>
      </c>
      <c r="B58" s="521"/>
      <c r="C58" s="521"/>
      <c r="D58" s="521"/>
      <c r="E58" s="521"/>
      <c r="F58" s="521"/>
      <c r="G58" s="521"/>
      <c r="H58" s="521"/>
      <c r="I58" s="521"/>
      <c r="J58" s="521"/>
      <c r="K58" s="521"/>
      <c r="L58" s="521"/>
      <c r="M58" s="521"/>
      <c r="N58" s="520"/>
    </row>
    <row r="59" spans="1:14" ht="18" customHeight="1">
      <c r="A59" s="519"/>
      <c r="B59" s="518"/>
      <c r="C59" s="518"/>
      <c r="D59" s="518"/>
      <c r="E59" s="518"/>
      <c r="F59" s="518"/>
      <c r="G59" s="518"/>
      <c r="H59" s="518"/>
      <c r="I59" s="518"/>
      <c r="J59" s="518"/>
      <c r="K59" s="518"/>
      <c r="L59" s="518"/>
      <c r="M59" s="518"/>
      <c r="N59" s="515"/>
    </row>
    <row r="60" spans="1:14" ht="18" customHeight="1">
      <c r="A60" s="517"/>
      <c r="B60" s="516"/>
      <c r="C60" s="516"/>
      <c r="D60" s="516"/>
      <c r="E60" s="516"/>
      <c r="F60" s="516"/>
      <c r="G60" s="516"/>
      <c r="H60" s="516"/>
      <c r="I60" s="516"/>
      <c r="J60" s="516"/>
      <c r="K60" s="516"/>
      <c r="L60" s="516"/>
      <c r="M60" s="516"/>
      <c r="N60" s="515"/>
    </row>
    <row r="61" spans="1:14" ht="18" customHeight="1">
      <c r="A61" s="517"/>
      <c r="B61" s="516"/>
      <c r="C61" s="516"/>
      <c r="D61" s="516"/>
      <c r="E61" s="516"/>
      <c r="F61" s="516"/>
      <c r="G61" s="516"/>
      <c r="H61" s="516"/>
      <c r="I61" s="516"/>
      <c r="J61" s="516"/>
      <c r="K61" s="516"/>
      <c r="L61" s="516"/>
      <c r="M61" s="516"/>
      <c r="N61" s="515"/>
    </row>
    <row r="62" spans="1:14" ht="18" customHeight="1">
      <c r="A62" s="517"/>
      <c r="B62" s="516"/>
      <c r="C62" s="516"/>
      <c r="D62" s="516"/>
      <c r="E62" s="516"/>
      <c r="F62" s="516"/>
      <c r="G62" s="516"/>
      <c r="H62" s="516"/>
      <c r="I62" s="516"/>
      <c r="J62" s="516"/>
      <c r="K62" s="516"/>
      <c r="L62" s="516"/>
      <c r="M62" s="516"/>
      <c r="N62" s="515"/>
    </row>
    <row r="63" spans="1:14" ht="18" customHeight="1">
      <c r="A63" s="517"/>
      <c r="B63" s="516"/>
      <c r="C63" s="516"/>
      <c r="D63" s="516"/>
      <c r="E63" s="516"/>
      <c r="F63" s="516"/>
      <c r="G63" s="516"/>
      <c r="H63" s="516"/>
      <c r="I63" s="516"/>
      <c r="J63" s="516"/>
      <c r="K63" s="516"/>
      <c r="L63" s="516"/>
      <c r="M63" s="516"/>
      <c r="N63" s="515"/>
    </row>
    <row r="64" spans="1:14" ht="18" customHeight="1">
      <c r="A64" s="517"/>
      <c r="B64" s="516"/>
      <c r="C64" s="516"/>
      <c r="D64" s="516"/>
      <c r="E64" s="516"/>
      <c r="F64" s="516"/>
      <c r="G64" s="516"/>
      <c r="H64" s="516"/>
      <c r="I64" s="516"/>
      <c r="J64" s="516"/>
      <c r="K64" s="516"/>
      <c r="L64" s="516"/>
      <c r="M64" s="516"/>
      <c r="N64" s="515"/>
    </row>
    <row r="65" spans="1:14" ht="18" customHeight="1">
      <c r="A65" s="517"/>
      <c r="B65" s="516"/>
      <c r="C65" s="516"/>
      <c r="D65" s="516"/>
      <c r="E65" s="516"/>
      <c r="F65" s="516"/>
      <c r="G65" s="516"/>
      <c r="H65" s="516"/>
      <c r="I65" s="516"/>
      <c r="J65" s="516"/>
      <c r="K65" s="516"/>
      <c r="L65" s="516"/>
      <c r="M65" s="516"/>
      <c r="N65" s="515"/>
    </row>
    <row r="66" spans="1:14" ht="18" customHeight="1">
      <c r="A66" s="517"/>
      <c r="B66" s="516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5"/>
    </row>
    <row r="67" spans="1:14" ht="18" customHeight="1">
      <c r="A67" s="517"/>
      <c r="B67" s="516"/>
      <c r="C67" s="516"/>
      <c r="D67" s="516"/>
      <c r="E67" s="516"/>
      <c r="F67" s="516"/>
      <c r="G67" s="516"/>
      <c r="H67" s="516"/>
      <c r="I67" s="516"/>
      <c r="J67" s="516"/>
      <c r="K67" s="516"/>
      <c r="L67" s="516"/>
      <c r="M67" s="516"/>
      <c r="N67" s="515"/>
    </row>
    <row r="68" spans="1:14" ht="18" customHeight="1">
      <c r="A68" s="517"/>
      <c r="B68" s="516"/>
      <c r="C68" s="516"/>
      <c r="D68" s="516"/>
      <c r="E68" s="516"/>
      <c r="F68" s="516"/>
      <c r="G68" s="516"/>
      <c r="H68" s="516"/>
      <c r="I68" s="516"/>
      <c r="J68" s="516"/>
      <c r="K68" s="516"/>
      <c r="L68" s="516"/>
      <c r="M68" s="516"/>
      <c r="N68" s="515"/>
    </row>
    <row r="69" spans="1:14" ht="18" customHeight="1">
      <c r="A69" s="517"/>
      <c r="B69" s="516"/>
      <c r="C69" s="516"/>
      <c r="D69" s="516"/>
      <c r="E69" s="516"/>
      <c r="F69" s="516"/>
      <c r="G69" s="516"/>
      <c r="H69" s="516"/>
      <c r="I69" s="516"/>
      <c r="J69" s="516"/>
      <c r="K69" s="516"/>
      <c r="L69" s="516"/>
      <c r="M69" s="516"/>
      <c r="N69" s="515"/>
    </row>
    <row r="70" spans="1:14" ht="18" customHeight="1" thickBot="1">
      <c r="A70" s="514"/>
      <c r="B70" s="513"/>
      <c r="C70" s="513"/>
      <c r="D70" s="513"/>
      <c r="E70" s="513"/>
      <c r="F70" s="513"/>
      <c r="G70" s="513"/>
      <c r="H70" s="513"/>
      <c r="I70" s="513"/>
      <c r="J70" s="513"/>
      <c r="K70" s="513"/>
      <c r="L70" s="513"/>
      <c r="M70" s="513"/>
      <c r="N70" s="512"/>
    </row>
    <row r="71" spans="1:14" s="502" customFormat="1" ht="19.899999999999999" customHeight="1" thickBot="1">
      <c r="A71" s="511" t="s">
        <v>156</v>
      </c>
      <c r="B71" s="510" t="s">
        <v>315</v>
      </c>
      <c r="C71" s="509" t="s">
        <v>314</v>
      </c>
      <c r="D71" s="509" t="s">
        <v>313</v>
      </c>
      <c r="E71" s="509" t="s">
        <v>312</v>
      </c>
      <c r="F71" s="509" t="s">
        <v>311</v>
      </c>
      <c r="G71" s="509" t="s">
        <v>310</v>
      </c>
      <c r="H71" s="509" t="s">
        <v>309</v>
      </c>
      <c r="I71" s="509" t="s">
        <v>308</v>
      </c>
      <c r="J71" s="509" t="s">
        <v>307</v>
      </c>
      <c r="K71" s="509" t="s">
        <v>306</v>
      </c>
      <c r="L71" s="509" t="s">
        <v>305</v>
      </c>
      <c r="M71" s="509" t="s">
        <v>304</v>
      </c>
      <c r="N71" s="508" t="s">
        <v>14</v>
      </c>
    </row>
    <row r="72" spans="1:14" s="502" customFormat="1" ht="19.899999999999999" customHeight="1">
      <c r="A72" s="507" t="s">
        <v>297</v>
      </c>
      <c r="B72" s="592">
        <f>B38+B55</f>
        <v>48</v>
      </c>
      <c r="C72" s="593">
        <f t="shared" ref="C72:M73" si="4">C38+C55</f>
        <v>45</v>
      </c>
      <c r="D72" s="593">
        <f t="shared" si="4"/>
        <v>3</v>
      </c>
      <c r="E72" s="593">
        <f t="shared" si="4"/>
        <v>4</v>
      </c>
      <c r="F72" s="593">
        <f t="shared" si="4"/>
        <v>10</v>
      </c>
      <c r="G72" s="593">
        <f t="shared" si="4"/>
        <v>4</v>
      </c>
      <c r="H72" s="593">
        <f t="shared" si="4"/>
        <v>7</v>
      </c>
      <c r="I72" s="593">
        <f t="shared" si="4"/>
        <v>132</v>
      </c>
      <c r="J72" s="593">
        <f t="shared" si="4"/>
        <v>8</v>
      </c>
      <c r="K72" s="593">
        <f t="shared" si="4"/>
        <v>9</v>
      </c>
      <c r="L72" s="593">
        <f t="shared" si="4"/>
        <v>12</v>
      </c>
      <c r="M72" s="594">
        <f t="shared" si="4"/>
        <v>11</v>
      </c>
      <c r="N72" s="506">
        <f t="shared" ref="N72:N74" si="5">SUM(B72:M72)</f>
        <v>293</v>
      </c>
    </row>
    <row r="73" spans="1:14" s="502" customFormat="1" ht="19.899999999999999" customHeight="1" thickBot="1">
      <c r="A73" s="505" t="s">
        <v>296</v>
      </c>
      <c r="B73" s="595">
        <f>B39+B56</f>
        <v>81</v>
      </c>
      <c r="C73" s="596">
        <f t="shared" si="4"/>
        <v>26</v>
      </c>
      <c r="D73" s="596">
        <f t="shared" si="4"/>
        <v>19</v>
      </c>
      <c r="E73" s="596">
        <f t="shared" si="4"/>
        <v>11</v>
      </c>
      <c r="F73" s="596">
        <f t="shared" si="4"/>
        <v>9</v>
      </c>
      <c r="G73" s="596">
        <f t="shared" si="4"/>
        <v>4</v>
      </c>
      <c r="H73" s="596">
        <f t="shared" si="4"/>
        <v>17</v>
      </c>
      <c r="I73" s="596">
        <f t="shared" si="4"/>
        <v>9</v>
      </c>
      <c r="J73" s="596">
        <f t="shared" si="4"/>
        <v>25</v>
      </c>
      <c r="K73" s="596">
        <f t="shared" si="4"/>
        <v>26</v>
      </c>
      <c r="L73" s="596">
        <f t="shared" si="4"/>
        <v>21</v>
      </c>
      <c r="M73" s="597">
        <f t="shared" si="4"/>
        <v>33</v>
      </c>
      <c r="N73" s="503">
        <f t="shared" si="5"/>
        <v>281</v>
      </c>
    </row>
    <row r="74" spans="1:14" s="502" customFormat="1" ht="19.899999999999999" customHeight="1" thickBot="1">
      <c r="A74" s="504" t="s">
        <v>158</v>
      </c>
      <c r="B74" s="595">
        <f>SUM(B72:B73)</f>
        <v>129</v>
      </c>
      <c r="C74" s="596">
        <f>SUM(C72:C73)</f>
        <v>71</v>
      </c>
      <c r="D74" s="596">
        <f t="shared" ref="D74:M74" si="6">SUM(D72:D73)</f>
        <v>22</v>
      </c>
      <c r="E74" s="596">
        <f t="shared" si="6"/>
        <v>15</v>
      </c>
      <c r="F74" s="596">
        <f t="shared" si="6"/>
        <v>19</v>
      </c>
      <c r="G74" s="596">
        <f t="shared" si="6"/>
        <v>8</v>
      </c>
      <c r="H74" s="596">
        <f t="shared" si="6"/>
        <v>24</v>
      </c>
      <c r="I74" s="596">
        <f t="shared" si="6"/>
        <v>141</v>
      </c>
      <c r="J74" s="596">
        <f t="shared" si="6"/>
        <v>33</v>
      </c>
      <c r="K74" s="596">
        <f t="shared" si="6"/>
        <v>35</v>
      </c>
      <c r="L74" s="596">
        <f t="shared" si="6"/>
        <v>33</v>
      </c>
      <c r="M74" s="597">
        <f t="shared" si="6"/>
        <v>44</v>
      </c>
      <c r="N74" s="503">
        <f t="shared" si="5"/>
        <v>574</v>
      </c>
    </row>
  </sheetData>
  <phoneticPr fontId="4"/>
  <printOptions gridLinesSet="0"/>
  <pageMargins left="0.86614173228346458" right="0.19685039370078741" top="0.98425196850393704" bottom="0.59055118110236227" header="0.51181102362204722" footer="0.51181102362204722"/>
  <pageSetup paperSize="9" scale="48" orientation="portrait" horizontalDpi="4294967293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U74"/>
  <sheetViews>
    <sheetView view="pageBreakPreview" topLeftCell="A3" zoomScale="40" zoomScaleNormal="75" zoomScaleSheetLayoutView="40" workbookViewId="0">
      <selection activeCell="B6" sqref="B6"/>
    </sheetView>
  </sheetViews>
  <sheetFormatPr defaultRowHeight="12"/>
  <cols>
    <col min="1" max="1" width="16" style="501" customWidth="1"/>
    <col min="2" max="13" width="14.1640625" style="501" customWidth="1"/>
    <col min="14" max="14" width="16.83203125" style="500" customWidth="1"/>
    <col min="15" max="16384" width="9.33203125" style="500"/>
  </cols>
  <sheetData>
    <row r="1" spans="1:21" hidden="1">
      <c r="B1" s="538">
        <v>11</v>
      </c>
      <c r="C1" s="538">
        <v>17</v>
      </c>
      <c r="D1" s="538">
        <v>23</v>
      </c>
      <c r="E1" s="538">
        <v>24</v>
      </c>
      <c r="F1" s="538">
        <v>25</v>
      </c>
      <c r="G1" s="538">
        <v>26</v>
      </c>
      <c r="H1" s="538">
        <v>27</v>
      </c>
      <c r="I1" s="538">
        <v>28</v>
      </c>
      <c r="J1" s="538">
        <v>29</v>
      </c>
      <c r="K1" s="538">
        <v>30</v>
      </c>
      <c r="L1" s="538">
        <v>31</v>
      </c>
      <c r="M1" s="538">
        <v>37</v>
      </c>
    </row>
    <row r="2" spans="1:21" hidden="1">
      <c r="B2" s="538">
        <v>16</v>
      </c>
      <c r="C2" s="538">
        <v>22</v>
      </c>
      <c r="D2" s="538">
        <v>23</v>
      </c>
      <c r="E2" s="538">
        <v>24</v>
      </c>
      <c r="F2" s="538">
        <v>25</v>
      </c>
      <c r="G2" s="538">
        <v>26</v>
      </c>
      <c r="H2" s="538">
        <v>27</v>
      </c>
      <c r="I2" s="538">
        <v>28</v>
      </c>
      <c r="J2" s="538">
        <v>29</v>
      </c>
      <c r="K2" s="538">
        <v>30</v>
      </c>
      <c r="L2" s="538">
        <v>36</v>
      </c>
      <c r="M2" s="538">
        <v>42</v>
      </c>
    </row>
    <row r="3" spans="1:21">
      <c r="P3" s="500" t="s">
        <v>100</v>
      </c>
    </row>
    <row r="4" spans="1:21" ht="12.75" thickBot="1"/>
    <row r="5" spans="1:21" ht="18" customHeight="1">
      <c r="A5" s="535"/>
      <c r="B5" s="535"/>
      <c r="C5" s="535"/>
      <c r="D5" s="535"/>
      <c r="E5" s="535"/>
      <c r="F5" s="535"/>
      <c r="G5" s="535"/>
      <c r="H5" s="537"/>
      <c r="I5" s="537"/>
      <c r="J5" s="540"/>
      <c r="K5" s="540"/>
      <c r="L5" s="540"/>
      <c r="M5" s="540"/>
      <c r="N5" s="536"/>
    </row>
    <row r="6" spans="1:21" ht="18" customHeight="1">
      <c r="A6" s="535"/>
      <c r="B6" s="535"/>
      <c r="C6" s="535"/>
      <c r="D6" s="535"/>
      <c r="E6" s="535"/>
      <c r="F6" s="535"/>
      <c r="G6" s="535"/>
      <c r="H6" s="533"/>
      <c r="I6" s="533"/>
      <c r="J6" s="535"/>
      <c r="K6" s="535"/>
      <c r="L6" s="535"/>
      <c r="M6" s="535"/>
      <c r="N6" s="515"/>
    </row>
    <row r="7" spans="1:21" ht="18" customHeight="1">
      <c r="A7" s="535"/>
      <c r="B7" s="535"/>
      <c r="C7" s="535"/>
      <c r="D7" s="535"/>
      <c r="E7" s="535"/>
      <c r="F7" s="535"/>
      <c r="G7" s="535"/>
      <c r="H7" s="533"/>
      <c r="I7" s="533"/>
      <c r="J7" s="535"/>
      <c r="K7" s="535"/>
      <c r="L7" s="535"/>
      <c r="M7" s="535"/>
      <c r="N7" s="515"/>
    </row>
    <row r="8" spans="1:21" ht="18" customHeight="1">
      <c r="A8" s="516"/>
      <c r="B8" s="516"/>
      <c r="C8" s="516"/>
      <c r="D8" s="516"/>
      <c r="E8" s="516"/>
      <c r="F8" s="516"/>
      <c r="G8" s="516"/>
      <c r="H8" s="534"/>
      <c r="I8" s="534"/>
      <c r="J8" s="539"/>
      <c r="K8" s="539"/>
      <c r="L8" s="516"/>
      <c r="M8" s="516"/>
      <c r="N8" s="515"/>
      <c r="O8" s="501"/>
      <c r="P8" s="501"/>
      <c r="Q8" s="501"/>
      <c r="R8" s="501"/>
      <c r="S8" s="501"/>
      <c r="T8" s="501"/>
      <c r="U8" s="501"/>
    </row>
    <row r="9" spans="1:21" ht="18" customHeight="1">
      <c r="A9" s="516"/>
      <c r="B9" s="516"/>
      <c r="C9" s="516"/>
      <c r="D9" s="516"/>
      <c r="E9" s="516"/>
      <c r="F9" s="516"/>
      <c r="G9" s="516"/>
      <c r="H9" s="534"/>
      <c r="I9" s="534"/>
      <c r="J9" s="539"/>
      <c r="K9" s="539"/>
      <c r="L9" s="516"/>
      <c r="M9" s="516"/>
      <c r="N9" s="515"/>
      <c r="O9" s="501"/>
      <c r="P9" s="501"/>
      <c r="Q9" s="501"/>
      <c r="R9" s="501"/>
      <c r="S9" s="501"/>
      <c r="T9" s="501"/>
      <c r="U9" s="501"/>
    </row>
    <row r="10" spans="1:21" ht="18" customHeight="1">
      <c r="A10" s="516"/>
      <c r="B10" s="516"/>
      <c r="C10" s="516"/>
      <c r="D10" s="516"/>
      <c r="E10" s="516"/>
      <c r="F10" s="516"/>
      <c r="G10" s="516"/>
      <c r="H10" s="533"/>
      <c r="I10" s="533"/>
      <c r="J10" s="535"/>
      <c r="K10" s="535"/>
      <c r="L10" s="535"/>
      <c r="M10" s="535"/>
      <c r="N10" s="515"/>
      <c r="O10" s="501"/>
      <c r="P10" s="501"/>
      <c r="Q10" s="501"/>
      <c r="R10" s="501"/>
      <c r="S10" s="501"/>
      <c r="T10" s="501"/>
      <c r="U10" s="501"/>
    </row>
    <row r="11" spans="1:21" ht="30" customHeight="1">
      <c r="A11" s="532" t="s">
        <v>322</v>
      </c>
      <c r="B11" s="529"/>
      <c r="C11" s="529"/>
      <c r="D11" s="529"/>
      <c r="E11" s="529"/>
      <c r="F11" s="529"/>
      <c r="G11" s="529"/>
      <c r="H11" s="517" t="s">
        <v>3</v>
      </c>
      <c r="I11" s="517" t="s">
        <v>3</v>
      </c>
      <c r="J11" s="516"/>
      <c r="K11" s="516"/>
      <c r="L11" s="516"/>
      <c r="M11" s="535"/>
      <c r="N11" s="515"/>
      <c r="P11" s="523"/>
      <c r="Q11" s="523"/>
      <c r="R11" s="523"/>
      <c r="S11" s="523"/>
      <c r="T11" s="523"/>
      <c r="U11" s="523"/>
    </row>
    <row r="12" spans="1:21" ht="18" customHeight="1">
      <c r="A12" s="531"/>
      <c r="B12" s="529"/>
      <c r="C12" s="529"/>
      <c r="D12" s="529"/>
      <c r="E12" s="529"/>
      <c r="F12" s="529"/>
      <c r="G12" s="529"/>
      <c r="H12" s="517"/>
      <c r="I12" s="517"/>
      <c r="J12" s="516"/>
      <c r="K12" s="516"/>
      <c r="L12" s="516"/>
      <c r="M12" s="535"/>
      <c r="N12" s="515"/>
      <c r="P12" s="523"/>
      <c r="Q12" s="523"/>
      <c r="R12" s="523"/>
      <c r="S12" s="523"/>
      <c r="T12" s="523"/>
      <c r="U12" s="523"/>
    </row>
    <row r="13" spans="1:21" ht="18" customHeight="1">
      <c r="A13" s="531"/>
      <c r="B13" s="529"/>
      <c r="C13" s="529"/>
      <c r="D13" s="529"/>
      <c r="E13" s="529"/>
      <c r="F13" s="529"/>
      <c r="G13" s="529"/>
      <c r="H13" s="517"/>
      <c r="I13" s="517"/>
      <c r="J13" s="516"/>
      <c r="K13" s="516"/>
      <c r="L13" s="516"/>
      <c r="M13" s="535"/>
      <c r="N13" s="515"/>
      <c r="P13" s="523"/>
      <c r="Q13" s="523"/>
      <c r="R13" s="523"/>
      <c r="S13" s="523"/>
      <c r="T13" s="523"/>
      <c r="U13" s="523"/>
    </row>
    <row r="14" spans="1:21" ht="18" customHeight="1">
      <c r="A14" s="531"/>
      <c r="B14" s="529"/>
      <c r="C14" s="529"/>
      <c r="D14" s="529"/>
      <c r="E14" s="529"/>
      <c r="F14" s="529"/>
      <c r="G14" s="529"/>
      <c r="H14" s="517"/>
      <c r="I14" s="517"/>
      <c r="J14" s="516"/>
      <c r="K14" s="516"/>
      <c r="L14" s="516"/>
      <c r="M14" s="535"/>
      <c r="N14" s="515"/>
      <c r="P14" s="523"/>
      <c r="Q14" s="523"/>
      <c r="R14" s="523"/>
      <c r="S14" s="523"/>
      <c r="T14" s="523"/>
      <c r="U14" s="523"/>
    </row>
    <row r="15" spans="1:21" ht="18" customHeight="1">
      <c r="A15" s="516"/>
      <c r="B15" s="516"/>
      <c r="D15" s="516"/>
      <c r="E15" s="516"/>
      <c r="F15" s="516"/>
      <c r="G15" s="516"/>
      <c r="H15" s="517"/>
      <c r="I15" s="517"/>
      <c r="J15" s="516"/>
      <c r="K15" s="516"/>
      <c r="L15" s="516"/>
      <c r="M15" s="516"/>
      <c r="N15" s="515"/>
      <c r="U15" s="523"/>
    </row>
    <row r="16" spans="1:21" ht="18" customHeight="1">
      <c r="A16" s="516"/>
      <c r="B16" s="516"/>
      <c r="D16" s="516"/>
      <c r="E16" s="516"/>
      <c r="F16" s="530"/>
      <c r="G16" s="529"/>
      <c r="H16" s="517"/>
      <c r="I16" s="517"/>
      <c r="J16" s="516"/>
      <c r="K16" s="516"/>
      <c r="L16" s="516"/>
      <c r="M16" s="516"/>
      <c r="N16" s="515"/>
      <c r="U16" s="523"/>
    </row>
    <row r="17" spans="1:21" ht="18" customHeight="1">
      <c r="A17" s="516"/>
      <c r="B17" s="516"/>
      <c r="D17" s="516"/>
      <c r="E17" s="516"/>
      <c r="F17" s="516"/>
      <c r="G17" s="516"/>
      <c r="H17" s="517"/>
      <c r="I17" s="517"/>
      <c r="J17" s="516"/>
      <c r="K17" s="516"/>
      <c r="L17" s="516"/>
      <c r="M17" s="516"/>
      <c r="N17" s="515"/>
      <c r="U17" s="523"/>
    </row>
    <row r="18" spans="1:21" ht="18" customHeight="1">
      <c r="A18" s="516"/>
      <c r="B18" s="516"/>
      <c r="D18" s="516"/>
      <c r="E18" s="516"/>
      <c r="F18" s="530" t="s">
        <v>297</v>
      </c>
      <c r="G18" s="529"/>
      <c r="H18" s="517"/>
      <c r="I18" s="517"/>
      <c r="J18" s="516"/>
      <c r="K18" s="516"/>
      <c r="L18" s="516"/>
      <c r="M18" s="516"/>
      <c r="N18" s="515"/>
      <c r="U18" s="523"/>
    </row>
    <row r="19" spans="1:21" ht="18" customHeight="1">
      <c r="A19" s="516"/>
      <c r="B19" s="516"/>
      <c r="D19" s="516"/>
      <c r="E19" s="516"/>
      <c r="F19" s="516"/>
      <c r="G19" s="516"/>
      <c r="H19" s="517"/>
      <c r="I19" s="517"/>
      <c r="J19" s="516"/>
      <c r="K19" s="516"/>
      <c r="L19" s="516"/>
      <c r="M19" s="516"/>
      <c r="N19" s="515"/>
      <c r="U19" s="523"/>
    </row>
    <row r="20" spans="1:21" ht="18" customHeight="1">
      <c r="A20" s="516"/>
      <c r="B20" s="516"/>
      <c r="D20" s="516"/>
      <c r="E20" s="516"/>
      <c r="F20" s="530" t="s">
        <v>296</v>
      </c>
      <c r="G20" s="529"/>
      <c r="H20" s="517"/>
      <c r="I20" s="517"/>
      <c r="J20" s="516"/>
      <c r="K20" s="516"/>
      <c r="L20" s="516"/>
      <c r="M20" s="516"/>
      <c r="N20" s="515"/>
      <c r="T20" s="523"/>
    </row>
    <row r="21" spans="1:21" ht="18" customHeight="1" thickBot="1">
      <c r="A21" s="513"/>
      <c r="B21" s="513"/>
      <c r="D21" s="513"/>
      <c r="E21" s="513"/>
      <c r="F21" s="513"/>
      <c r="G21" s="513"/>
      <c r="H21" s="517"/>
      <c r="I21" s="517"/>
      <c r="J21" s="516"/>
      <c r="K21" s="516"/>
      <c r="L21" s="516"/>
      <c r="M21" s="516"/>
      <c r="N21" s="515"/>
      <c r="T21" s="523"/>
    </row>
    <row r="22" spans="1:21" ht="18" customHeight="1">
      <c r="A22" s="528" t="str">
        <f>'No.4-12（方向別）'!A13</f>
        <v>調査地点　：Ｎｏ．４　有吉中学校前交差点</v>
      </c>
      <c r="B22" s="527"/>
      <c r="C22" s="526"/>
      <c r="D22" s="526"/>
      <c r="E22" s="526"/>
      <c r="F22" s="526"/>
      <c r="G22" s="526"/>
      <c r="H22" s="517"/>
      <c r="I22" s="517"/>
      <c r="J22" s="516"/>
      <c r="K22" s="516"/>
      <c r="L22" s="516"/>
      <c r="M22" s="516"/>
      <c r="N22" s="515"/>
      <c r="S22" s="523"/>
      <c r="T22" s="523"/>
    </row>
    <row r="23" spans="1:21" ht="18" customHeight="1" thickBot="1">
      <c r="A23" s="525" t="s">
        <v>340</v>
      </c>
      <c r="B23" s="513"/>
      <c r="C23" s="524"/>
      <c r="D23" s="524"/>
      <c r="E23" s="524"/>
      <c r="F23" s="524"/>
      <c r="G23" s="524"/>
      <c r="H23" s="514"/>
      <c r="I23" s="514"/>
      <c r="J23" s="513"/>
      <c r="K23" s="513"/>
      <c r="L23" s="513"/>
      <c r="M23" s="513"/>
      <c r="N23" s="512"/>
      <c r="S23" s="523"/>
      <c r="T23" s="523"/>
    </row>
    <row r="24" spans="1:21" s="502" customFormat="1" ht="22.15" customHeight="1" thickBot="1">
      <c r="A24" s="522" t="s">
        <v>321</v>
      </c>
      <c r="B24" s="521"/>
      <c r="C24" s="521"/>
      <c r="D24" s="521"/>
      <c r="E24" s="521"/>
      <c r="F24" s="521"/>
      <c r="G24" s="521"/>
      <c r="H24" s="521"/>
      <c r="I24" s="521"/>
      <c r="J24" s="521"/>
      <c r="K24" s="521"/>
      <c r="L24" s="521"/>
      <c r="M24" s="521"/>
      <c r="N24" s="520"/>
    </row>
    <row r="25" spans="1:21" ht="18" customHeight="1">
      <c r="A25" s="519"/>
      <c r="B25" s="518"/>
      <c r="C25" s="518"/>
      <c r="D25" s="518"/>
      <c r="E25" s="518"/>
      <c r="F25" s="518"/>
      <c r="G25" s="518"/>
      <c r="H25" s="518"/>
      <c r="I25" s="518"/>
      <c r="J25" s="518"/>
      <c r="K25" s="518"/>
      <c r="L25" s="518"/>
      <c r="M25" s="518"/>
      <c r="N25" s="515"/>
    </row>
    <row r="26" spans="1:21" ht="18" customHeight="1">
      <c r="A26" s="517"/>
      <c r="B26" s="516"/>
      <c r="C26" s="516"/>
      <c r="D26" s="516"/>
      <c r="E26" s="516"/>
      <c r="F26" s="516"/>
      <c r="G26" s="516"/>
      <c r="H26" s="516"/>
      <c r="I26" s="516"/>
      <c r="J26" s="516"/>
      <c r="K26" s="516"/>
      <c r="L26" s="516"/>
      <c r="M26" s="516"/>
      <c r="N26" s="515"/>
    </row>
    <row r="27" spans="1:21" ht="18" customHeight="1">
      <c r="A27" s="517"/>
      <c r="B27" s="516"/>
      <c r="C27" s="516"/>
      <c r="D27" s="516"/>
      <c r="E27" s="516"/>
      <c r="F27" s="516"/>
      <c r="G27" s="516"/>
      <c r="H27" s="516"/>
      <c r="I27" s="516"/>
      <c r="J27" s="516"/>
      <c r="K27" s="516"/>
      <c r="L27" s="516"/>
      <c r="M27" s="516"/>
      <c r="N27" s="515"/>
    </row>
    <row r="28" spans="1:21" ht="18" customHeight="1">
      <c r="A28" s="517"/>
      <c r="B28" s="516"/>
      <c r="C28" s="516"/>
      <c r="D28" s="516"/>
      <c r="E28" s="516"/>
      <c r="F28" s="516"/>
      <c r="G28" s="516"/>
      <c r="H28" s="516"/>
      <c r="I28" s="516"/>
      <c r="J28" s="516"/>
      <c r="K28" s="516"/>
      <c r="L28" s="516"/>
      <c r="M28" s="516"/>
      <c r="N28" s="515"/>
    </row>
    <row r="29" spans="1:21" ht="18" customHeight="1">
      <c r="A29" s="517"/>
      <c r="B29" s="516"/>
      <c r="C29" s="516"/>
      <c r="D29" s="516"/>
      <c r="E29" s="516"/>
      <c r="F29" s="516"/>
      <c r="G29" s="516"/>
      <c r="H29" s="516"/>
      <c r="I29" s="516"/>
      <c r="J29" s="516"/>
      <c r="K29" s="516"/>
      <c r="L29" s="516"/>
      <c r="M29" s="516"/>
      <c r="N29" s="515"/>
    </row>
    <row r="30" spans="1:21" ht="18" customHeight="1">
      <c r="A30" s="517"/>
      <c r="B30" s="516"/>
      <c r="C30" s="516"/>
      <c r="D30" s="516"/>
      <c r="E30" s="516"/>
      <c r="F30" s="516"/>
      <c r="G30" s="516"/>
      <c r="H30" s="516"/>
      <c r="I30" s="516"/>
      <c r="J30" s="516"/>
      <c r="K30" s="516"/>
      <c r="L30" s="516"/>
      <c r="M30" s="516"/>
      <c r="N30" s="515"/>
    </row>
    <row r="31" spans="1:21" ht="18" customHeight="1">
      <c r="A31" s="517"/>
      <c r="B31" s="516"/>
      <c r="C31" s="516"/>
      <c r="D31" s="516"/>
      <c r="E31" s="516"/>
      <c r="F31" s="516"/>
      <c r="G31" s="516"/>
      <c r="H31" s="516"/>
      <c r="I31" s="516"/>
      <c r="J31" s="516"/>
      <c r="K31" s="516"/>
      <c r="L31" s="516"/>
      <c r="M31" s="516"/>
      <c r="N31" s="515"/>
    </row>
    <row r="32" spans="1:21" ht="18" customHeight="1">
      <c r="A32" s="517"/>
      <c r="B32" s="516"/>
      <c r="C32" s="516"/>
      <c r="D32" s="516"/>
      <c r="E32" s="516"/>
      <c r="F32" s="516"/>
      <c r="G32" s="516"/>
      <c r="H32" s="516"/>
      <c r="I32" s="516"/>
      <c r="J32" s="516"/>
      <c r="K32" s="516"/>
      <c r="L32" s="516"/>
      <c r="M32" s="516"/>
      <c r="N32" s="515"/>
    </row>
    <row r="33" spans="1:14" ht="18" customHeight="1">
      <c r="A33" s="517"/>
      <c r="B33" s="516"/>
      <c r="C33" s="516"/>
      <c r="D33" s="516"/>
      <c r="E33" s="516"/>
      <c r="F33" s="516"/>
      <c r="G33" s="516"/>
      <c r="H33" s="516"/>
      <c r="I33" s="516"/>
      <c r="J33" s="516"/>
      <c r="K33" s="516"/>
      <c r="L33" s="516"/>
      <c r="M33" s="516"/>
      <c r="N33" s="515"/>
    </row>
    <row r="34" spans="1:14" ht="18" customHeight="1">
      <c r="A34" s="517"/>
      <c r="B34" s="516"/>
      <c r="C34" s="516"/>
      <c r="D34" s="516"/>
      <c r="E34" s="516"/>
      <c r="F34" s="516"/>
      <c r="G34" s="516"/>
      <c r="H34" s="516"/>
      <c r="I34" s="516"/>
      <c r="J34" s="516"/>
      <c r="K34" s="516"/>
      <c r="L34" s="516"/>
      <c r="M34" s="516"/>
      <c r="N34" s="515"/>
    </row>
    <row r="35" spans="1:14" ht="18" customHeight="1">
      <c r="A35" s="517"/>
      <c r="B35" s="516"/>
      <c r="C35" s="516"/>
      <c r="D35" s="516"/>
      <c r="E35" s="516"/>
      <c r="F35" s="516"/>
      <c r="G35" s="516"/>
      <c r="H35" s="516"/>
      <c r="I35" s="516"/>
      <c r="J35" s="516"/>
      <c r="K35" s="516"/>
      <c r="L35" s="516"/>
      <c r="M35" s="516"/>
      <c r="N35" s="515"/>
    </row>
    <row r="36" spans="1:14" ht="18" customHeight="1" thickBot="1">
      <c r="A36" s="514"/>
      <c r="B36" s="513"/>
      <c r="C36" s="513"/>
      <c r="D36" s="513"/>
      <c r="E36" s="513"/>
      <c r="F36" s="513"/>
      <c r="G36" s="513"/>
      <c r="H36" s="513"/>
      <c r="I36" s="513"/>
      <c r="J36" s="513"/>
      <c r="K36" s="513"/>
      <c r="L36" s="513"/>
      <c r="M36" s="513"/>
      <c r="N36" s="512"/>
    </row>
    <row r="37" spans="1:14" s="502" customFormat="1" ht="19.899999999999999" customHeight="1" thickBot="1">
      <c r="A37" s="511" t="s">
        <v>156</v>
      </c>
      <c r="B37" s="510" t="s">
        <v>315</v>
      </c>
      <c r="C37" s="509" t="s">
        <v>314</v>
      </c>
      <c r="D37" s="509" t="s">
        <v>313</v>
      </c>
      <c r="E37" s="509" t="s">
        <v>312</v>
      </c>
      <c r="F37" s="509" t="s">
        <v>311</v>
      </c>
      <c r="G37" s="509" t="s">
        <v>310</v>
      </c>
      <c r="H37" s="509" t="s">
        <v>309</v>
      </c>
      <c r="I37" s="509" t="s">
        <v>308</v>
      </c>
      <c r="J37" s="509" t="s">
        <v>307</v>
      </c>
      <c r="K37" s="509" t="s">
        <v>306</v>
      </c>
      <c r="L37" s="509" t="s">
        <v>305</v>
      </c>
      <c r="M37" s="509" t="s">
        <v>304</v>
      </c>
      <c r="N37" s="508" t="s">
        <v>14</v>
      </c>
    </row>
    <row r="38" spans="1:14" s="502" customFormat="1" ht="19.899999999999999" customHeight="1">
      <c r="A38" s="507" t="s">
        <v>297</v>
      </c>
      <c r="B38" s="592">
        <f>'No.4_2（歩行者交通量）'!B27</f>
        <v>41</v>
      </c>
      <c r="C38" s="593">
        <f>'No.4_2（歩行者交通量）'!B34</f>
        <v>21</v>
      </c>
      <c r="D38" s="593">
        <f>'No.4_2（歩行者交通量）'!B35</f>
        <v>0</v>
      </c>
      <c r="E38" s="593">
        <f>'No.4_2（歩行者交通量）'!B36</f>
        <v>0</v>
      </c>
      <c r="F38" s="593">
        <f>'No.4_2（歩行者交通量）'!B37</f>
        <v>2</v>
      </c>
      <c r="G38" s="593">
        <f>'No.4_2（歩行者交通量）'!B38</f>
        <v>3</v>
      </c>
      <c r="H38" s="593">
        <f>'No.4_2（歩行者交通量）'!B39</f>
        <v>8</v>
      </c>
      <c r="I38" s="593">
        <f>'No.4_2（歩行者交通量）'!B40</f>
        <v>6</v>
      </c>
      <c r="J38" s="593">
        <f>'No.4_2（歩行者交通量）'!B41</f>
        <v>1</v>
      </c>
      <c r="K38" s="593">
        <f>'No.4_2（歩行者交通量）'!B42</f>
        <v>1</v>
      </c>
      <c r="L38" s="593">
        <f>'No.4_2（歩行者交通量）'!B49</f>
        <v>2</v>
      </c>
      <c r="M38" s="594">
        <f>'No.4_2（歩行者交通量）'!B56</f>
        <v>4</v>
      </c>
      <c r="N38" s="506">
        <f>SUM(B38:M38)</f>
        <v>89</v>
      </c>
    </row>
    <row r="39" spans="1:14" s="502" customFormat="1" ht="19.899999999999999" customHeight="1" thickBot="1">
      <c r="A39" s="505" t="s">
        <v>296</v>
      </c>
      <c r="B39" s="595">
        <f>'No.4_2（歩行者交通量）'!C27</f>
        <v>48</v>
      </c>
      <c r="C39" s="596">
        <f>'No.4_2（歩行者交通量）'!C34</f>
        <v>82</v>
      </c>
      <c r="D39" s="596">
        <f>'No.4_2（歩行者交通量）'!C35</f>
        <v>3</v>
      </c>
      <c r="E39" s="596">
        <f>'No.4_2（歩行者交通量）'!C36</f>
        <v>6</v>
      </c>
      <c r="F39" s="596">
        <f>'No.4_2（歩行者交通量）'!C37</f>
        <v>1</v>
      </c>
      <c r="G39" s="596">
        <f>'No.4_2（歩行者交通量）'!C38</f>
        <v>1</v>
      </c>
      <c r="H39" s="596">
        <f>'No.4_2（歩行者交通量）'!C39</f>
        <v>2</v>
      </c>
      <c r="I39" s="596">
        <f>'No.4_2（歩行者交通量）'!C40</f>
        <v>5</v>
      </c>
      <c r="J39" s="596">
        <f>'No.4_2（歩行者交通量）'!C41</f>
        <v>3</v>
      </c>
      <c r="K39" s="596">
        <f>'No.4_2（歩行者交通量）'!C42</f>
        <v>2</v>
      </c>
      <c r="L39" s="596">
        <f>'No.4_2（歩行者交通量）'!C49</f>
        <v>3</v>
      </c>
      <c r="M39" s="597">
        <f>'No.4_2（歩行者交通量）'!C56</f>
        <v>11</v>
      </c>
      <c r="N39" s="503">
        <f>SUM(B39:M39)</f>
        <v>167</v>
      </c>
    </row>
    <row r="40" spans="1:14" s="502" customFormat="1" ht="19.899999999999999" customHeight="1" thickBot="1">
      <c r="A40" s="504" t="s">
        <v>158</v>
      </c>
      <c r="B40" s="595">
        <f>SUM(B38:B39)</f>
        <v>89</v>
      </c>
      <c r="C40" s="596">
        <f>SUM(C38:C39)</f>
        <v>103</v>
      </c>
      <c r="D40" s="596">
        <f t="shared" ref="D40:M40" si="0">SUM(D38:D39)</f>
        <v>3</v>
      </c>
      <c r="E40" s="596">
        <f t="shared" si="0"/>
        <v>6</v>
      </c>
      <c r="F40" s="596">
        <f t="shared" si="0"/>
        <v>3</v>
      </c>
      <c r="G40" s="596">
        <f t="shared" si="0"/>
        <v>4</v>
      </c>
      <c r="H40" s="596">
        <f t="shared" si="0"/>
        <v>10</v>
      </c>
      <c r="I40" s="596">
        <f t="shared" si="0"/>
        <v>11</v>
      </c>
      <c r="J40" s="596">
        <f t="shared" si="0"/>
        <v>4</v>
      </c>
      <c r="K40" s="596">
        <f t="shared" si="0"/>
        <v>3</v>
      </c>
      <c r="L40" s="596">
        <f t="shared" si="0"/>
        <v>5</v>
      </c>
      <c r="M40" s="597">
        <f t="shared" si="0"/>
        <v>15</v>
      </c>
      <c r="N40" s="503">
        <f>SUM(B40:M40)</f>
        <v>256</v>
      </c>
    </row>
    <row r="41" spans="1:14" s="502" customFormat="1" ht="22.15" customHeight="1" thickBot="1">
      <c r="A41" s="522" t="s">
        <v>320</v>
      </c>
      <c r="B41" s="521"/>
      <c r="C41" s="521"/>
      <c r="D41" s="521"/>
      <c r="E41" s="521"/>
      <c r="F41" s="521"/>
      <c r="G41" s="521"/>
      <c r="H41" s="521"/>
      <c r="I41" s="521"/>
      <c r="J41" s="521"/>
      <c r="K41" s="521"/>
      <c r="L41" s="521"/>
      <c r="M41" s="521"/>
      <c r="N41" s="520"/>
    </row>
    <row r="42" spans="1:14" ht="18" customHeight="1">
      <c r="A42" s="519"/>
      <c r="B42" s="518"/>
      <c r="C42" s="518"/>
      <c r="D42" s="518"/>
      <c r="E42" s="518"/>
      <c r="F42" s="518"/>
      <c r="G42" s="518"/>
      <c r="H42" s="518"/>
      <c r="I42" s="518"/>
      <c r="J42" s="518"/>
      <c r="K42" s="518"/>
      <c r="L42" s="518"/>
      <c r="M42" s="518"/>
      <c r="N42" s="515"/>
    </row>
    <row r="43" spans="1:14" ht="18" customHeight="1">
      <c r="A43" s="517"/>
      <c r="B43" s="516"/>
      <c r="C43" s="516"/>
      <c r="D43" s="516"/>
      <c r="E43" s="516"/>
      <c r="F43" s="516"/>
      <c r="G43" s="516"/>
      <c r="H43" s="516"/>
      <c r="I43" s="516"/>
      <c r="J43" s="516"/>
      <c r="K43" s="516"/>
      <c r="L43" s="516"/>
      <c r="M43" s="516"/>
      <c r="N43" s="515"/>
    </row>
    <row r="44" spans="1:14" ht="18" customHeight="1">
      <c r="A44" s="517"/>
      <c r="B44" s="516"/>
      <c r="C44" s="516"/>
      <c r="D44" s="516"/>
      <c r="E44" s="516"/>
      <c r="F44" s="516"/>
      <c r="G44" s="516"/>
      <c r="H44" s="516"/>
      <c r="I44" s="516"/>
      <c r="J44" s="516"/>
      <c r="K44" s="516"/>
      <c r="L44" s="516"/>
      <c r="M44" s="516"/>
      <c r="N44" s="515"/>
    </row>
    <row r="45" spans="1:14" ht="18" customHeight="1">
      <c r="A45" s="517"/>
      <c r="B45" s="516"/>
      <c r="C45" s="516"/>
      <c r="D45" s="516"/>
      <c r="E45" s="516"/>
      <c r="F45" s="516"/>
      <c r="G45" s="516"/>
      <c r="H45" s="516"/>
      <c r="I45" s="516"/>
      <c r="J45" s="516"/>
      <c r="K45" s="516"/>
      <c r="L45" s="516"/>
      <c r="M45" s="516"/>
      <c r="N45" s="515"/>
    </row>
    <row r="46" spans="1:14" ht="18" customHeight="1">
      <c r="A46" s="517"/>
      <c r="B46" s="516"/>
      <c r="C46" s="516"/>
      <c r="D46" s="516"/>
      <c r="E46" s="516"/>
      <c r="F46" s="516"/>
      <c r="G46" s="516"/>
      <c r="H46" s="516"/>
      <c r="I46" s="516"/>
      <c r="J46" s="516"/>
      <c r="K46" s="516"/>
      <c r="L46" s="516"/>
      <c r="M46" s="516"/>
      <c r="N46" s="515"/>
    </row>
    <row r="47" spans="1:14" ht="18" customHeight="1">
      <c r="A47" s="517"/>
      <c r="B47" s="516"/>
      <c r="C47" s="516"/>
      <c r="D47" s="516"/>
      <c r="E47" s="516"/>
      <c r="F47" s="516"/>
      <c r="G47" s="516"/>
      <c r="H47" s="516"/>
      <c r="I47" s="516"/>
      <c r="J47" s="516"/>
      <c r="K47" s="516"/>
      <c r="L47" s="516"/>
      <c r="M47" s="516"/>
      <c r="N47" s="515"/>
    </row>
    <row r="48" spans="1:14" ht="18" customHeight="1">
      <c r="A48" s="517"/>
      <c r="B48" s="516"/>
      <c r="C48" s="516"/>
      <c r="D48" s="516"/>
      <c r="E48" s="516"/>
      <c r="F48" s="516"/>
      <c r="G48" s="516"/>
      <c r="H48" s="516"/>
      <c r="I48" s="516"/>
      <c r="J48" s="516"/>
      <c r="K48" s="516"/>
      <c r="L48" s="516"/>
      <c r="M48" s="516"/>
      <c r="N48" s="515"/>
    </row>
    <row r="49" spans="1:14" ht="18" customHeight="1">
      <c r="A49" s="517"/>
      <c r="B49" s="516"/>
      <c r="C49" s="516"/>
      <c r="D49" s="516"/>
      <c r="E49" s="516"/>
      <c r="F49" s="516"/>
      <c r="G49" s="516"/>
      <c r="H49" s="516"/>
      <c r="I49" s="516"/>
      <c r="J49" s="516"/>
      <c r="K49" s="516"/>
      <c r="L49" s="516"/>
      <c r="M49" s="516"/>
      <c r="N49" s="515"/>
    </row>
    <row r="50" spans="1:14" ht="18" customHeight="1">
      <c r="A50" s="517"/>
      <c r="B50" s="516"/>
      <c r="C50" s="516"/>
      <c r="D50" s="516"/>
      <c r="E50" s="516"/>
      <c r="F50" s="516"/>
      <c r="G50" s="516"/>
      <c r="H50" s="516"/>
      <c r="I50" s="516"/>
      <c r="J50" s="516"/>
      <c r="K50" s="516"/>
      <c r="L50" s="516"/>
      <c r="M50" s="516"/>
      <c r="N50" s="515"/>
    </row>
    <row r="51" spans="1:14" ht="18" customHeight="1">
      <c r="A51" s="517"/>
      <c r="B51" s="516"/>
      <c r="C51" s="516"/>
      <c r="D51" s="516"/>
      <c r="E51" s="516"/>
      <c r="F51" s="516"/>
      <c r="G51" s="516"/>
      <c r="H51" s="516"/>
      <c r="I51" s="516"/>
      <c r="J51" s="516"/>
      <c r="K51" s="516"/>
      <c r="L51" s="516"/>
      <c r="M51" s="516"/>
      <c r="N51" s="515"/>
    </row>
    <row r="52" spans="1:14" ht="18" customHeight="1">
      <c r="A52" s="517"/>
      <c r="B52" s="516"/>
      <c r="C52" s="516"/>
      <c r="D52" s="516"/>
      <c r="E52" s="516"/>
      <c r="F52" s="516"/>
      <c r="G52" s="516"/>
      <c r="H52" s="516"/>
      <c r="I52" s="516"/>
      <c r="J52" s="516"/>
      <c r="K52" s="516"/>
      <c r="L52" s="516"/>
      <c r="M52" s="516"/>
      <c r="N52" s="515"/>
    </row>
    <row r="53" spans="1:14" ht="18" customHeight="1" thickBot="1">
      <c r="A53" s="514"/>
      <c r="B53" s="513"/>
      <c r="C53" s="513"/>
      <c r="D53" s="513"/>
      <c r="E53" s="513"/>
      <c r="F53" s="513"/>
      <c r="G53" s="513"/>
      <c r="H53" s="513"/>
      <c r="I53" s="513"/>
      <c r="J53" s="513"/>
      <c r="K53" s="513"/>
      <c r="L53" s="513"/>
      <c r="M53" s="513"/>
      <c r="N53" s="512"/>
    </row>
    <row r="54" spans="1:14" s="502" customFormat="1" ht="19.899999999999999" customHeight="1" thickBot="1">
      <c r="A54" s="511" t="s">
        <v>156</v>
      </c>
      <c r="B54" s="510" t="s">
        <v>315</v>
      </c>
      <c r="C54" s="509" t="s">
        <v>314</v>
      </c>
      <c r="D54" s="509" t="s">
        <v>313</v>
      </c>
      <c r="E54" s="509" t="s">
        <v>312</v>
      </c>
      <c r="F54" s="509" t="s">
        <v>311</v>
      </c>
      <c r="G54" s="509" t="s">
        <v>310</v>
      </c>
      <c r="H54" s="509" t="s">
        <v>309</v>
      </c>
      <c r="I54" s="509" t="s">
        <v>308</v>
      </c>
      <c r="J54" s="509" t="s">
        <v>307</v>
      </c>
      <c r="K54" s="509" t="s">
        <v>306</v>
      </c>
      <c r="L54" s="509" t="s">
        <v>305</v>
      </c>
      <c r="M54" s="509" t="s">
        <v>304</v>
      </c>
      <c r="N54" s="508" t="s">
        <v>14</v>
      </c>
    </row>
    <row r="55" spans="1:14" s="502" customFormat="1" ht="19.899999999999999" customHeight="1">
      <c r="A55" s="507" t="s">
        <v>297</v>
      </c>
      <c r="B55" s="592">
        <f>'No.4_2（歩行者交通量）'!E27</f>
        <v>1</v>
      </c>
      <c r="C55" s="593">
        <f>'No.4_2（歩行者交通量）'!E34</f>
        <v>1</v>
      </c>
      <c r="D55" s="593">
        <f>'No.4_2（歩行者交通量）'!E35</f>
        <v>2</v>
      </c>
      <c r="E55" s="593">
        <f>'No.4_2（歩行者交通量）'!E36</f>
        <v>3</v>
      </c>
      <c r="F55" s="593">
        <f>'No.4_2（歩行者交通量）'!E37</f>
        <v>1</v>
      </c>
      <c r="G55" s="593">
        <f>'No.4_2（歩行者交通量）'!E38</f>
        <v>0</v>
      </c>
      <c r="H55" s="593">
        <f>'No.4_2（歩行者交通量）'!E39</f>
        <v>0</v>
      </c>
      <c r="I55" s="593">
        <f>'No.4_2（歩行者交通量）'!E40</f>
        <v>154</v>
      </c>
      <c r="J55" s="593">
        <f>'No.4_2（歩行者交通量）'!E41</f>
        <v>2</v>
      </c>
      <c r="K55" s="593">
        <f>'No.4_2（歩行者交通量）'!E42</f>
        <v>5</v>
      </c>
      <c r="L55" s="593">
        <f>'No.4_2（歩行者交通量）'!E49</f>
        <v>1</v>
      </c>
      <c r="M55" s="594">
        <f>'No.4_2（歩行者交通量）'!E56</f>
        <v>6</v>
      </c>
      <c r="N55" s="506">
        <f>SUM(B55:M55)</f>
        <v>176</v>
      </c>
    </row>
    <row r="56" spans="1:14" s="502" customFormat="1" ht="19.899999999999999" customHeight="1" thickBot="1">
      <c r="A56" s="505" t="s">
        <v>296</v>
      </c>
      <c r="B56" s="595">
        <f>'No.4_2（歩行者交通量）'!F27</f>
        <v>4</v>
      </c>
      <c r="C56" s="596">
        <f>'No.4_2（歩行者交通量）'!F34</f>
        <v>0</v>
      </c>
      <c r="D56" s="596">
        <f>'No.4_2（歩行者交通量）'!F35</f>
        <v>1</v>
      </c>
      <c r="E56" s="596">
        <f>'No.4_2（歩行者交通量）'!F36</f>
        <v>0</v>
      </c>
      <c r="F56" s="596">
        <f>'No.4_2（歩行者交通量）'!F37</f>
        <v>1</v>
      </c>
      <c r="G56" s="596">
        <f>'No.4_2（歩行者交通量）'!F38</f>
        <v>1</v>
      </c>
      <c r="H56" s="596">
        <f>'No.4_2（歩行者交通量）'!F39</f>
        <v>3</v>
      </c>
      <c r="I56" s="596">
        <f>'No.4_2（歩行者交通量）'!F40</f>
        <v>2</v>
      </c>
      <c r="J56" s="596">
        <f>'No.4_2（歩行者交通量）'!F41</f>
        <v>7</v>
      </c>
      <c r="K56" s="596">
        <f>'No.4_2（歩行者交通量）'!F42</f>
        <v>7</v>
      </c>
      <c r="L56" s="596">
        <f>'No.4_2（歩行者交通量）'!F49</f>
        <v>6</v>
      </c>
      <c r="M56" s="597">
        <f>'No.4_2（歩行者交通量）'!F56</f>
        <v>1</v>
      </c>
      <c r="N56" s="503">
        <f>SUM(B56:M56)</f>
        <v>33</v>
      </c>
    </row>
    <row r="57" spans="1:14" s="502" customFormat="1" ht="19.899999999999999" customHeight="1" thickBot="1">
      <c r="A57" s="504" t="s">
        <v>158</v>
      </c>
      <c r="B57" s="595">
        <f>SUM(B55:B56)</f>
        <v>5</v>
      </c>
      <c r="C57" s="596">
        <f>SUM(C55:C56)</f>
        <v>1</v>
      </c>
      <c r="D57" s="596">
        <f t="shared" ref="D57:M57" si="1">SUM(D55:D56)</f>
        <v>3</v>
      </c>
      <c r="E57" s="596">
        <f t="shared" si="1"/>
        <v>3</v>
      </c>
      <c r="F57" s="596">
        <f t="shared" si="1"/>
        <v>2</v>
      </c>
      <c r="G57" s="596">
        <f t="shared" si="1"/>
        <v>1</v>
      </c>
      <c r="H57" s="596">
        <f t="shared" si="1"/>
        <v>3</v>
      </c>
      <c r="I57" s="596">
        <f t="shared" si="1"/>
        <v>156</v>
      </c>
      <c r="J57" s="596">
        <f t="shared" si="1"/>
        <v>9</v>
      </c>
      <c r="K57" s="596">
        <f t="shared" si="1"/>
        <v>12</v>
      </c>
      <c r="L57" s="596">
        <f t="shared" si="1"/>
        <v>7</v>
      </c>
      <c r="M57" s="597">
        <f t="shared" si="1"/>
        <v>7</v>
      </c>
      <c r="N57" s="503">
        <f>SUM(B57:M57)</f>
        <v>209</v>
      </c>
    </row>
    <row r="58" spans="1:14" s="502" customFormat="1" ht="22.15" customHeight="1" thickBot="1">
      <c r="A58" s="522" t="s">
        <v>316</v>
      </c>
      <c r="B58" s="521"/>
      <c r="C58" s="521"/>
      <c r="D58" s="521"/>
      <c r="E58" s="521"/>
      <c r="F58" s="521"/>
      <c r="G58" s="521"/>
      <c r="H58" s="521"/>
      <c r="I58" s="521"/>
      <c r="J58" s="521"/>
      <c r="K58" s="521"/>
      <c r="L58" s="521"/>
      <c r="M58" s="521"/>
      <c r="N58" s="520"/>
    </row>
    <row r="59" spans="1:14" ht="18" customHeight="1">
      <c r="A59" s="519"/>
      <c r="B59" s="518"/>
      <c r="C59" s="518"/>
      <c r="D59" s="518"/>
      <c r="E59" s="518"/>
      <c r="F59" s="518"/>
      <c r="G59" s="518"/>
      <c r="H59" s="518"/>
      <c r="I59" s="518"/>
      <c r="J59" s="518"/>
      <c r="K59" s="518"/>
      <c r="L59" s="518"/>
      <c r="M59" s="518"/>
      <c r="N59" s="515"/>
    </row>
    <row r="60" spans="1:14" ht="18" customHeight="1">
      <c r="A60" s="517"/>
      <c r="B60" s="516"/>
      <c r="C60" s="516"/>
      <c r="D60" s="516"/>
      <c r="E60" s="516"/>
      <c r="F60" s="516"/>
      <c r="G60" s="516"/>
      <c r="H60" s="516"/>
      <c r="I60" s="516"/>
      <c r="J60" s="516"/>
      <c r="K60" s="516"/>
      <c r="L60" s="516"/>
      <c r="M60" s="516"/>
      <c r="N60" s="515"/>
    </row>
    <row r="61" spans="1:14" ht="18" customHeight="1">
      <c r="A61" s="517"/>
      <c r="B61" s="516"/>
      <c r="C61" s="516"/>
      <c r="D61" s="516"/>
      <c r="E61" s="516"/>
      <c r="F61" s="516"/>
      <c r="G61" s="516"/>
      <c r="H61" s="516"/>
      <c r="I61" s="516"/>
      <c r="J61" s="516"/>
      <c r="K61" s="516"/>
      <c r="L61" s="516"/>
      <c r="M61" s="516"/>
      <c r="N61" s="515"/>
    </row>
    <row r="62" spans="1:14" ht="18" customHeight="1">
      <c r="A62" s="517"/>
      <c r="B62" s="516"/>
      <c r="C62" s="516"/>
      <c r="D62" s="516"/>
      <c r="E62" s="516"/>
      <c r="F62" s="516"/>
      <c r="G62" s="516"/>
      <c r="H62" s="516"/>
      <c r="I62" s="516"/>
      <c r="J62" s="516"/>
      <c r="K62" s="516"/>
      <c r="L62" s="516"/>
      <c r="M62" s="516"/>
      <c r="N62" s="515"/>
    </row>
    <row r="63" spans="1:14" ht="18" customHeight="1">
      <c r="A63" s="517"/>
      <c r="B63" s="516"/>
      <c r="C63" s="516"/>
      <c r="D63" s="516"/>
      <c r="E63" s="516"/>
      <c r="F63" s="516"/>
      <c r="G63" s="516"/>
      <c r="H63" s="516"/>
      <c r="I63" s="516"/>
      <c r="J63" s="516"/>
      <c r="K63" s="516"/>
      <c r="L63" s="516"/>
      <c r="M63" s="516"/>
      <c r="N63" s="515"/>
    </row>
    <row r="64" spans="1:14" ht="18" customHeight="1">
      <c r="A64" s="517"/>
      <c r="B64" s="516"/>
      <c r="C64" s="516"/>
      <c r="D64" s="516"/>
      <c r="E64" s="516"/>
      <c r="F64" s="516"/>
      <c r="G64" s="516"/>
      <c r="H64" s="516"/>
      <c r="I64" s="516"/>
      <c r="J64" s="516"/>
      <c r="K64" s="516"/>
      <c r="L64" s="516"/>
      <c r="M64" s="516"/>
      <c r="N64" s="515"/>
    </row>
    <row r="65" spans="1:14" ht="18" customHeight="1">
      <c r="A65" s="517"/>
      <c r="B65" s="516"/>
      <c r="C65" s="516"/>
      <c r="D65" s="516"/>
      <c r="E65" s="516"/>
      <c r="F65" s="516"/>
      <c r="G65" s="516"/>
      <c r="H65" s="516"/>
      <c r="I65" s="516"/>
      <c r="J65" s="516"/>
      <c r="K65" s="516"/>
      <c r="L65" s="516"/>
      <c r="M65" s="516"/>
      <c r="N65" s="515"/>
    </row>
    <row r="66" spans="1:14" ht="18" customHeight="1">
      <c r="A66" s="517"/>
      <c r="B66" s="516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5"/>
    </row>
    <row r="67" spans="1:14" ht="18" customHeight="1">
      <c r="A67" s="517"/>
      <c r="B67" s="516"/>
      <c r="C67" s="516"/>
      <c r="D67" s="516"/>
      <c r="E67" s="516"/>
      <c r="F67" s="516"/>
      <c r="G67" s="516"/>
      <c r="H67" s="516"/>
      <c r="I67" s="516"/>
      <c r="J67" s="516"/>
      <c r="K67" s="516"/>
      <c r="L67" s="516"/>
      <c r="M67" s="516"/>
      <c r="N67" s="515"/>
    </row>
    <row r="68" spans="1:14" ht="18" customHeight="1">
      <c r="A68" s="517"/>
      <c r="B68" s="516"/>
      <c r="C68" s="516"/>
      <c r="D68" s="516"/>
      <c r="E68" s="516"/>
      <c r="F68" s="516"/>
      <c r="G68" s="516"/>
      <c r="H68" s="516"/>
      <c r="I68" s="516"/>
      <c r="J68" s="516"/>
      <c r="K68" s="516"/>
      <c r="L68" s="516"/>
      <c r="M68" s="516"/>
      <c r="N68" s="515"/>
    </row>
    <row r="69" spans="1:14" ht="18" customHeight="1">
      <c r="A69" s="517"/>
      <c r="B69" s="516"/>
      <c r="C69" s="516"/>
      <c r="D69" s="516"/>
      <c r="E69" s="516"/>
      <c r="F69" s="516"/>
      <c r="G69" s="516"/>
      <c r="H69" s="516"/>
      <c r="I69" s="516"/>
      <c r="J69" s="516"/>
      <c r="K69" s="516"/>
      <c r="L69" s="516"/>
      <c r="M69" s="516"/>
      <c r="N69" s="515"/>
    </row>
    <row r="70" spans="1:14" ht="18" customHeight="1" thickBot="1">
      <c r="A70" s="514"/>
      <c r="B70" s="513"/>
      <c r="C70" s="513"/>
      <c r="D70" s="513"/>
      <c r="E70" s="513"/>
      <c r="F70" s="513"/>
      <c r="G70" s="513"/>
      <c r="H70" s="513"/>
      <c r="I70" s="513"/>
      <c r="J70" s="513"/>
      <c r="K70" s="513"/>
      <c r="L70" s="513"/>
      <c r="M70" s="513"/>
      <c r="N70" s="512"/>
    </row>
    <row r="71" spans="1:14" s="502" customFormat="1" ht="19.899999999999999" customHeight="1" thickBot="1">
      <c r="A71" s="511" t="s">
        <v>156</v>
      </c>
      <c r="B71" s="510" t="s">
        <v>315</v>
      </c>
      <c r="C71" s="509" t="s">
        <v>314</v>
      </c>
      <c r="D71" s="509" t="s">
        <v>313</v>
      </c>
      <c r="E71" s="509" t="s">
        <v>312</v>
      </c>
      <c r="F71" s="509" t="s">
        <v>311</v>
      </c>
      <c r="G71" s="509" t="s">
        <v>310</v>
      </c>
      <c r="H71" s="509" t="s">
        <v>309</v>
      </c>
      <c r="I71" s="509" t="s">
        <v>308</v>
      </c>
      <c r="J71" s="509" t="s">
        <v>307</v>
      </c>
      <c r="K71" s="509" t="s">
        <v>306</v>
      </c>
      <c r="L71" s="509" t="s">
        <v>305</v>
      </c>
      <c r="M71" s="509" t="s">
        <v>304</v>
      </c>
      <c r="N71" s="508" t="s">
        <v>14</v>
      </c>
    </row>
    <row r="72" spans="1:14" s="502" customFormat="1" ht="19.899999999999999" customHeight="1">
      <c r="A72" s="507" t="s">
        <v>297</v>
      </c>
      <c r="B72" s="592">
        <f>B38+B55</f>
        <v>42</v>
      </c>
      <c r="C72" s="593">
        <f t="shared" ref="C72:M73" si="2">C38+C55</f>
        <v>22</v>
      </c>
      <c r="D72" s="593">
        <f t="shared" si="2"/>
        <v>2</v>
      </c>
      <c r="E72" s="593">
        <f t="shared" si="2"/>
        <v>3</v>
      </c>
      <c r="F72" s="593">
        <f t="shared" si="2"/>
        <v>3</v>
      </c>
      <c r="G72" s="593">
        <f t="shared" si="2"/>
        <v>3</v>
      </c>
      <c r="H72" s="593">
        <f t="shared" si="2"/>
        <v>8</v>
      </c>
      <c r="I72" s="593">
        <f t="shared" si="2"/>
        <v>160</v>
      </c>
      <c r="J72" s="593">
        <f t="shared" si="2"/>
        <v>3</v>
      </c>
      <c r="K72" s="593">
        <f t="shared" si="2"/>
        <v>6</v>
      </c>
      <c r="L72" s="593">
        <f t="shared" si="2"/>
        <v>3</v>
      </c>
      <c r="M72" s="594">
        <f t="shared" si="2"/>
        <v>10</v>
      </c>
      <c r="N72" s="506">
        <f>SUM(B72:M72)</f>
        <v>265</v>
      </c>
    </row>
    <row r="73" spans="1:14" s="502" customFormat="1" ht="19.899999999999999" customHeight="1" thickBot="1">
      <c r="A73" s="505" t="s">
        <v>296</v>
      </c>
      <c r="B73" s="595">
        <f>B39+B56</f>
        <v>52</v>
      </c>
      <c r="C73" s="596">
        <f t="shared" si="2"/>
        <v>82</v>
      </c>
      <c r="D73" s="596">
        <f t="shared" si="2"/>
        <v>4</v>
      </c>
      <c r="E73" s="596">
        <f t="shared" si="2"/>
        <v>6</v>
      </c>
      <c r="F73" s="596">
        <f t="shared" si="2"/>
        <v>2</v>
      </c>
      <c r="G73" s="596">
        <f t="shared" si="2"/>
        <v>2</v>
      </c>
      <c r="H73" s="596">
        <f t="shared" si="2"/>
        <v>5</v>
      </c>
      <c r="I73" s="596">
        <f t="shared" si="2"/>
        <v>7</v>
      </c>
      <c r="J73" s="596">
        <f t="shared" si="2"/>
        <v>10</v>
      </c>
      <c r="K73" s="596">
        <f t="shared" si="2"/>
        <v>9</v>
      </c>
      <c r="L73" s="596">
        <f t="shared" si="2"/>
        <v>9</v>
      </c>
      <c r="M73" s="597">
        <f t="shared" si="2"/>
        <v>12</v>
      </c>
      <c r="N73" s="503">
        <f>SUM(B73:M73)</f>
        <v>200</v>
      </c>
    </row>
    <row r="74" spans="1:14" s="502" customFormat="1" ht="19.899999999999999" customHeight="1" thickBot="1">
      <c r="A74" s="504" t="s">
        <v>158</v>
      </c>
      <c r="B74" s="595">
        <f>SUM(B72:B73)</f>
        <v>94</v>
      </c>
      <c r="C74" s="596">
        <f>SUM(C72:C73)</f>
        <v>104</v>
      </c>
      <c r="D74" s="596">
        <f t="shared" ref="D74:M74" si="3">SUM(D72:D73)</f>
        <v>6</v>
      </c>
      <c r="E74" s="596">
        <f t="shared" si="3"/>
        <v>9</v>
      </c>
      <c r="F74" s="596">
        <f t="shared" si="3"/>
        <v>5</v>
      </c>
      <c r="G74" s="596">
        <f t="shared" si="3"/>
        <v>5</v>
      </c>
      <c r="H74" s="596">
        <f t="shared" si="3"/>
        <v>13</v>
      </c>
      <c r="I74" s="596">
        <f t="shared" si="3"/>
        <v>167</v>
      </c>
      <c r="J74" s="596">
        <f t="shared" si="3"/>
        <v>13</v>
      </c>
      <c r="K74" s="596">
        <f t="shared" si="3"/>
        <v>15</v>
      </c>
      <c r="L74" s="596">
        <f t="shared" si="3"/>
        <v>12</v>
      </c>
      <c r="M74" s="597">
        <f t="shared" si="3"/>
        <v>22</v>
      </c>
      <c r="N74" s="503">
        <f>SUM(B74:M74)</f>
        <v>465</v>
      </c>
    </row>
  </sheetData>
  <phoneticPr fontId="4"/>
  <printOptions gridLinesSet="0"/>
  <pageMargins left="0.86614173228346458" right="0.19685039370078741" top="0.98425196850393704" bottom="0.59055118110236227" header="0.51181102362204722" footer="0.51181102362204722"/>
  <pageSetup paperSize="9" scale="48" orientation="portrait" horizontalDpi="4294967293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U74"/>
  <sheetViews>
    <sheetView view="pageBreakPreview" topLeftCell="A3" zoomScale="40" zoomScaleNormal="75" zoomScaleSheetLayoutView="40" workbookViewId="0">
      <selection activeCell="P43" sqref="P43"/>
    </sheetView>
  </sheetViews>
  <sheetFormatPr defaultRowHeight="12"/>
  <cols>
    <col min="1" max="1" width="16" style="501" customWidth="1"/>
    <col min="2" max="13" width="14.1640625" style="501" customWidth="1"/>
    <col min="14" max="14" width="16.83203125" style="500" customWidth="1"/>
    <col min="15" max="15" width="19.6640625" style="500" customWidth="1"/>
    <col min="16" max="16384" width="9.33203125" style="500"/>
  </cols>
  <sheetData>
    <row r="1" spans="1:21" hidden="1">
      <c r="B1" s="538">
        <v>11</v>
      </c>
      <c r="C1" s="538">
        <v>17</v>
      </c>
      <c r="D1" s="538">
        <v>23</v>
      </c>
      <c r="E1" s="538">
        <v>24</v>
      </c>
      <c r="F1" s="538">
        <v>25</v>
      </c>
      <c r="G1" s="538">
        <v>26</v>
      </c>
      <c r="H1" s="538">
        <v>27</v>
      </c>
      <c r="I1" s="538">
        <v>28</v>
      </c>
      <c r="J1" s="538">
        <v>29</v>
      </c>
      <c r="K1" s="538">
        <v>30</v>
      </c>
      <c r="L1" s="538">
        <v>31</v>
      </c>
      <c r="M1" s="538">
        <v>37</v>
      </c>
    </row>
    <row r="2" spans="1:21" hidden="1">
      <c r="B2" s="538">
        <v>16</v>
      </c>
      <c r="C2" s="538">
        <v>22</v>
      </c>
      <c r="D2" s="538">
        <v>23</v>
      </c>
      <c r="E2" s="538">
        <v>24</v>
      </c>
      <c r="F2" s="538">
        <v>25</v>
      </c>
      <c r="G2" s="538">
        <v>26</v>
      </c>
      <c r="H2" s="538">
        <v>27</v>
      </c>
      <c r="I2" s="538">
        <v>28</v>
      </c>
      <c r="J2" s="538">
        <v>29</v>
      </c>
      <c r="K2" s="538">
        <v>30</v>
      </c>
      <c r="L2" s="538">
        <v>36</v>
      </c>
      <c r="M2" s="538">
        <v>42</v>
      </c>
    </row>
    <row r="3" spans="1:21">
      <c r="P3" s="500" t="s">
        <v>100</v>
      </c>
    </row>
    <row r="4" spans="1:21" ht="12.75" thickBot="1"/>
    <row r="5" spans="1:21" ht="18" customHeight="1">
      <c r="A5" s="535"/>
      <c r="B5" s="535"/>
      <c r="C5" s="535"/>
      <c r="D5" s="535"/>
      <c r="E5" s="535"/>
      <c r="F5" s="535"/>
      <c r="G5" s="535"/>
      <c r="H5" s="537"/>
      <c r="I5" s="537"/>
      <c r="J5" s="540"/>
      <c r="K5" s="540"/>
      <c r="L5" s="540"/>
      <c r="M5" s="540"/>
      <c r="N5" s="536"/>
    </row>
    <row r="6" spans="1:21" ht="18" customHeight="1">
      <c r="A6" s="535"/>
      <c r="B6" s="535"/>
      <c r="C6" s="535"/>
      <c r="D6" s="535"/>
      <c r="E6" s="535"/>
      <c r="F6" s="535"/>
      <c r="G6" s="535"/>
      <c r="H6" s="533"/>
      <c r="I6" s="533"/>
      <c r="J6" s="535"/>
      <c r="K6" s="535"/>
      <c r="L6" s="535"/>
      <c r="M6" s="535"/>
      <c r="N6" s="515"/>
    </row>
    <row r="7" spans="1:21" ht="18" customHeight="1">
      <c r="A7" s="535"/>
      <c r="B7" s="535"/>
      <c r="C7" s="535"/>
      <c r="D7" s="535"/>
      <c r="E7" s="535"/>
      <c r="F7" s="535"/>
      <c r="G7" s="535"/>
      <c r="H7" s="533"/>
      <c r="I7" s="533"/>
      <c r="J7" s="535"/>
      <c r="K7" s="535"/>
      <c r="L7" s="535"/>
      <c r="M7" s="535"/>
      <c r="N7" s="515"/>
    </row>
    <row r="8" spans="1:21" ht="18" customHeight="1">
      <c r="A8" s="516"/>
      <c r="B8" s="516"/>
      <c r="C8" s="516"/>
      <c r="D8" s="516"/>
      <c r="E8" s="516"/>
      <c r="F8" s="516"/>
      <c r="G8" s="516"/>
      <c r="H8" s="534"/>
      <c r="I8" s="534"/>
      <c r="J8" s="539"/>
      <c r="K8" s="539"/>
      <c r="L8" s="516"/>
      <c r="M8" s="516"/>
      <c r="N8" s="515"/>
      <c r="O8" s="501"/>
      <c r="P8" s="501"/>
      <c r="Q8" s="501"/>
      <c r="R8" s="501"/>
      <c r="S8" s="501"/>
      <c r="T8" s="501"/>
      <c r="U8" s="501"/>
    </row>
    <row r="9" spans="1:21" ht="18" customHeight="1">
      <c r="A9" s="516"/>
      <c r="B9" s="516"/>
      <c r="C9" s="516"/>
      <c r="D9" s="516"/>
      <c r="E9" s="516"/>
      <c r="F9" s="516"/>
      <c r="G9" s="516"/>
      <c r="H9" s="534"/>
      <c r="I9" s="534"/>
      <c r="J9" s="539"/>
      <c r="K9" s="539"/>
      <c r="L9" s="516"/>
      <c r="M9" s="516"/>
      <c r="N9" s="515"/>
      <c r="O9" s="501"/>
      <c r="P9" s="501"/>
      <c r="Q9" s="501"/>
      <c r="R9" s="501"/>
      <c r="S9" s="501"/>
      <c r="T9" s="501"/>
      <c r="U9" s="501"/>
    </row>
    <row r="10" spans="1:21" ht="18" customHeight="1">
      <c r="A10" s="516"/>
      <c r="B10" s="516"/>
      <c r="C10" s="516"/>
      <c r="D10" s="516"/>
      <c r="E10" s="516"/>
      <c r="F10" s="516"/>
      <c r="G10" s="516"/>
      <c r="H10" s="533"/>
      <c r="I10" s="533"/>
      <c r="J10" s="535"/>
      <c r="K10" s="535"/>
      <c r="L10" s="535"/>
      <c r="M10" s="535"/>
      <c r="N10" s="515"/>
      <c r="O10" s="501"/>
      <c r="P10" s="501"/>
      <c r="Q10" s="501"/>
      <c r="R10" s="501"/>
      <c r="S10" s="501"/>
      <c r="T10" s="501"/>
      <c r="U10" s="501"/>
    </row>
    <row r="11" spans="1:21" ht="30" customHeight="1">
      <c r="A11" s="532" t="s">
        <v>319</v>
      </c>
      <c r="B11" s="529"/>
      <c r="C11" s="529"/>
      <c r="D11" s="529"/>
      <c r="E11" s="529"/>
      <c r="F11" s="529"/>
      <c r="G11" s="529"/>
      <c r="H11" s="517" t="s">
        <v>3</v>
      </c>
      <c r="I11" s="517" t="s">
        <v>3</v>
      </c>
      <c r="J11" s="516"/>
      <c r="K11" s="516"/>
      <c r="L11" s="516"/>
      <c r="M11" s="535"/>
      <c r="N11" s="515"/>
      <c r="P11" s="523"/>
      <c r="Q11" s="523"/>
      <c r="R11" s="523"/>
      <c r="S11" s="523"/>
      <c r="T11" s="523"/>
      <c r="U11" s="523"/>
    </row>
    <row r="12" spans="1:21" ht="18" customHeight="1">
      <c r="A12" s="531"/>
      <c r="B12" s="529"/>
      <c r="C12" s="529"/>
      <c r="D12" s="529"/>
      <c r="E12" s="529"/>
      <c r="F12" s="529"/>
      <c r="G12" s="529"/>
      <c r="H12" s="517"/>
      <c r="I12" s="517"/>
      <c r="J12" s="516"/>
      <c r="K12" s="516"/>
      <c r="L12" s="516"/>
      <c r="M12" s="535"/>
      <c r="N12" s="515"/>
      <c r="P12" s="523"/>
      <c r="Q12" s="523"/>
      <c r="R12" s="523"/>
      <c r="S12" s="523"/>
      <c r="T12" s="523"/>
      <c r="U12" s="523"/>
    </row>
    <row r="13" spans="1:21" ht="18" customHeight="1">
      <c r="A13" s="531"/>
      <c r="B13" s="529"/>
      <c r="C13" s="529"/>
      <c r="D13" s="529"/>
      <c r="E13" s="529"/>
      <c r="F13" s="529"/>
      <c r="G13" s="529"/>
      <c r="H13" s="517"/>
      <c r="I13" s="517"/>
      <c r="J13" s="516"/>
      <c r="K13" s="516"/>
      <c r="L13" s="516"/>
      <c r="M13" s="535"/>
      <c r="N13" s="515"/>
      <c r="P13" s="523"/>
      <c r="Q13" s="523"/>
      <c r="R13" s="523"/>
      <c r="S13" s="523"/>
      <c r="T13" s="523"/>
      <c r="U13" s="523"/>
    </row>
    <row r="14" spans="1:21" ht="18" customHeight="1">
      <c r="A14" s="531"/>
      <c r="B14" s="529"/>
      <c r="C14" s="529"/>
      <c r="D14" s="529"/>
      <c r="E14" s="529"/>
      <c r="F14" s="529"/>
      <c r="G14" s="529"/>
      <c r="H14" s="517"/>
      <c r="I14" s="517"/>
      <c r="J14" s="516"/>
      <c r="K14" s="516"/>
      <c r="L14" s="516"/>
      <c r="M14" s="535"/>
      <c r="N14" s="515"/>
      <c r="P14" s="523"/>
      <c r="Q14" s="523"/>
      <c r="R14" s="523"/>
      <c r="S14" s="523"/>
      <c r="T14" s="523"/>
      <c r="U14" s="523"/>
    </row>
    <row r="15" spans="1:21" ht="18" customHeight="1">
      <c r="A15" s="516"/>
      <c r="B15" s="516"/>
      <c r="D15" s="516"/>
      <c r="E15" s="516"/>
      <c r="F15" s="516"/>
      <c r="G15" s="516"/>
      <c r="H15" s="517"/>
      <c r="I15" s="517"/>
      <c r="J15" s="516"/>
      <c r="K15" s="516"/>
      <c r="L15" s="516"/>
      <c r="M15" s="516"/>
      <c r="N15" s="515"/>
      <c r="U15" s="523"/>
    </row>
    <row r="16" spans="1:21" ht="18" customHeight="1">
      <c r="A16" s="516"/>
      <c r="B16" s="516"/>
      <c r="D16" s="516"/>
      <c r="E16" s="516"/>
      <c r="F16" s="530"/>
      <c r="G16" s="529"/>
      <c r="H16" s="517"/>
      <c r="I16" s="517"/>
      <c r="J16" s="516"/>
      <c r="K16" s="516"/>
      <c r="L16" s="516"/>
      <c r="M16" s="516"/>
      <c r="N16" s="515"/>
      <c r="U16" s="523"/>
    </row>
    <row r="17" spans="1:21" ht="18" customHeight="1">
      <c r="A17" s="516"/>
      <c r="B17" s="516"/>
      <c r="D17" s="516"/>
      <c r="E17" s="516"/>
      <c r="F17" s="516"/>
      <c r="G17" s="516"/>
      <c r="H17" s="517"/>
      <c r="I17" s="517"/>
      <c r="J17" s="516"/>
      <c r="K17" s="516"/>
      <c r="L17" s="516"/>
      <c r="M17" s="516"/>
      <c r="N17" s="515"/>
      <c r="U17" s="523"/>
    </row>
    <row r="18" spans="1:21" ht="18" customHeight="1">
      <c r="A18" s="516"/>
      <c r="B18" s="516"/>
      <c r="D18" s="516"/>
      <c r="E18" s="516"/>
      <c r="F18" s="530" t="s">
        <v>297</v>
      </c>
      <c r="G18" s="529"/>
      <c r="H18" s="517"/>
      <c r="I18" s="517"/>
      <c r="J18" s="516"/>
      <c r="K18" s="516"/>
      <c r="L18" s="516"/>
      <c r="M18" s="516"/>
      <c r="N18" s="515"/>
      <c r="U18" s="523"/>
    </row>
    <row r="19" spans="1:21" ht="18" customHeight="1">
      <c r="A19" s="516"/>
      <c r="B19" s="516"/>
      <c r="D19" s="516"/>
      <c r="E19" s="516"/>
      <c r="F19" s="516"/>
      <c r="G19" s="516"/>
      <c r="H19" s="517"/>
      <c r="I19" s="517"/>
      <c r="J19" s="516"/>
      <c r="K19" s="516"/>
      <c r="L19" s="516"/>
      <c r="M19" s="516"/>
      <c r="N19" s="515"/>
      <c r="U19" s="523"/>
    </row>
    <row r="20" spans="1:21" ht="18" customHeight="1">
      <c r="A20" s="516"/>
      <c r="B20" s="516"/>
      <c r="D20" s="516"/>
      <c r="E20" s="516"/>
      <c r="F20" s="530" t="s">
        <v>296</v>
      </c>
      <c r="G20" s="529"/>
      <c r="H20" s="517"/>
      <c r="I20" s="517"/>
      <c r="J20" s="516"/>
      <c r="K20" s="516"/>
      <c r="L20" s="516"/>
      <c r="M20" s="516"/>
      <c r="N20" s="515"/>
      <c r="T20" s="523"/>
    </row>
    <row r="21" spans="1:21" ht="18" customHeight="1" thickBot="1">
      <c r="A21" s="513"/>
      <c r="B21" s="513"/>
      <c r="D21" s="513"/>
      <c r="E21" s="513"/>
      <c r="F21" s="513"/>
      <c r="G21" s="513"/>
      <c r="H21" s="517"/>
      <c r="I21" s="517"/>
      <c r="J21" s="516"/>
      <c r="K21" s="516"/>
      <c r="L21" s="516"/>
      <c r="M21" s="516"/>
      <c r="N21" s="515"/>
      <c r="T21" s="523"/>
    </row>
    <row r="22" spans="1:21" ht="18" customHeight="1">
      <c r="A22" s="528" t="str">
        <f>'No.4-12（方向別）'!A13</f>
        <v>調査地点　：Ｎｏ．４　有吉中学校前交差点</v>
      </c>
      <c r="B22" s="527"/>
      <c r="C22" s="526"/>
      <c r="D22" s="526"/>
      <c r="E22" s="526"/>
      <c r="F22" s="526"/>
      <c r="G22" s="526"/>
      <c r="H22" s="517"/>
      <c r="I22" s="517"/>
      <c r="J22" s="516"/>
      <c r="K22" s="516"/>
      <c r="L22" s="516"/>
      <c r="M22" s="516"/>
      <c r="N22" s="515"/>
      <c r="S22" s="523"/>
      <c r="T22" s="523"/>
    </row>
    <row r="23" spans="1:21" ht="18" customHeight="1" thickBot="1">
      <c r="A23" s="525" t="s">
        <v>340</v>
      </c>
      <c r="B23" s="513"/>
      <c r="C23" s="524"/>
      <c r="D23" s="524"/>
      <c r="E23" s="524"/>
      <c r="F23" s="524"/>
      <c r="G23" s="524"/>
      <c r="H23" s="514"/>
      <c r="I23" s="514"/>
      <c r="J23" s="513"/>
      <c r="K23" s="513"/>
      <c r="L23" s="513"/>
      <c r="M23" s="513"/>
      <c r="N23" s="512"/>
      <c r="S23" s="523"/>
      <c r="T23" s="523"/>
    </row>
    <row r="24" spans="1:21" s="502" customFormat="1" ht="22.15" customHeight="1" thickBot="1">
      <c r="A24" s="522" t="s">
        <v>324</v>
      </c>
      <c r="B24" s="521"/>
      <c r="C24" s="521"/>
      <c r="D24" s="521"/>
      <c r="E24" s="521"/>
      <c r="F24" s="521"/>
      <c r="G24" s="521"/>
      <c r="H24" s="521"/>
      <c r="I24" s="521"/>
      <c r="J24" s="521"/>
      <c r="K24" s="521"/>
      <c r="L24" s="521"/>
      <c r="M24" s="521"/>
      <c r="N24" s="520"/>
    </row>
    <row r="25" spans="1:21" ht="18" customHeight="1">
      <c r="A25" s="519"/>
      <c r="B25" s="518"/>
      <c r="C25" s="518"/>
      <c r="D25" s="518"/>
      <c r="E25" s="518"/>
      <c r="F25" s="518"/>
      <c r="G25" s="518"/>
      <c r="H25" s="518"/>
      <c r="I25" s="518"/>
      <c r="J25" s="518"/>
      <c r="K25" s="518"/>
      <c r="L25" s="518"/>
      <c r="M25" s="518"/>
      <c r="N25" s="515"/>
    </row>
    <row r="26" spans="1:21" ht="18" customHeight="1">
      <c r="A26" s="517"/>
      <c r="B26" s="516"/>
      <c r="C26" s="516"/>
      <c r="D26" s="516"/>
      <c r="E26" s="516"/>
      <c r="F26" s="516"/>
      <c r="G26" s="516"/>
      <c r="H26" s="516"/>
      <c r="I26" s="516"/>
      <c r="J26" s="516"/>
      <c r="K26" s="516"/>
      <c r="L26" s="516"/>
      <c r="M26" s="516"/>
      <c r="N26" s="515"/>
    </row>
    <row r="27" spans="1:21" ht="18" customHeight="1">
      <c r="A27" s="517"/>
      <c r="B27" s="516"/>
      <c r="C27" s="516"/>
      <c r="D27" s="516"/>
      <c r="E27" s="516"/>
      <c r="F27" s="516"/>
      <c r="G27" s="516"/>
      <c r="H27" s="516"/>
      <c r="I27" s="516"/>
      <c r="J27" s="516"/>
      <c r="K27" s="516"/>
      <c r="L27" s="516"/>
      <c r="M27" s="516"/>
      <c r="N27" s="515"/>
    </row>
    <row r="28" spans="1:21" ht="18" customHeight="1">
      <c r="A28" s="517"/>
      <c r="B28" s="516"/>
      <c r="C28" s="516"/>
      <c r="D28" s="516"/>
      <c r="E28" s="516"/>
      <c r="F28" s="516"/>
      <c r="G28" s="516"/>
      <c r="H28" s="516"/>
      <c r="I28" s="516"/>
      <c r="J28" s="516"/>
      <c r="K28" s="516"/>
      <c r="L28" s="516"/>
      <c r="M28" s="516"/>
      <c r="N28" s="515"/>
    </row>
    <row r="29" spans="1:21" ht="18" customHeight="1">
      <c r="A29" s="517"/>
      <c r="B29" s="516"/>
      <c r="C29" s="516"/>
      <c r="D29" s="516"/>
      <c r="E29" s="516"/>
      <c r="F29" s="516"/>
      <c r="G29" s="516"/>
      <c r="H29" s="516"/>
      <c r="I29" s="516"/>
      <c r="J29" s="516"/>
      <c r="K29" s="516"/>
      <c r="L29" s="516"/>
      <c r="M29" s="516"/>
      <c r="N29" s="515"/>
    </row>
    <row r="30" spans="1:21" ht="18" customHeight="1">
      <c r="A30" s="517"/>
      <c r="B30" s="516"/>
      <c r="C30" s="516"/>
      <c r="D30" s="516"/>
      <c r="E30" s="516"/>
      <c r="F30" s="516"/>
      <c r="G30" s="516"/>
      <c r="H30" s="516"/>
      <c r="I30" s="516"/>
      <c r="J30" s="516"/>
      <c r="K30" s="516"/>
      <c r="L30" s="516"/>
      <c r="M30" s="516"/>
      <c r="N30" s="515"/>
    </row>
    <row r="31" spans="1:21" ht="18" customHeight="1">
      <c r="A31" s="517"/>
      <c r="B31" s="516"/>
      <c r="C31" s="516"/>
      <c r="D31" s="516"/>
      <c r="E31" s="516"/>
      <c r="F31" s="516"/>
      <c r="G31" s="516"/>
      <c r="H31" s="516"/>
      <c r="I31" s="516"/>
      <c r="J31" s="516"/>
      <c r="K31" s="516"/>
      <c r="L31" s="516"/>
      <c r="M31" s="516"/>
      <c r="N31" s="515"/>
    </row>
    <row r="32" spans="1:21" ht="18" customHeight="1">
      <c r="A32" s="517"/>
      <c r="B32" s="516"/>
      <c r="C32" s="516"/>
      <c r="D32" s="516"/>
      <c r="E32" s="516"/>
      <c r="F32" s="516"/>
      <c r="G32" s="516"/>
      <c r="H32" s="516"/>
      <c r="I32" s="516"/>
      <c r="J32" s="516"/>
      <c r="K32" s="516"/>
      <c r="L32" s="516"/>
      <c r="M32" s="516"/>
      <c r="N32" s="515"/>
    </row>
    <row r="33" spans="1:15" ht="18" customHeight="1">
      <c r="A33" s="517"/>
      <c r="B33" s="516"/>
      <c r="C33" s="516"/>
      <c r="D33" s="516"/>
      <c r="E33" s="516"/>
      <c r="F33" s="516"/>
      <c r="G33" s="516"/>
      <c r="H33" s="516"/>
      <c r="I33" s="516"/>
      <c r="J33" s="516"/>
      <c r="K33" s="516"/>
      <c r="L33" s="516"/>
      <c r="M33" s="516"/>
      <c r="N33" s="515"/>
    </row>
    <row r="34" spans="1:15" ht="18" customHeight="1">
      <c r="A34" s="517"/>
      <c r="B34" s="516"/>
      <c r="C34" s="516"/>
      <c r="D34" s="516"/>
      <c r="E34" s="516"/>
      <c r="F34" s="516"/>
      <c r="G34" s="516"/>
      <c r="H34" s="516"/>
      <c r="I34" s="516"/>
      <c r="J34" s="516"/>
      <c r="K34" s="516"/>
      <c r="L34" s="516"/>
      <c r="M34" s="516"/>
      <c r="N34" s="515"/>
    </row>
    <row r="35" spans="1:15" ht="18" customHeight="1">
      <c r="A35" s="517"/>
      <c r="B35" s="516"/>
      <c r="C35" s="516"/>
      <c r="D35" s="516"/>
      <c r="E35" s="516"/>
      <c r="F35" s="516"/>
      <c r="G35" s="516"/>
      <c r="H35" s="516"/>
      <c r="I35" s="516"/>
      <c r="J35" s="516"/>
      <c r="K35" s="516"/>
      <c r="L35" s="516"/>
      <c r="M35" s="516"/>
      <c r="N35" s="515"/>
    </row>
    <row r="36" spans="1:15" ht="18" customHeight="1" thickBot="1">
      <c r="A36" s="514"/>
      <c r="B36" s="513"/>
      <c r="C36" s="513"/>
      <c r="D36" s="513"/>
      <c r="E36" s="513"/>
      <c r="F36" s="513"/>
      <c r="G36" s="513"/>
      <c r="H36" s="513"/>
      <c r="I36" s="513"/>
      <c r="J36" s="513"/>
      <c r="K36" s="513"/>
      <c r="L36" s="513"/>
      <c r="M36" s="513"/>
      <c r="N36" s="512"/>
    </row>
    <row r="37" spans="1:15" s="502" customFormat="1" ht="19.899999999999999" customHeight="1" thickBot="1">
      <c r="A37" s="511" t="s">
        <v>156</v>
      </c>
      <c r="B37" s="510" t="s">
        <v>315</v>
      </c>
      <c r="C37" s="509" t="s">
        <v>314</v>
      </c>
      <c r="D37" s="509" t="s">
        <v>313</v>
      </c>
      <c r="E37" s="509" t="s">
        <v>312</v>
      </c>
      <c r="F37" s="509" t="s">
        <v>311</v>
      </c>
      <c r="G37" s="509" t="s">
        <v>310</v>
      </c>
      <c r="H37" s="509" t="s">
        <v>309</v>
      </c>
      <c r="I37" s="509" t="s">
        <v>308</v>
      </c>
      <c r="J37" s="509" t="s">
        <v>307</v>
      </c>
      <c r="K37" s="509" t="s">
        <v>306</v>
      </c>
      <c r="L37" s="509" t="s">
        <v>305</v>
      </c>
      <c r="M37" s="509" t="s">
        <v>304</v>
      </c>
      <c r="N37" s="508" t="s">
        <v>14</v>
      </c>
    </row>
    <row r="38" spans="1:15" s="502" customFormat="1" ht="19.899999999999999" customHeight="1">
      <c r="A38" s="507" t="s">
        <v>297</v>
      </c>
      <c r="B38" s="592">
        <f>'No.4_3（歩行者交通量）'!B27</f>
        <v>3</v>
      </c>
      <c r="C38" s="593">
        <f>'No.4_3（歩行者交通量）'!B34</f>
        <v>5</v>
      </c>
      <c r="D38" s="593">
        <f>'No.4_3（歩行者交通量）'!B35</f>
        <v>1</v>
      </c>
      <c r="E38" s="593">
        <f>'No.4_3（歩行者交通量）'!B36</f>
        <v>0</v>
      </c>
      <c r="F38" s="593">
        <f>'No.4_3（歩行者交通量）'!B37</f>
        <v>2</v>
      </c>
      <c r="G38" s="593">
        <v>0</v>
      </c>
      <c r="H38" s="593">
        <f>'No.4_3（歩行者交通量）'!B39</f>
        <v>1</v>
      </c>
      <c r="I38" s="593">
        <f>'No.4_3（歩行者交通量）'!B40</f>
        <v>131</v>
      </c>
      <c r="J38" s="593">
        <f>'No.4_3（歩行者交通量）'!B41</f>
        <v>2</v>
      </c>
      <c r="K38" s="593">
        <f>'No.4_3（歩行者交通量）'!B42</f>
        <v>7</v>
      </c>
      <c r="L38" s="593">
        <f>'No.4_3（歩行者交通量）'!B49</f>
        <v>8</v>
      </c>
      <c r="M38" s="594">
        <f>'No.4_3（歩行者交通量）'!B56</f>
        <v>2</v>
      </c>
      <c r="N38" s="506">
        <f>SUM(B38:M38)</f>
        <v>162</v>
      </c>
      <c r="O38" s="502">
        <f>SUM(B38:M38)</f>
        <v>162</v>
      </c>
    </row>
    <row r="39" spans="1:15" s="502" customFormat="1" ht="19.899999999999999" customHeight="1" thickBot="1">
      <c r="A39" s="505" t="s">
        <v>296</v>
      </c>
      <c r="B39" s="595">
        <f>'No.4_3（歩行者交通量）'!C27</f>
        <v>23</v>
      </c>
      <c r="C39" s="596">
        <f>'No.4_3（歩行者交通量）'!C34</f>
        <v>11</v>
      </c>
      <c r="D39" s="596">
        <f>'No.4_3（歩行者交通量）'!C35</f>
        <v>1</v>
      </c>
      <c r="E39" s="596">
        <f>'No.4_3（歩行者交通量）'!C36</f>
        <v>1</v>
      </c>
      <c r="F39" s="596">
        <f>'No.4_3（歩行者交通量）'!C37</f>
        <v>1</v>
      </c>
      <c r="G39" s="596">
        <f>'No.4_3（歩行者交通量）'!C38</f>
        <v>1</v>
      </c>
      <c r="H39" s="596">
        <f>'No.4_3（歩行者交通量）'!C39</f>
        <v>2</v>
      </c>
      <c r="I39" s="596">
        <f>'No.4_3（歩行者交通量）'!C40</f>
        <v>6</v>
      </c>
      <c r="J39" s="596">
        <f>'No.4_3（歩行者交通量）'!C41</f>
        <v>5</v>
      </c>
      <c r="K39" s="596">
        <f>'No.4_3（歩行者交通量）'!C42</f>
        <v>20</v>
      </c>
      <c r="L39" s="596">
        <f>'No.4_3（歩行者交通量）'!C49</f>
        <v>20</v>
      </c>
      <c r="M39" s="597">
        <f>'No.4_3（歩行者交通量）'!C56</f>
        <v>16</v>
      </c>
      <c r="N39" s="503">
        <f>SUM(B39:M39)</f>
        <v>107</v>
      </c>
      <c r="O39" s="502">
        <f>SUM(B39:M39)</f>
        <v>107</v>
      </c>
    </row>
    <row r="40" spans="1:15" s="502" customFormat="1" ht="19.899999999999999" customHeight="1" thickBot="1">
      <c r="A40" s="504" t="s">
        <v>158</v>
      </c>
      <c r="B40" s="595">
        <f>SUM(B38:B39)</f>
        <v>26</v>
      </c>
      <c r="C40" s="596">
        <f>SUM(C38:C39)</f>
        <v>16</v>
      </c>
      <c r="D40" s="596">
        <f t="shared" ref="D40:M40" si="0">SUM(D38:D39)</f>
        <v>2</v>
      </c>
      <c r="E40" s="596">
        <f t="shared" si="0"/>
        <v>1</v>
      </c>
      <c r="F40" s="596">
        <f t="shared" si="0"/>
        <v>3</v>
      </c>
      <c r="G40" s="596">
        <f t="shared" si="0"/>
        <v>1</v>
      </c>
      <c r="H40" s="596">
        <f t="shared" si="0"/>
        <v>3</v>
      </c>
      <c r="I40" s="596">
        <f t="shared" si="0"/>
        <v>137</v>
      </c>
      <c r="J40" s="596">
        <f t="shared" si="0"/>
        <v>7</v>
      </c>
      <c r="K40" s="596">
        <f t="shared" si="0"/>
        <v>27</v>
      </c>
      <c r="L40" s="596">
        <f t="shared" si="0"/>
        <v>28</v>
      </c>
      <c r="M40" s="597">
        <f t="shared" si="0"/>
        <v>18</v>
      </c>
      <c r="N40" s="503">
        <f>SUM(B40:M40)</f>
        <v>269</v>
      </c>
    </row>
    <row r="41" spans="1:15" s="502" customFormat="1" ht="22.15" customHeight="1" thickBot="1">
      <c r="A41" s="522" t="s">
        <v>323</v>
      </c>
      <c r="B41" s="521"/>
      <c r="C41" s="521"/>
      <c r="D41" s="521"/>
      <c r="E41" s="521"/>
      <c r="F41" s="521"/>
      <c r="G41" s="521"/>
      <c r="H41" s="521"/>
      <c r="I41" s="521"/>
      <c r="J41" s="521"/>
      <c r="K41" s="521"/>
      <c r="L41" s="521"/>
      <c r="M41" s="521"/>
      <c r="N41" s="520"/>
    </row>
    <row r="42" spans="1:15" ht="18" customHeight="1">
      <c r="A42" s="519"/>
      <c r="B42" s="518"/>
      <c r="C42" s="518"/>
      <c r="D42" s="518"/>
      <c r="E42" s="518"/>
      <c r="F42" s="518"/>
      <c r="G42" s="518"/>
      <c r="H42" s="518"/>
      <c r="I42" s="518"/>
      <c r="J42" s="518"/>
      <c r="K42" s="518"/>
      <c r="L42" s="518"/>
      <c r="M42" s="518"/>
      <c r="N42" s="515"/>
    </row>
    <row r="43" spans="1:15" ht="18" customHeight="1">
      <c r="A43" s="517"/>
      <c r="B43" s="516"/>
      <c r="C43" s="516"/>
      <c r="D43" s="516"/>
      <c r="E43" s="516"/>
      <c r="F43" s="516"/>
      <c r="G43" s="516"/>
      <c r="H43" s="516"/>
      <c r="I43" s="516"/>
      <c r="J43" s="516"/>
      <c r="K43" s="516"/>
      <c r="L43" s="516"/>
      <c r="M43" s="516"/>
      <c r="N43" s="515"/>
    </row>
    <row r="44" spans="1:15" ht="18" customHeight="1">
      <c r="A44" s="517"/>
      <c r="B44" s="516"/>
      <c r="C44" s="516"/>
      <c r="D44" s="516"/>
      <c r="E44" s="516"/>
      <c r="F44" s="516"/>
      <c r="G44" s="516"/>
      <c r="H44" s="516"/>
      <c r="I44" s="516"/>
      <c r="J44" s="516"/>
      <c r="K44" s="516"/>
      <c r="L44" s="516"/>
      <c r="M44" s="516"/>
      <c r="N44" s="515"/>
    </row>
    <row r="45" spans="1:15" ht="18" customHeight="1">
      <c r="A45" s="517"/>
      <c r="B45" s="516"/>
      <c r="C45" s="516"/>
      <c r="D45" s="516"/>
      <c r="E45" s="516"/>
      <c r="F45" s="516"/>
      <c r="G45" s="516"/>
      <c r="H45" s="516"/>
      <c r="I45" s="516"/>
      <c r="J45" s="516"/>
      <c r="K45" s="516"/>
      <c r="L45" s="516"/>
      <c r="M45" s="516"/>
      <c r="N45" s="515"/>
    </row>
    <row r="46" spans="1:15" ht="18" customHeight="1">
      <c r="A46" s="517"/>
      <c r="B46" s="516"/>
      <c r="C46" s="516"/>
      <c r="D46" s="516"/>
      <c r="E46" s="516"/>
      <c r="F46" s="516"/>
      <c r="G46" s="516"/>
      <c r="H46" s="516"/>
      <c r="I46" s="516"/>
      <c r="J46" s="516"/>
      <c r="K46" s="516"/>
      <c r="L46" s="516"/>
      <c r="M46" s="516"/>
      <c r="N46" s="515"/>
    </row>
    <row r="47" spans="1:15" ht="18" customHeight="1">
      <c r="A47" s="517"/>
      <c r="B47" s="516"/>
      <c r="C47" s="516"/>
      <c r="D47" s="516"/>
      <c r="E47" s="516"/>
      <c r="F47" s="516"/>
      <c r="G47" s="516"/>
      <c r="H47" s="516"/>
      <c r="I47" s="516"/>
      <c r="J47" s="516"/>
      <c r="K47" s="516"/>
      <c r="L47" s="516"/>
      <c r="M47" s="516"/>
      <c r="N47" s="515"/>
    </row>
    <row r="48" spans="1:15" ht="18" customHeight="1">
      <c r="A48" s="517"/>
      <c r="B48" s="516"/>
      <c r="C48" s="516"/>
      <c r="D48" s="516"/>
      <c r="E48" s="516"/>
      <c r="F48" s="516"/>
      <c r="G48" s="516"/>
      <c r="H48" s="516"/>
      <c r="I48" s="516"/>
      <c r="J48" s="516"/>
      <c r="K48" s="516"/>
      <c r="L48" s="516"/>
      <c r="M48" s="516"/>
      <c r="N48" s="515"/>
    </row>
    <row r="49" spans="1:14" ht="18" customHeight="1">
      <c r="A49" s="517"/>
      <c r="B49" s="516"/>
      <c r="C49" s="516"/>
      <c r="D49" s="516"/>
      <c r="E49" s="516"/>
      <c r="F49" s="516"/>
      <c r="G49" s="516"/>
      <c r="H49" s="516"/>
      <c r="I49" s="516"/>
      <c r="J49" s="516"/>
      <c r="K49" s="516"/>
      <c r="L49" s="516"/>
      <c r="M49" s="516"/>
      <c r="N49" s="515"/>
    </row>
    <row r="50" spans="1:14" ht="18" customHeight="1">
      <c r="A50" s="517"/>
      <c r="B50" s="516"/>
      <c r="C50" s="516"/>
      <c r="D50" s="516"/>
      <c r="E50" s="516"/>
      <c r="F50" s="516"/>
      <c r="G50" s="516"/>
      <c r="H50" s="516"/>
      <c r="I50" s="516"/>
      <c r="J50" s="516"/>
      <c r="K50" s="516"/>
      <c r="L50" s="516"/>
      <c r="M50" s="516"/>
      <c r="N50" s="515"/>
    </row>
    <row r="51" spans="1:14" ht="18" customHeight="1">
      <c r="A51" s="517"/>
      <c r="B51" s="516"/>
      <c r="C51" s="516"/>
      <c r="D51" s="516"/>
      <c r="E51" s="516"/>
      <c r="F51" s="516"/>
      <c r="G51" s="516"/>
      <c r="H51" s="516"/>
      <c r="I51" s="516"/>
      <c r="J51" s="516"/>
      <c r="K51" s="516"/>
      <c r="L51" s="516"/>
      <c r="M51" s="516"/>
      <c r="N51" s="515"/>
    </row>
    <row r="52" spans="1:14" ht="18" customHeight="1">
      <c r="A52" s="517"/>
      <c r="B52" s="516"/>
      <c r="C52" s="516"/>
      <c r="D52" s="516"/>
      <c r="E52" s="516"/>
      <c r="F52" s="516"/>
      <c r="G52" s="516"/>
      <c r="H52" s="516"/>
      <c r="I52" s="516"/>
      <c r="J52" s="516"/>
      <c r="K52" s="516"/>
      <c r="L52" s="516"/>
      <c r="M52" s="516"/>
      <c r="N52" s="515"/>
    </row>
    <row r="53" spans="1:14" ht="18" customHeight="1" thickBot="1">
      <c r="A53" s="514"/>
      <c r="B53" s="513"/>
      <c r="C53" s="513"/>
      <c r="D53" s="513"/>
      <c r="E53" s="513"/>
      <c r="F53" s="513"/>
      <c r="G53" s="513"/>
      <c r="H53" s="513"/>
      <c r="I53" s="513"/>
      <c r="J53" s="513"/>
      <c r="K53" s="513"/>
      <c r="L53" s="513"/>
      <c r="M53" s="513"/>
      <c r="N53" s="512"/>
    </row>
    <row r="54" spans="1:14" s="502" customFormat="1" ht="19.899999999999999" customHeight="1" thickBot="1">
      <c r="A54" s="511" t="s">
        <v>156</v>
      </c>
      <c r="B54" s="510" t="s">
        <v>315</v>
      </c>
      <c r="C54" s="509" t="s">
        <v>314</v>
      </c>
      <c r="D54" s="509" t="s">
        <v>313</v>
      </c>
      <c r="E54" s="509" t="s">
        <v>312</v>
      </c>
      <c r="F54" s="509" t="s">
        <v>311</v>
      </c>
      <c r="G54" s="509" t="s">
        <v>310</v>
      </c>
      <c r="H54" s="509" t="s">
        <v>309</v>
      </c>
      <c r="I54" s="509" t="s">
        <v>308</v>
      </c>
      <c r="J54" s="509" t="s">
        <v>307</v>
      </c>
      <c r="K54" s="509" t="s">
        <v>306</v>
      </c>
      <c r="L54" s="509" t="s">
        <v>305</v>
      </c>
      <c r="M54" s="509" t="s">
        <v>304</v>
      </c>
      <c r="N54" s="508" t="s">
        <v>14</v>
      </c>
    </row>
    <row r="55" spans="1:14" s="502" customFormat="1" ht="19.899999999999999" customHeight="1">
      <c r="A55" s="507" t="s">
        <v>297</v>
      </c>
      <c r="B55" s="592">
        <f>'No.4_3（歩行者交通量）'!E27</f>
        <v>84</v>
      </c>
      <c r="C55" s="593">
        <f>'No.4_3（歩行者交通量）'!E34</f>
        <v>28</v>
      </c>
      <c r="D55" s="593">
        <f>'No.4_3（歩行者交通量）'!E35</f>
        <v>3</v>
      </c>
      <c r="E55" s="593">
        <f>'No.4_3（歩行者交通量）'!E36</f>
        <v>4</v>
      </c>
      <c r="F55" s="593">
        <f>'No.4_3（歩行者交通量）'!E37</f>
        <v>0</v>
      </c>
      <c r="G55" s="593">
        <f>'No.4_3（歩行者交通量）'!E38</f>
        <v>1</v>
      </c>
      <c r="H55" s="593">
        <f>'No.4_3（歩行者交通量）'!E39</f>
        <v>0</v>
      </c>
      <c r="I55" s="593">
        <f>'No.4_3（歩行者交通量）'!E40</f>
        <v>1</v>
      </c>
      <c r="J55" s="593">
        <f>'No.4_3（歩行者交通量）'!E41</f>
        <v>10</v>
      </c>
      <c r="K55" s="593">
        <f>'No.4_3（歩行者交通量）'!E42</f>
        <v>3</v>
      </c>
      <c r="L55" s="593">
        <f>'No.4_3（歩行者交通量）'!E49</f>
        <v>4</v>
      </c>
      <c r="M55" s="594">
        <f>'No.4_3（歩行者交通量）'!E56</f>
        <v>0</v>
      </c>
      <c r="N55" s="506">
        <f>SUM(B55:M55)</f>
        <v>138</v>
      </c>
    </row>
    <row r="56" spans="1:14" s="502" customFormat="1" ht="19.899999999999999" customHeight="1" thickBot="1">
      <c r="A56" s="505" t="s">
        <v>296</v>
      </c>
      <c r="B56" s="595">
        <f>'No.4_3（歩行者交通量）'!F27</f>
        <v>40</v>
      </c>
      <c r="C56" s="596">
        <f>'No.4_3（歩行者交通量）'!F34</f>
        <v>11</v>
      </c>
      <c r="D56" s="596">
        <f>'No.4_3（歩行者交通量）'!F35</f>
        <v>2</v>
      </c>
      <c r="E56" s="596">
        <f>'No.4_3（歩行者交通量）'!F36</f>
        <v>1</v>
      </c>
      <c r="F56" s="596">
        <f>'No.4_3（歩行者交通量）'!F37</f>
        <v>4</v>
      </c>
      <c r="G56" s="596">
        <f>'No.4_3（歩行者交通量）'!F38</f>
        <v>2</v>
      </c>
      <c r="H56" s="596">
        <f>'No.4_3（歩行者交通量）'!F39</f>
        <v>0</v>
      </c>
      <c r="I56" s="596">
        <f>'No.4_3（歩行者交通量）'!F40</f>
        <v>1</v>
      </c>
      <c r="J56" s="596">
        <f>'No.4_3（歩行者交通量）'!F41</f>
        <v>20</v>
      </c>
      <c r="K56" s="596">
        <f>'No.4_3（歩行者交通量）'!F42</f>
        <v>6</v>
      </c>
      <c r="L56" s="596">
        <f>'No.4_3（歩行者交通量）'!F49</f>
        <v>8</v>
      </c>
      <c r="M56" s="597">
        <f>'No.4_3（歩行者交通量）'!F56</f>
        <v>7</v>
      </c>
      <c r="N56" s="503">
        <f>SUM(B56:M56)</f>
        <v>102</v>
      </c>
    </row>
    <row r="57" spans="1:14" s="502" customFormat="1" ht="19.899999999999999" customHeight="1" thickBot="1">
      <c r="A57" s="504" t="s">
        <v>158</v>
      </c>
      <c r="B57" s="595">
        <f>SUM(B55:B56)</f>
        <v>124</v>
      </c>
      <c r="C57" s="596">
        <f>SUM(C55:C56)</f>
        <v>39</v>
      </c>
      <c r="D57" s="596">
        <f t="shared" ref="D57:M57" si="1">SUM(D55:D56)</f>
        <v>5</v>
      </c>
      <c r="E57" s="596">
        <f t="shared" si="1"/>
        <v>5</v>
      </c>
      <c r="F57" s="596">
        <f t="shared" si="1"/>
        <v>4</v>
      </c>
      <c r="G57" s="596">
        <f t="shared" si="1"/>
        <v>3</v>
      </c>
      <c r="H57" s="596">
        <f t="shared" si="1"/>
        <v>0</v>
      </c>
      <c r="I57" s="596">
        <f t="shared" si="1"/>
        <v>2</v>
      </c>
      <c r="J57" s="596">
        <f t="shared" si="1"/>
        <v>30</v>
      </c>
      <c r="K57" s="596">
        <f t="shared" si="1"/>
        <v>9</v>
      </c>
      <c r="L57" s="596">
        <f t="shared" si="1"/>
        <v>12</v>
      </c>
      <c r="M57" s="597">
        <f t="shared" si="1"/>
        <v>7</v>
      </c>
      <c r="N57" s="503">
        <f>SUM(B57:M57)</f>
        <v>240</v>
      </c>
    </row>
    <row r="58" spans="1:14" s="502" customFormat="1" ht="22.15" customHeight="1" thickBot="1">
      <c r="A58" s="522" t="s">
        <v>316</v>
      </c>
      <c r="B58" s="521"/>
      <c r="C58" s="521"/>
      <c r="D58" s="521"/>
      <c r="E58" s="521"/>
      <c r="F58" s="521"/>
      <c r="G58" s="521"/>
      <c r="H58" s="521"/>
      <c r="I58" s="521"/>
      <c r="J58" s="521"/>
      <c r="K58" s="521"/>
      <c r="L58" s="521"/>
      <c r="M58" s="521"/>
      <c r="N58" s="520"/>
    </row>
    <row r="59" spans="1:14" ht="18" customHeight="1">
      <c r="A59" s="519"/>
      <c r="B59" s="518"/>
      <c r="C59" s="518"/>
      <c r="D59" s="518"/>
      <c r="E59" s="518"/>
      <c r="F59" s="518"/>
      <c r="G59" s="518"/>
      <c r="H59" s="518"/>
      <c r="I59" s="518"/>
      <c r="J59" s="518"/>
      <c r="K59" s="518"/>
      <c r="L59" s="518"/>
      <c r="M59" s="518"/>
      <c r="N59" s="515"/>
    </row>
    <row r="60" spans="1:14" ht="18" customHeight="1">
      <c r="A60" s="517"/>
      <c r="B60" s="516"/>
      <c r="C60" s="516"/>
      <c r="D60" s="516"/>
      <c r="E60" s="516"/>
      <c r="F60" s="516"/>
      <c r="G60" s="516"/>
      <c r="H60" s="516"/>
      <c r="I60" s="516"/>
      <c r="J60" s="516"/>
      <c r="K60" s="516"/>
      <c r="L60" s="516"/>
      <c r="M60" s="516"/>
      <c r="N60" s="515"/>
    </row>
    <row r="61" spans="1:14" ht="18" customHeight="1">
      <c r="A61" s="517"/>
      <c r="B61" s="516"/>
      <c r="C61" s="516"/>
      <c r="D61" s="516"/>
      <c r="E61" s="516"/>
      <c r="F61" s="516"/>
      <c r="G61" s="516"/>
      <c r="H61" s="516"/>
      <c r="I61" s="516"/>
      <c r="J61" s="516"/>
      <c r="K61" s="516"/>
      <c r="L61" s="516"/>
      <c r="M61" s="516"/>
      <c r="N61" s="515"/>
    </row>
    <row r="62" spans="1:14" ht="18" customHeight="1">
      <c r="A62" s="517"/>
      <c r="B62" s="516"/>
      <c r="C62" s="516"/>
      <c r="D62" s="516"/>
      <c r="E62" s="516"/>
      <c r="F62" s="516"/>
      <c r="G62" s="516"/>
      <c r="H62" s="516"/>
      <c r="I62" s="516"/>
      <c r="J62" s="516"/>
      <c r="K62" s="516"/>
      <c r="L62" s="516"/>
      <c r="M62" s="516"/>
      <c r="N62" s="515"/>
    </row>
    <row r="63" spans="1:14" ht="18" customHeight="1">
      <c r="A63" s="517"/>
      <c r="B63" s="516"/>
      <c r="C63" s="516"/>
      <c r="D63" s="516"/>
      <c r="E63" s="516"/>
      <c r="F63" s="516"/>
      <c r="G63" s="516"/>
      <c r="H63" s="516"/>
      <c r="I63" s="516"/>
      <c r="J63" s="516"/>
      <c r="K63" s="516"/>
      <c r="L63" s="516"/>
      <c r="M63" s="516"/>
      <c r="N63" s="515"/>
    </row>
    <row r="64" spans="1:14" ht="18" customHeight="1">
      <c r="A64" s="517"/>
      <c r="B64" s="516"/>
      <c r="C64" s="516"/>
      <c r="D64" s="516"/>
      <c r="E64" s="516"/>
      <c r="F64" s="516"/>
      <c r="G64" s="516"/>
      <c r="H64" s="516"/>
      <c r="I64" s="516"/>
      <c r="J64" s="516"/>
      <c r="K64" s="516"/>
      <c r="L64" s="516"/>
      <c r="M64" s="516"/>
      <c r="N64" s="515"/>
    </row>
    <row r="65" spans="1:14" ht="18" customHeight="1">
      <c r="A65" s="517"/>
      <c r="B65" s="516"/>
      <c r="C65" s="516"/>
      <c r="D65" s="516"/>
      <c r="E65" s="516"/>
      <c r="F65" s="516"/>
      <c r="G65" s="516"/>
      <c r="H65" s="516"/>
      <c r="I65" s="516"/>
      <c r="J65" s="516"/>
      <c r="K65" s="516"/>
      <c r="L65" s="516"/>
      <c r="M65" s="516"/>
      <c r="N65" s="515"/>
    </row>
    <row r="66" spans="1:14" ht="18" customHeight="1">
      <c r="A66" s="517"/>
      <c r="B66" s="516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5"/>
    </row>
    <row r="67" spans="1:14" ht="18" customHeight="1">
      <c r="A67" s="517"/>
      <c r="B67" s="516"/>
      <c r="C67" s="516"/>
      <c r="D67" s="516"/>
      <c r="E67" s="516"/>
      <c r="F67" s="516"/>
      <c r="G67" s="516"/>
      <c r="H67" s="516"/>
      <c r="I67" s="516"/>
      <c r="J67" s="516"/>
      <c r="K67" s="516"/>
      <c r="L67" s="516"/>
      <c r="M67" s="516"/>
      <c r="N67" s="515"/>
    </row>
    <row r="68" spans="1:14" ht="18" customHeight="1">
      <c r="A68" s="517"/>
      <c r="B68" s="516"/>
      <c r="C68" s="516"/>
      <c r="D68" s="516"/>
      <c r="E68" s="516"/>
      <c r="F68" s="516"/>
      <c r="G68" s="516"/>
      <c r="H68" s="516"/>
      <c r="I68" s="516"/>
      <c r="J68" s="516"/>
      <c r="K68" s="516"/>
      <c r="L68" s="516"/>
      <c r="M68" s="516"/>
      <c r="N68" s="515"/>
    </row>
    <row r="69" spans="1:14" ht="18" customHeight="1">
      <c r="A69" s="517"/>
      <c r="B69" s="516"/>
      <c r="C69" s="516"/>
      <c r="D69" s="516"/>
      <c r="E69" s="516"/>
      <c r="F69" s="516"/>
      <c r="G69" s="516"/>
      <c r="H69" s="516"/>
      <c r="I69" s="516"/>
      <c r="J69" s="516"/>
      <c r="K69" s="516"/>
      <c r="L69" s="516"/>
      <c r="M69" s="516"/>
      <c r="N69" s="515"/>
    </row>
    <row r="70" spans="1:14" ht="18" customHeight="1" thickBot="1">
      <c r="A70" s="514"/>
      <c r="B70" s="513"/>
      <c r="C70" s="513"/>
      <c r="D70" s="513"/>
      <c r="E70" s="513"/>
      <c r="F70" s="513"/>
      <c r="G70" s="513"/>
      <c r="H70" s="513"/>
      <c r="I70" s="513"/>
      <c r="J70" s="513"/>
      <c r="K70" s="513"/>
      <c r="L70" s="513"/>
      <c r="M70" s="513"/>
      <c r="N70" s="512"/>
    </row>
    <row r="71" spans="1:14" s="502" customFormat="1" ht="19.899999999999999" customHeight="1" thickBot="1">
      <c r="A71" s="511" t="s">
        <v>156</v>
      </c>
      <c r="B71" s="510" t="s">
        <v>315</v>
      </c>
      <c r="C71" s="509" t="s">
        <v>314</v>
      </c>
      <c r="D71" s="509" t="s">
        <v>313</v>
      </c>
      <c r="E71" s="509" t="s">
        <v>312</v>
      </c>
      <c r="F71" s="509" t="s">
        <v>311</v>
      </c>
      <c r="G71" s="509" t="s">
        <v>310</v>
      </c>
      <c r="H71" s="509" t="s">
        <v>309</v>
      </c>
      <c r="I71" s="509" t="s">
        <v>308</v>
      </c>
      <c r="J71" s="509" t="s">
        <v>307</v>
      </c>
      <c r="K71" s="509" t="s">
        <v>306</v>
      </c>
      <c r="L71" s="509" t="s">
        <v>305</v>
      </c>
      <c r="M71" s="509" t="s">
        <v>304</v>
      </c>
      <c r="N71" s="508" t="s">
        <v>14</v>
      </c>
    </row>
    <row r="72" spans="1:14" s="502" customFormat="1" ht="19.899999999999999" customHeight="1">
      <c r="A72" s="507" t="s">
        <v>297</v>
      </c>
      <c r="B72" s="592">
        <f>B38+B55</f>
        <v>87</v>
      </c>
      <c r="C72" s="593">
        <f t="shared" ref="C72:M73" si="2">C38+C55</f>
        <v>33</v>
      </c>
      <c r="D72" s="593">
        <f t="shared" si="2"/>
        <v>4</v>
      </c>
      <c r="E72" s="593">
        <f t="shared" si="2"/>
        <v>4</v>
      </c>
      <c r="F72" s="593">
        <f t="shared" si="2"/>
        <v>2</v>
      </c>
      <c r="G72" s="593">
        <f t="shared" si="2"/>
        <v>1</v>
      </c>
      <c r="H72" s="593">
        <f t="shared" si="2"/>
        <v>1</v>
      </c>
      <c r="I72" s="593">
        <f t="shared" si="2"/>
        <v>132</v>
      </c>
      <c r="J72" s="593">
        <f t="shared" si="2"/>
        <v>12</v>
      </c>
      <c r="K72" s="593">
        <f t="shared" si="2"/>
        <v>10</v>
      </c>
      <c r="L72" s="593">
        <f t="shared" si="2"/>
        <v>12</v>
      </c>
      <c r="M72" s="594">
        <f t="shared" si="2"/>
        <v>2</v>
      </c>
      <c r="N72" s="506">
        <f>SUM(B72:M72)</f>
        <v>300</v>
      </c>
    </row>
    <row r="73" spans="1:14" s="502" customFormat="1" ht="19.899999999999999" customHeight="1" thickBot="1">
      <c r="A73" s="505" t="s">
        <v>296</v>
      </c>
      <c r="B73" s="595">
        <f>B39+B56</f>
        <v>63</v>
      </c>
      <c r="C73" s="596">
        <f t="shared" si="2"/>
        <v>22</v>
      </c>
      <c r="D73" s="596">
        <f t="shared" si="2"/>
        <v>3</v>
      </c>
      <c r="E73" s="596">
        <f t="shared" si="2"/>
        <v>2</v>
      </c>
      <c r="F73" s="596">
        <f t="shared" si="2"/>
        <v>5</v>
      </c>
      <c r="G73" s="596">
        <f t="shared" si="2"/>
        <v>3</v>
      </c>
      <c r="H73" s="596">
        <f t="shared" si="2"/>
        <v>2</v>
      </c>
      <c r="I73" s="596">
        <f t="shared" si="2"/>
        <v>7</v>
      </c>
      <c r="J73" s="596">
        <f t="shared" si="2"/>
        <v>25</v>
      </c>
      <c r="K73" s="596">
        <f t="shared" si="2"/>
        <v>26</v>
      </c>
      <c r="L73" s="596">
        <f t="shared" si="2"/>
        <v>28</v>
      </c>
      <c r="M73" s="597">
        <f t="shared" si="2"/>
        <v>23</v>
      </c>
      <c r="N73" s="503">
        <f>SUM(B73:M73)</f>
        <v>209</v>
      </c>
    </row>
    <row r="74" spans="1:14" s="502" customFormat="1" ht="19.899999999999999" customHeight="1" thickBot="1">
      <c r="A74" s="504" t="s">
        <v>158</v>
      </c>
      <c r="B74" s="595">
        <f>SUM(B72:B73)</f>
        <v>150</v>
      </c>
      <c r="C74" s="596">
        <f>SUM(C72:C73)</f>
        <v>55</v>
      </c>
      <c r="D74" s="596">
        <f t="shared" ref="D74:M74" si="3">SUM(D72:D73)</f>
        <v>7</v>
      </c>
      <c r="E74" s="596">
        <f t="shared" si="3"/>
        <v>6</v>
      </c>
      <c r="F74" s="596">
        <f t="shared" si="3"/>
        <v>7</v>
      </c>
      <c r="G74" s="596">
        <f t="shared" si="3"/>
        <v>4</v>
      </c>
      <c r="H74" s="596">
        <f t="shared" si="3"/>
        <v>3</v>
      </c>
      <c r="I74" s="596">
        <f t="shared" si="3"/>
        <v>139</v>
      </c>
      <c r="J74" s="596">
        <f t="shared" si="3"/>
        <v>37</v>
      </c>
      <c r="K74" s="596">
        <f t="shared" si="3"/>
        <v>36</v>
      </c>
      <c r="L74" s="596">
        <f t="shared" si="3"/>
        <v>40</v>
      </c>
      <c r="M74" s="597">
        <f t="shared" si="3"/>
        <v>25</v>
      </c>
      <c r="N74" s="503">
        <f>SUM(B74:M74)</f>
        <v>509</v>
      </c>
    </row>
  </sheetData>
  <phoneticPr fontId="4"/>
  <printOptions gridLinesSet="0"/>
  <pageMargins left="0.86614173228346458" right="0.19685039370078741" top="0.98425196850393704" bottom="0.59055118110236227" header="0.51181102362204722" footer="0.51181102362204722"/>
  <pageSetup paperSize="9" scale="48" orientation="portrait" horizontalDpi="4294967293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U74"/>
  <sheetViews>
    <sheetView view="pageBreakPreview" topLeftCell="A3" zoomScale="40" zoomScaleNormal="75" zoomScaleSheetLayoutView="40" workbookViewId="0">
      <selection activeCell="R11" sqref="R11"/>
    </sheetView>
  </sheetViews>
  <sheetFormatPr defaultRowHeight="12"/>
  <cols>
    <col min="1" max="1" width="16" style="501" customWidth="1"/>
    <col min="2" max="13" width="14.1640625" style="501" customWidth="1"/>
    <col min="14" max="14" width="16.83203125" style="500" customWidth="1"/>
    <col min="15" max="16384" width="9.33203125" style="500"/>
  </cols>
  <sheetData>
    <row r="1" spans="1:21" hidden="1">
      <c r="B1" s="538">
        <v>11</v>
      </c>
      <c r="C1" s="538">
        <v>17</v>
      </c>
      <c r="D1" s="538">
        <v>23</v>
      </c>
      <c r="E1" s="538">
        <v>24</v>
      </c>
      <c r="F1" s="538">
        <v>25</v>
      </c>
      <c r="G1" s="538">
        <v>26</v>
      </c>
      <c r="H1" s="538">
        <v>27</v>
      </c>
      <c r="I1" s="538">
        <v>28</v>
      </c>
      <c r="J1" s="538">
        <v>29</v>
      </c>
      <c r="K1" s="538">
        <v>30</v>
      </c>
      <c r="L1" s="538">
        <v>31</v>
      </c>
      <c r="M1" s="538">
        <v>37</v>
      </c>
    </row>
    <row r="2" spans="1:21" hidden="1">
      <c r="B2" s="538">
        <v>16</v>
      </c>
      <c r="C2" s="538">
        <v>22</v>
      </c>
      <c r="D2" s="538">
        <v>23</v>
      </c>
      <c r="E2" s="538">
        <v>24</v>
      </c>
      <c r="F2" s="538">
        <v>25</v>
      </c>
      <c r="G2" s="538">
        <v>26</v>
      </c>
      <c r="H2" s="538">
        <v>27</v>
      </c>
      <c r="I2" s="538">
        <v>28</v>
      </c>
      <c r="J2" s="538">
        <v>29</v>
      </c>
      <c r="K2" s="538">
        <v>30</v>
      </c>
      <c r="L2" s="538">
        <v>36</v>
      </c>
      <c r="M2" s="538">
        <v>42</v>
      </c>
    </row>
    <row r="3" spans="1:21">
      <c r="P3" s="500" t="s">
        <v>100</v>
      </c>
    </row>
    <row r="4" spans="1:21" ht="12.75" thickBot="1"/>
    <row r="5" spans="1:21" ht="18" customHeight="1">
      <c r="A5" s="535"/>
      <c r="B5" s="535"/>
      <c r="C5" s="535"/>
      <c r="D5" s="535"/>
      <c r="E5" s="535"/>
      <c r="F5" s="535"/>
      <c r="G5" s="535"/>
      <c r="H5" s="537"/>
      <c r="I5" s="537"/>
      <c r="J5" s="540"/>
      <c r="K5" s="540"/>
      <c r="L5" s="540"/>
      <c r="M5" s="540"/>
      <c r="N5" s="536"/>
    </row>
    <row r="6" spans="1:21" ht="18" customHeight="1">
      <c r="A6" s="535"/>
      <c r="B6" s="535"/>
      <c r="C6" s="535"/>
      <c r="D6" s="535"/>
      <c r="E6" s="535"/>
      <c r="F6" s="535"/>
      <c r="G6" s="535"/>
      <c r="H6" s="533"/>
      <c r="I6" s="533"/>
      <c r="J6" s="535"/>
      <c r="K6" s="535"/>
      <c r="L6" s="535"/>
      <c r="M6" s="535"/>
      <c r="N6" s="515"/>
    </row>
    <row r="7" spans="1:21" ht="18" customHeight="1">
      <c r="A7" s="535"/>
      <c r="B7" s="535"/>
      <c r="C7" s="535"/>
      <c r="D7" s="535"/>
      <c r="E7" s="535"/>
      <c r="F7" s="535"/>
      <c r="G7" s="535"/>
      <c r="H7" s="533"/>
      <c r="I7" s="533"/>
      <c r="J7" s="535"/>
      <c r="K7" s="535"/>
      <c r="L7" s="535"/>
      <c r="M7" s="535"/>
      <c r="N7" s="515"/>
    </row>
    <row r="8" spans="1:21" ht="18" customHeight="1">
      <c r="A8" s="516"/>
      <c r="B8" s="516"/>
      <c r="C8" s="516"/>
      <c r="D8" s="516"/>
      <c r="E8" s="516"/>
      <c r="F8" s="516"/>
      <c r="G8" s="516"/>
      <c r="H8" s="534"/>
      <c r="I8" s="534"/>
      <c r="J8" s="539"/>
      <c r="K8" s="539"/>
      <c r="L8" s="516"/>
      <c r="M8" s="516"/>
      <c r="N8" s="515"/>
      <c r="O8" s="501"/>
      <c r="P8" s="501"/>
      <c r="Q8" s="501"/>
      <c r="R8" s="501"/>
      <c r="S8" s="501"/>
      <c r="T8" s="501"/>
      <c r="U8" s="501"/>
    </row>
    <row r="9" spans="1:21" ht="18" customHeight="1">
      <c r="A9" s="516"/>
      <c r="B9" s="516"/>
      <c r="C9" s="516"/>
      <c r="D9" s="516"/>
      <c r="E9" s="516"/>
      <c r="F9" s="516"/>
      <c r="G9" s="516"/>
      <c r="H9" s="534"/>
      <c r="I9" s="534"/>
      <c r="J9" s="539"/>
      <c r="K9" s="539"/>
      <c r="L9" s="516"/>
      <c r="M9" s="516"/>
      <c r="N9" s="515"/>
      <c r="O9" s="501"/>
      <c r="P9" s="501"/>
      <c r="Q9" s="501"/>
      <c r="R9" s="501"/>
      <c r="S9" s="501"/>
      <c r="T9" s="501"/>
      <c r="U9" s="501"/>
    </row>
    <row r="10" spans="1:21" ht="18" customHeight="1">
      <c r="A10" s="516"/>
      <c r="B10" s="516"/>
      <c r="C10" s="516"/>
      <c r="D10" s="516"/>
      <c r="E10" s="516"/>
      <c r="F10" s="516"/>
      <c r="G10" s="516"/>
      <c r="H10" s="533"/>
      <c r="I10" s="533"/>
      <c r="J10" s="535"/>
      <c r="K10" s="535"/>
      <c r="L10" s="535"/>
      <c r="M10" s="535"/>
      <c r="N10" s="515"/>
      <c r="O10" s="501"/>
      <c r="P10" s="501"/>
      <c r="Q10" s="501"/>
      <c r="R10" s="501"/>
      <c r="S10" s="501"/>
      <c r="T10" s="501"/>
      <c r="U10" s="501"/>
    </row>
    <row r="11" spans="1:21" ht="30" customHeight="1">
      <c r="A11" s="532" t="s">
        <v>319</v>
      </c>
      <c r="B11" s="529"/>
      <c r="C11" s="529"/>
      <c r="D11" s="529"/>
      <c r="E11" s="529"/>
      <c r="F11" s="529"/>
      <c r="G11" s="529"/>
      <c r="H11" s="517" t="s">
        <v>3</v>
      </c>
      <c r="I11" s="517" t="s">
        <v>3</v>
      </c>
      <c r="J11" s="516"/>
      <c r="K11" s="516"/>
      <c r="L11" s="516"/>
      <c r="M11" s="535"/>
      <c r="N11" s="515"/>
      <c r="P11" s="523"/>
      <c r="Q11" s="523"/>
      <c r="R11" s="523"/>
      <c r="S11" s="523"/>
      <c r="T11" s="523"/>
      <c r="U11" s="523"/>
    </row>
    <row r="12" spans="1:21" ht="18" customHeight="1">
      <c r="A12" s="531"/>
      <c r="B12" s="529"/>
      <c r="C12" s="529"/>
      <c r="D12" s="529"/>
      <c r="E12" s="529"/>
      <c r="F12" s="529"/>
      <c r="G12" s="529"/>
      <c r="H12" s="517"/>
      <c r="I12" s="517"/>
      <c r="J12" s="516"/>
      <c r="K12" s="516"/>
      <c r="L12" s="516"/>
      <c r="M12" s="535"/>
      <c r="N12" s="515"/>
      <c r="P12" s="523"/>
      <c r="Q12" s="523"/>
      <c r="R12" s="523"/>
      <c r="S12" s="523"/>
      <c r="T12" s="523"/>
      <c r="U12" s="523"/>
    </row>
    <row r="13" spans="1:21" ht="18" customHeight="1">
      <c r="A13" s="531"/>
      <c r="B13" s="529"/>
      <c r="C13" s="529"/>
      <c r="D13" s="529"/>
      <c r="E13" s="529"/>
      <c r="F13" s="529"/>
      <c r="G13" s="529"/>
      <c r="H13" s="517"/>
      <c r="I13" s="517"/>
      <c r="J13" s="516"/>
      <c r="K13" s="516"/>
      <c r="L13" s="516"/>
      <c r="M13" s="535"/>
      <c r="N13" s="515"/>
      <c r="P13" s="523"/>
      <c r="Q13" s="523"/>
      <c r="R13" s="523"/>
      <c r="S13" s="523"/>
      <c r="T13" s="523"/>
      <c r="U13" s="523"/>
    </row>
    <row r="14" spans="1:21" ht="18" customHeight="1">
      <c r="A14" s="531"/>
      <c r="B14" s="529"/>
      <c r="C14" s="529"/>
      <c r="D14" s="529"/>
      <c r="E14" s="529"/>
      <c r="F14" s="529"/>
      <c r="G14" s="529"/>
      <c r="H14" s="517"/>
      <c r="I14" s="517"/>
      <c r="J14" s="516"/>
      <c r="K14" s="516"/>
      <c r="L14" s="516"/>
      <c r="M14" s="535"/>
      <c r="N14" s="515"/>
      <c r="P14" s="523"/>
      <c r="Q14" s="523"/>
      <c r="R14" s="523"/>
      <c r="S14" s="523"/>
      <c r="T14" s="523"/>
      <c r="U14" s="523"/>
    </row>
    <row r="15" spans="1:21" ht="18" customHeight="1">
      <c r="A15" s="516"/>
      <c r="B15" s="516"/>
      <c r="D15" s="516"/>
      <c r="E15" s="516"/>
      <c r="F15" s="516"/>
      <c r="G15" s="516"/>
      <c r="H15" s="517"/>
      <c r="I15" s="517"/>
      <c r="J15" s="516"/>
      <c r="K15" s="516"/>
      <c r="L15" s="516"/>
      <c r="M15" s="516"/>
      <c r="N15" s="515"/>
      <c r="U15" s="523"/>
    </row>
    <row r="16" spans="1:21" ht="18" customHeight="1">
      <c r="A16" s="516"/>
      <c r="B16" s="516"/>
      <c r="D16" s="516"/>
      <c r="E16" s="516"/>
      <c r="F16" s="530"/>
      <c r="G16" s="529"/>
      <c r="H16" s="517"/>
      <c r="I16" s="517"/>
      <c r="J16" s="516"/>
      <c r="K16" s="516"/>
      <c r="L16" s="516"/>
      <c r="M16" s="516"/>
      <c r="N16" s="515"/>
      <c r="U16" s="523"/>
    </row>
    <row r="17" spans="1:21" ht="18" customHeight="1">
      <c r="A17" s="516"/>
      <c r="B17" s="516"/>
      <c r="D17" s="516"/>
      <c r="E17" s="516"/>
      <c r="F17" s="516"/>
      <c r="G17" s="516"/>
      <c r="H17" s="517"/>
      <c r="I17" s="517"/>
      <c r="J17" s="516"/>
      <c r="K17" s="516"/>
      <c r="L17" s="516"/>
      <c r="M17" s="516"/>
      <c r="N17" s="515"/>
      <c r="U17" s="523"/>
    </row>
    <row r="18" spans="1:21" ht="18" customHeight="1">
      <c r="A18" s="516"/>
      <c r="B18" s="516"/>
      <c r="D18" s="516"/>
      <c r="E18" s="516"/>
      <c r="F18" s="530" t="s">
        <v>297</v>
      </c>
      <c r="G18" s="529"/>
      <c r="H18" s="517"/>
      <c r="I18" s="517"/>
      <c r="J18" s="516"/>
      <c r="K18" s="516"/>
      <c r="L18" s="516"/>
      <c r="M18" s="516"/>
      <c r="N18" s="515"/>
      <c r="U18" s="523"/>
    </row>
    <row r="19" spans="1:21" ht="18" customHeight="1">
      <c r="A19" s="516"/>
      <c r="B19" s="516"/>
      <c r="D19" s="516"/>
      <c r="E19" s="516"/>
      <c r="F19" s="516"/>
      <c r="G19" s="516"/>
      <c r="H19" s="517"/>
      <c r="I19" s="517"/>
      <c r="J19" s="516"/>
      <c r="K19" s="516"/>
      <c r="L19" s="516"/>
      <c r="M19" s="516"/>
      <c r="N19" s="515"/>
      <c r="U19" s="523"/>
    </row>
    <row r="20" spans="1:21" ht="18" customHeight="1">
      <c r="A20" s="516"/>
      <c r="B20" s="516"/>
      <c r="D20" s="516"/>
      <c r="E20" s="516"/>
      <c r="F20" s="530" t="s">
        <v>296</v>
      </c>
      <c r="G20" s="529"/>
      <c r="H20" s="517"/>
      <c r="I20" s="517"/>
      <c r="J20" s="516"/>
      <c r="K20" s="516"/>
      <c r="L20" s="516"/>
      <c r="M20" s="516"/>
      <c r="N20" s="515"/>
      <c r="T20" s="523"/>
    </row>
    <row r="21" spans="1:21" ht="18" customHeight="1" thickBot="1">
      <c r="A21" s="513"/>
      <c r="B21" s="513"/>
      <c r="D21" s="513"/>
      <c r="E21" s="513"/>
      <c r="F21" s="513"/>
      <c r="G21" s="513"/>
      <c r="H21" s="517"/>
      <c r="I21" s="517"/>
      <c r="J21" s="516"/>
      <c r="K21" s="516"/>
      <c r="L21" s="516"/>
      <c r="M21" s="516"/>
      <c r="N21" s="515"/>
      <c r="T21" s="523"/>
    </row>
    <row r="22" spans="1:21" ht="18" customHeight="1">
      <c r="A22" s="528" t="str">
        <f>'No.4-12（方向別）'!A13</f>
        <v>調査地点　：Ｎｏ．４　有吉中学校前交差点</v>
      </c>
      <c r="B22" s="527"/>
      <c r="C22" s="526"/>
      <c r="D22" s="526"/>
      <c r="E22" s="526"/>
      <c r="F22" s="526"/>
      <c r="G22" s="526"/>
      <c r="H22" s="517"/>
      <c r="I22" s="517"/>
      <c r="J22" s="516"/>
      <c r="K22" s="516"/>
      <c r="L22" s="516"/>
      <c r="M22" s="516"/>
      <c r="N22" s="515"/>
      <c r="S22" s="523"/>
      <c r="T22" s="523"/>
    </row>
    <row r="23" spans="1:21" ht="18" customHeight="1" thickBot="1">
      <c r="A23" s="525" t="s">
        <v>340</v>
      </c>
      <c r="B23" s="513"/>
      <c r="C23" s="524"/>
      <c r="D23" s="524"/>
      <c r="E23" s="524"/>
      <c r="F23" s="524"/>
      <c r="G23" s="524"/>
      <c r="H23" s="514"/>
      <c r="I23" s="514"/>
      <c r="J23" s="513"/>
      <c r="K23" s="513"/>
      <c r="L23" s="513"/>
      <c r="M23" s="513"/>
      <c r="N23" s="512"/>
      <c r="S23" s="523"/>
      <c r="T23" s="523"/>
    </row>
    <row r="24" spans="1:21" s="502" customFormat="1" ht="22.15" customHeight="1" thickBot="1">
      <c r="A24" s="522" t="s">
        <v>300</v>
      </c>
      <c r="B24" s="521"/>
      <c r="C24" s="521"/>
      <c r="D24" s="521"/>
      <c r="E24" s="521"/>
      <c r="F24" s="521"/>
      <c r="G24" s="521"/>
      <c r="H24" s="521"/>
      <c r="I24" s="521"/>
      <c r="J24" s="521"/>
      <c r="K24" s="521"/>
      <c r="L24" s="521"/>
      <c r="M24" s="521"/>
      <c r="N24" s="520"/>
    </row>
    <row r="25" spans="1:21" ht="18" customHeight="1">
      <c r="A25" s="519"/>
      <c r="B25" s="518"/>
      <c r="C25" s="518"/>
      <c r="D25" s="518"/>
      <c r="E25" s="518"/>
      <c r="F25" s="518"/>
      <c r="G25" s="518"/>
      <c r="H25" s="518"/>
      <c r="I25" s="518"/>
      <c r="J25" s="518"/>
      <c r="K25" s="518"/>
      <c r="L25" s="518"/>
      <c r="M25" s="518"/>
      <c r="N25" s="515"/>
    </row>
    <row r="26" spans="1:21" ht="18" customHeight="1">
      <c r="A26" s="517"/>
      <c r="B26" s="516"/>
      <c r="C26" s="516"/>
      <c r="D26" s="516"/>
      <c r="E26" s="516"/>
      <c r="F26" s="516"/>
      <c r="G26" s="516"/>
      <c r="H26" s="516"/>
      <c r="I26" s="516"/>
      <c r="J26" s="516"/>
      <c r="K26" s="516"/>
      <c r="L26" s="516"/>
      <c r="M26" s="516"/>
      <c r="N26" s="515"/>
    </row>
    <row r="27" spans="1:21" ht="18" customHeight="1">
      <c r="A27" s="517"/>
      <c r="B27" s="516"/>
      <c r="C27" s="516"/>
      <c r="D27" s="516"/>
      <c r="E27" s="516"/>
      <c r="F27" s="516"/>
      <c r="G27" s="516"/>
      <c r="H27" s="516"/>
      <c r="I27" s="516"/>
      <c r="J27" s="516"/>
      <c r="K27" s="516"/>
      <c r="L27" s="516"/>
      <c r="M27" s="516"/>
      <c r="N27" s="515"/>
    </row>
    <row r="28" spans="1:21" ht="18" customHeight="1">
      <c r="A28" s="517"/>
      <c r="B28" s="516"/>
      <c r="C28" s="516"/>
      <c r="D28" s="516"/>
      <c r="E28" s="516"/>
      <c r="F28" s="516"/>
      <c r="G28" s="516"/>
      <c r="H28" s="516"/>
      <c r="I28" s="516"/>
      <c r="J28" s="516"/>
      <c r="K28" s="516"/>
      <c r="L28" s="516"/>
      <c r="M28" s="516"/>
      <c r="N28" s="515"/>
    </row>
    <row r="29" spans="1:21" ht="18" customHeight="1">
      <c r="A29" s="517"/>
      <c r="B29" s="516"/>
      <c r="C29" s="516"/>
      <c r="D29" s="516"/>
      <c r="E29" s="516"/>
      <c r="F29" s="516"/>
      <c r="G29" s="516"/>
      <c r="H29" s="516"/>
      <c r="I29" s="516"/>
      <c r="J29" s="516"/>
      <c r="K29" s="516"/>
      <c r="L29" s="516"/>
      <c r="M29" s="516"/>
      <c r="N29" s="515"/>
    </row>
    <row r="30" spans="1:21" ht="18" customHeight="1">
      <c r="A30" s="517"/>
      <c r="B30" s="516"/>
      <c r="C30" s="516"/>
      <c r="D30" s="516"/>
      <c r="E30" s="516"/>
      <c r="F30" s="516"/>
      <c r="G30" s="516"/>
      <c r="H30" s="516"/>
      <c r="I30" s="516"/>
      <c r="J30" s="516"/>
      <c r="K30" s="516"/>
      <c r="L30" s="516"/>
      <c r="M30" s="516"/>
      <c r="N30" s="515"/>
    </row>
    <row r="31" spans="1:21" ht="18" customHeight="1">
      <c r="A31" s="517"/>
      <c r="B31" s="516"/>
      <c r="C31" s="516"/>
      <c r="D31" s="516"/>
      <c r="E31" s="516"/>
      <c r="F31" s="516"/>
      <c r="G31" s="516"/>
      <c r="H31" s="516"/>
      <c r="I31" s="516"/>
      <c r="J31" s="516"/>
      <c r="K31" s="516"/>
      <c r="L31" s="516"/>
      <c r="M31" s="516"/>
      <c r="N31" s="515"/>
    </row>
    <row r="32" spans="1:21" ht="18" customHeight="1">
      <c r="A32" s="517"/>
      <c r="B32" s="516"/>
      <c r="C32" s="516"/>
      <c r="D32" s="516"/>
      <c r="E32" s="516"/>
      <c r="F32" s="516"/>
      <c r="G32" s="516"/>
      <c r="H32" s="516"/>
      <c r="I32" s="516"/>
      <c r="J32" s="516"/>
      <c r="K32" s="516"/>
      <c r="L32" s="516"/>
      <c r="M32" s="516"/>
      <c r="N32" s="515"/>
    </row>
    <row r="33" spans="1:14" ht="18" customHeight="1">
      <c r="A33" s="517"/>
      <c r="B33" s="516"/>
      <c r="C33" s="516"/>
      <c r="D33" s="516"/>
      <c r="E33" s="516"/>
      <c r="F33" s="516"/>
      <c r="G33" s="516"/>
      <c r="H33" s="516"/>
      <c r="I33" s="516"/>
      <c r="J33" s="516"/>
      <c r="K33" s="516"/>
      <c r="L33" s="516"/>
      <c r="M33" s="516"/>
      <c r="N33" s="515"/>
    </row>
    <row r="34" spans="1:14" ht="18" customHeight="1">
      <c r="A34" s="517"/>
      <c r="B34" s="516"/>
      <c r="C34" s="516"/>
      <c r="D34" s="516"/>
      <c r="E34" s="516"/>
      <c r="F34" s="516"/>
      <c r="G34" s="516"/>
      <c r="H34" s="516"/>
      <c r="I34" s="516"/>
      <c r="J34" s="516"/>
      <c r="K34" s="516"/>
      <c r="L34" s="516"/>
      <c r="M34" s="516"/>
      <c r="N34" s="515"/>
    </row>
    <row r="35" spans="1:14" ht="18" customHeight="1">
      <c r="A35" s="517"/>
      <c r="B35" s="516"/>
      <c r="C35" s="516"/>
      <c r="D35" s="516"/>
      <c r="E35" s="516"/>
      <c r="F35" s="516"/>
      <c r="G35" s="516"/>
      <c r="H35" s="516"/>
      <c r="I35" s="516"/>
      <c r="J35" s="516"/>
      <c r="K35" s="516"/>
      <c r="L35" s="516"/>
      <c r="M35" s="516"/>
      <c r="N35" s="515"/>
    </row>
    <row r="36" spans="1:14" ht="18" customHeight="1" thickBot="1">
      <c r="A36" s="514"/>
      <c r="B36" s="513"/>
      <c r="C36" s="513"/>
      <c r="D36" s="513"/>
      <c r="E36" s="513"/>
      <c r="F36" s="513"/>
      <c r="G36" s="513"/>
      <c r="H36" s="513"/>
      <c r="I36" s="513"/>
      <c r="J36" s="513"/>
      <c r="K36" s="513"/>
      <c r="L36" s="513"/>
      <c r="M36" s="513"/>
      <c r="N36" s="512"/>
    </row>
    <row r="37" spans="1:14" s="502" customFormat="1" ht="19.899999999999999" customHeight="1" thickBot="1">
      <c r="A37" s="511" t="s">
        <v>156</v>
      </c>
      <c r="B37" s="510" t="s">
        <v>315</v>
      </c>
      <c r="C37" s="509" t="s">
        <v>314</v>
      </c>
      <c r="D37" s="509" t="s">
        <v>313</v>
      </c>
      <c r="E37" s="509" t="s">
        <v>312</v>
      </c>
      <c r="F37" s="509" t="s">
        <v>311</v>
      </c>
      <c r="G37" s="509" t="s">
        <v>310</v>
      </c>
      <c r="H37" s="509" t="s">
        <v>309</v>
      </c>
      <c r="I37" s="509" t="s">
        <v>308</v>
      </c>
      <c r="J37" s="509" t="s">
        <v>307</v>
      </c>
      <c r="K37" s="509" t="s">
        <v>306</v>
      </c>
      <c r="L37" s="509" t="s">
        <v>305</v>
      </c>
      <c r="M37" s="509" t="s">
        <v>304</v>
      </c>
      <c r="N37" s="508" t="s">
        <v>14</v>
      </c>
    </row>
    <row r="38" spans="1:14" s="502" customFormat="1" ht="19.899999999999999" customHeight="1">
      <c r="A38" s="507" t="s">
        <v>297</v>
      </c>
      <c r="B38" s="592">
        <f>'No.4_4（歩行者交通量）'!B27</f>
        <v>4</v>
      </c>
      <c r="C38" s="593">
        <f>'No.4_4（歩行者交通量）'!B34</f>
        <v>0</v>
      </c>
      <c r="D38" s="593">
        <f>'No.4_4（歩行者交通量）'!B35</f>
        <v>1</v>
      </c>
      <c r="E38" s="593">
        <f>'No.4_4（歩行者交通量）'!B36</f>
        <v>2</v>
      </c>
      <c r="F38" s="593">
        <f>'No.4_4（歩行者交通量）'!B37</f>
        <v>5</v>
      </c>
      <c r="G38" s="593">
        <f>'No.4_4（歩行者交通量）'!B38</f>
        <v>1</v>
      </c>
      <c r="H38" s="593">
        <f>'No.4_4（歩行者交通量）'!B39</f>
        <v>1</v>
      </c>
      <c r="I38" s="593">
        <f>'No.4_4（歩行者交通量）'!B40</f>
        <v>116</v>
      </c>
      <c r="J38" s="593">
        <f>'No.4_4（歩行者交通量）'!B41</f>
        <v>4</v>
      </c>
      <c r="K38" s="593">
        <f>'No.4_4（歩行者交通量）'!B42</f>
        <v>5</v>
      </c>
      <c r="L38" s="593">
        <f>'No.4_4（歩行者交通量）'!B49</f>
        <v>9</v>
      </c>
      <c r="M38" s="594">
        <f>'No.4_4（歩行者交通量）'!B56</f>
        <v>3</v>
      </c>
      <c r="N38" s="506">
        <f>SUM(B38:M38)</f>
        <v>151</v>
      </c>
    </row>
    <row r="39" spans="1:14" s="502" customFormat="1" ht="19.899999999999999" customHeight="1" thickBot="1">
      <c r="A39" s="505" t="s">
        <v>296</v>
      </c>
      <c r="B39" s="595">
        <f>'No.4_4（歩行者交通量）'!C27</f>
        <v>23</v>
      </c>
      <c r="C39" s="596">
        <f>'No.4_4（歩行者交通量）'!C34</f>
        <v>3</v>
      </c>
      <c r="D39" s="596">
        <f>'No.4_4（歩行者交通量）'!C35</f>
        <v>3</v>
      </c>
      <c r="E39" s="596">
        <f>'No.4_4（歩行者交通量）'!C36</f>
        <v>2</v>
      </c>
      <c r="F39" s="596">
        <f>'No.4_4（歩行者交通量）'!C37</f>
        <v>4</v>
      </c>
      <c r="G39" s="596">
        <f>'No.4_4（歩行者交通量）'!C38</f>
        <v>9</v>
      </c>
      <c r="H39" s="596">
        <f>'No.4_4（歩行者交通量）'!C39</f>
        <v>10</v>
      </c>
      <c r="I39" s="596">
        <f>'No.4_4（歩行者交通量）'!C40</f>
        <v>11</v>
      </c>
      <c r="J39" s="596">
        <f>'No.4_4（歩行者交通量）'!C41</f>
        <v>8</v>
      </c>
      <c r="K39" s="596">
        <f>'No.4_4（歩行者交通量）'!C42</f>
        <v>59</v>
      </c>
      <c r="L39" s="596">
        <f>'No.4_4（歩行者交通量）'!C49</f>
        <v>24</v>
      </c>
      <c r="M39" s="597">
        <f>'No.4_4（歩行者交通量）'!C56</f>
        <v>30</v>
      </c>
      <c r="N39" s="503">
        <f>SUM(B39:M39)</f>
        <v>186</v>
      </c>
    </row>
    <row r="40" spans="1:14" s="502" customFormat="1" ht="19.899999999999999" customHeight="1" thickBot="1">
      <c r="A40" s="504" t="s">
        <v>158</v>
      </c>
      <c r="B40" s="595">
        <f>SUM(B38:B39)</f>
        <v>27</v>
      </c>
      <c r="C40" s="596">
        <f>SUM(C38:C39)</f>
        <v>3</v>
      </c>
      <c r="D40" s="596">
        <f t="shared" ref="D40:M40" si="0">SUM(D38:D39)</f>
        <v>4</v>
      </c>
      <c r="E40" s="596">
        <f t="shared" si="0"/>
        <v>4</v>
      </c>
      <c r="F40" s="596">
        <f t="shared" si="0"/>
        <v>9</v>
      </c>
      <c r="G40" s="596">
        <f t="shared" si="0"/>
        <v>10</v>
      </c>
      <c r="H40" s="596">
        <f t="shared" si="0"/>
        <v>11</v>
      </c>
      <c r="I40" s="596">
        <f t="shared" si="0"/>
        <v>127</v>
      </c>
      <c r="J40" s="596">
        <f t="shared" si="0"/>
        <v>12</v>
      </c>
      <c r="K40" s="596">
        <f t="shared" si="0"/>
        <v>64</v>
      </c>
      <c r="L40" s="596">
        <f t="shared" si="0"/>
        <v>33</v>
      </c>
      <c r="M40" s="597">
        <f t="shared" si="0"/>
        <v>33</v>
      </c>
      <c r="N40" s="503">
        <f>SUM(B40:M40)</f>
        <v>337</v>
      </c>
    </row>
    <row r="41" spans="1:14" s="502" customFormat="1" ht="22.15" customHeight="1" thickBot="1">
      <c r="A41" s="522" t="s">
        <v>299</v>
      </c>
      <c r="B41" s="521"/>
      <c r="C41" s="521"/>
      <c r="D41" s="521"/>
      <c r="E41" s="521"/>
      <c r="F41" s="521"/>
      <c r="G41" s="521"/>
      <c r="H41" s="521"/>
      <c r="I41" s="521"/>
      <c r="J41" s="521"/>
      <c r="K41" s="521"/>
      <c r="L41" s="521"/>
      <c r="M41" s="521"/>
      <c r="N41" s="520"/>
    </row>
    <row r="42" spans="1:14" ht="18" customHeight="1">
      <c r="A42" s="519"/>
      <c r="B42" s="518"/>
      <c r="C42" s="518"/>
      <c r="D42" s="518"/>
      <c r="E42" s="518"/>
      <c r="F42" s="518"/>
      <c r="G42" s="518"/>
      <c r="H42" s="518"/>
      <c r="I42" s="518"/>
      <c r="J42" s="518"/>
      <c r="K42" s="518"/>
      <c r="L42" s="518"/>
      <c r="M42" s="518"/>
      <c r="N42" s="515"/>
    </row>
    <row r="43" spans="1:14" ht="18" customHeight="1">
      <c r="A43" s="517"/>
      <c r="B43" s="516"/>
      <c r="C43" s="516"/>
      <c r="D43" s="516"/>
      <c r="E43" s="516"/>
      <c r="F43" s="516"/>
      <c r="G43" s="516"/>
      <c r="H43" s="516"/>
      <c r="I43" s="516"/>
      <c r="J43" s="516"/>
      <c r="K43" s="516"/>
      <c r="L43" s="516"/>
      <c r="M43" s="516"/>
      <c r="N43" s="515"/>
    </row>
    <row r="44" spans="1:14" ht="18" customHeight="1">
      <c r="A44" s="517"/>
      <c r="B44" s="516"/>
      <c r="C44" s="516"/>
      <c r="D44" s="516"/>
      <c r="E44" s="516"/>
      <c r="F44" s="516"/>
      <c r="G44" s="516"/>
      <c r="H44" s="516"/>
      <c r="I44" s="516"/>
      <c r="J44" s="516"/>
      <c r="K44" s="516"/>
      <c r="L44" s="516"/>
      <c r="M44" s="516"/>
      <c r="N44" s="515"/>
    </row>
    <row r="45" spans="1:14" ht="18" customHeight="1">
      <c r="A45" s="517"/>
      <c r="B45" s="516"/>
      <c r="C45" s="516"/>
      <c r="D45" s="516"/>
      <c r="E45" s="516"/>
      <c r="F45" s="516"/>
      <c r="G45" s="516"/>
      <c r="H45" s="516"/>
      <c r="I45" s="516"/>
      <c r="J45" s="516"/>
      <c r="K45" s="516"/>
      <c r="L45" s="516"/>
      <c r="M45" s="516"/>
      <c r="N45" s="515"/>
    </row>
    <row r="46" spans="1:14" ht="18" customHeight="1">
      <c r="A46" s="517"/>
      <c r="B46" s="516"/>
      <c r="C46" s="516"/>
      <c r="D46" s="516"/>
      <c r="E46" s="516"/>
      <c r="F46" s="516"/>
      <c r="G46" s="516"/>
      <c r="H46" s="516"/>
      <c r="I46" s="516"/>
      <c r="J46" s="516"/>
      <c r="K46" s="516"/>
      <c r="L46" s="516"/>
      <c r="M46" s="516"/>
      <c r="N46" s="515"/>
    </row>
    <row r="47" spans="1:14" ht="18" customHeight="1">
      <c r="A47" s="517"/>
      <c r="B47" s="516"/>
      <c r="C47" s="516"/>
      <c r="D47" s="516"/>
      <c r="E47" s="516"/>
      <c r="F47" s="516"/>
      <c r="G47" s="516"/>
      <c r="H47" s="516"/>
      <c r="I47" s="516"/>
      <c r="J47" s="516"/>
      <c r="K47" s="516"/>
      <c r="L47" s="516"/>
      <c r="M47" s="516"/>
      <c r="N47" s="515"/>
    </row>
    <row r="48" spans="1:14" ht="18" customHeight="1">
      <c r="A48" s="517"/>
      <c r="B48" s="516"/>
      <c r="C48" s="516"/>
      <c r="D48" s="516"/>
      <c r="E48" s="516"/>
      <c r="F48" s="516"/>
      <c r="G48" s="516"/>
      <c r="H48" s="516"/>
      <c r="I48" s="516"/>
      <c r="J48" s="516"/>
      <c r="K48" s="516"/>
      <c r="L48" s="516"/>
      <c r="M48" s="516"/>
      <c r="N48" s="515"/>
    </row>
    <row r="49" spans="1:14" ht="18" customHeight="1">
      <c r="A49" s="517"/>
      <c r="B49" s="516"/>
      <c r="C49" s="516"/>
      <c r="D49" s="516"/>
      <c r="E49" s="516"/>
      <c r="F49" s="516"/>
      <c r="G49" s="516"/>
      <c r="H49" s="516"/>
      <c r="I49" s="516"/>
      <c r="J49" s="516"/>
      <c r="K49" s="516"/>
      <c r="L49" s="516"/>
      <c r="M49" s="516"/>
      <c r="N49" s="515"/>
    </row>
    <row r="50" spans="1:14" ht="18" customHeight="1">
      <c r="A50" s="517"/>
      <c r="B50" s="516"/>
      <c r="C50" s="516"/>
      <c r="D50" s="516"/>
      <c r="E50" s="516"/>
      <c r="F50" s="516"/>
      <c r="G50" s="516"/>
      <c r="H50" s="516"/>
      <c r="I50" s="516"/>
      <c r="J50" s="516"/>
      <c r="K50" s="516"/>
      <c r="L50" s="516"/>
      <c r="M50" s="516"/>
      <c r="N50" s="515"/>
    </row>
    <row r="51" spans="1:14" ht="18" customHeight="1">
      <c r="A51" s="517"/>
      <c r="B51" s="516"/>
      <c r="C51" s="516"/>
      <c r="D51" s="516"/>
      <c r="E51" s="516"/>
      <c r="F51" s="516"/>
      <c r="G51" s="516"/>
      <c r="H51" s="516"/>
      <c r="I51" s="516"/>
      <c r="J51" s="516"/>
      <c r="K51" s="516"/>
      <c r="L51" s="516"/>
      <c r="M51" s="516"/>
      <c r="N51" s="515"/>
    </row>
    <row r="52" spans="1:14" ht="18" customHeight="1">
      <c r="A52" s="517"/>
      <c r="B52" s="516"/>
      <c r="C52" s="516"/>
      <c r="D52" s="516"/>
      <c r="E52" s="516"/>
      <c r="F52" s="516"/>
      <c r="G52" s="516"/>
      <c r="H52" s="516"/>
      <c r="I52" s="516"/>
      <c r="J52" s="516"/>
      <c r="K52" s="516"/>
      <c r="L52" s="516"/>
      <c r="M52" s="516"/>
      <c r="N52" s="515"/>
    </row>
    <row r="53" spans="1:14" ht="18" customHeight="1" thickBot="1">
      <c r="A53" s="514"/>
      <c r="B53" s="513"/>
      <c r="C53" s="513"/>
      <c r="D53" s="513"/>
      <c r="E53" s="513"/>
      <c r="F53" s="513"/>
      <c r="G53" s="513"/>
      <c r="H53" s="513"/>
      <c r="I53" s="513"/>
      <c r="J53" s="513"/>
      <c r="K53" s="513"/>
      <c r="L53" s="513"/>
      <c r="M53" s="513"/>
      <c r="N53" s="512"/>
    </row>
    <row r="54" spans="1:14" s="502" customFormat="1" ht="19.899999999999999" customHeight="1" thickBot="1">
      <c r="A54" s="511" t="s">
        <v>156</v>
      </c>
      <c r="B54" s="510" t="s">
        <v>315</v>
      </c>
      <c r="C54" s="509" t="s">
        <v>314</v>
      </c>
      <c r="D54" s="509" t="s">
        <v>313</v>
      </c>
      <c r="E54" s="509" t="s">
        <v>312</v>
      </c>
      <c r="F54" s="509" t="s">
        <v>311</v>
      </c>
      <c r="G54" s="509" t="s">
        <v>310</v>
      </c>
      <c r="H54" s="509" t="s">
        <v>309</v>
      </c>
      <c r="I54" s="509" t="s">
        <v>308</v>
      </c>
      <c r="J54" s="509" t="s">
        <v>307</v>
      </c>
      <c r="K54" s="509" t="s">
        <v>306</v>
      </c>
      <c r="L54" s="509" t="s">
        <v>305</v>
      </c>
      <c r="M54" s="509" t="s">
        <v>304</v>
      </c>
      <c r="N54" s="508" t="s">
        <v>14</v>
      </c>
    </row>
    <row r="55" spans="1:14" s="502" customFormat="1" ht="19.899999999999999" customHeight="1">
      <c r="A55" s="507" t="s">
        <v>297</v>
      </c>
      <c r="B55" s="592">
        <f>'No.4_4（歩行者交通量）'!E27</f>
        <v>104</v>
      </c>
      <c r="C55" s="593">
        <f>'No.4_4（歩行者交通量）'!E34</f>
        <v>32</v>
      </c>
      <c r="D55" s="593">
        <f>'No.4_4（歩行者交通量）'!E35</f>
        <v>5</v>
      </c>
      <c r="E55" s="593">
        <f>'No.4_4（歩行者交通量）'!E36</f>
        <v>3</v>
      </c>
      <c r="F55" s="593">
        <f>'No.4_4（歩行者交通量）'!E37</f>
        <v>1</v>
      </c>
      <c r="G55" s="593">
        <f>'No.4_4（歩行者交通量）'!E38</f>
        <v>5</v>
      </c>
      <c r="H55" s="593">
        <f>'No.4_4（歩行者交通量）'!E39</f>
        <v>0</v>
      </c>
      <c r="I55" s="593">
        <f>'No.4_4（歩行者交通量）'!E40</f>
        <v>2</v>
      </c>
      <c r="J55" s="593">
        <f>'No.4_4（歩行者交通量）'!E41</f>
        <v>11</v>
      </c>
      <c r="K55" s="593">
        <f>'No.4_4（歩行者交通量）'!E42</f>
        <v>3</v>
      </c>
      <c r="L55" s="593">
        <f>'No.4_4（歩行者交通量）'!E49</f>
        <v>2</v>
      </c>
      <c r="M55" s="594">
        <f>'No.4_4（歩行者交通量）'!E56</f>
        <v>0</v>
      </c>
      <c r="N55" s="506">
        <f>SUM(B55:M55)</f>
        <v>168</v>
      </c>
    </row>
    <row r="56" spans="1:14" s="502" customFormat="1" ht="19.899999999999999" customHeight="1" thickBot="1">
      <c r="A56" s="505" t="s">
        <v>296</v>
      </c>
      <c r="B56" s="595">
        <f>'No.4_4（歩行者交通量）'!F27</f>
        <v>45</v>
      </c>
      <c r="C56" s="596">
        <f>'No.4_4（歩行者交通量）'!F34</f>
        <v>18</v>
      </c>
      <c r="D56" s="596">
        <f>'No.4_4（歩行者交通量）'!F35</f>
        <v>8</v>
      </c>
      <c r="E56" s="596">
        <f>'No.4_4（歩行者交通量）'!F36</f>
        <v>3</v>
      </c>
      <c r="F56" s="596">
        <f>'No.4_4（歩行者交通量）'!F37</f>
        <v>5</v>
      </c>
      <c r="G56" s="596">
        <f>'No.4_4（歩行者交通量）'!F38</f>
        <v>6</v>
      </c>
      <c r="H56" s="596">
        <f>'No.4_4（歩行者交通量）'!F39</f>
        <v>2</v>
      </c>
      <c r="I56" s="596">
        <f>'No.4_4（歩行者交通量）'!F40</f>
        <v>2</v>
      </c>
      <c r="J56" s="596">
        <f>'No.4_4（歩行者交通量）'!F41</f>
        <v>24</v>
      </c>
      <c r="K56" s="596">
        <f>'No.4_4（歩行者交通量）'!F42</f>
        <v>6</v>
      </c>
      <c r="L56" s="596">
        <f>'No.4_4（歩行者交通量）'!F49</f>
        <v>9</v>
      </c>
      <c r="M56" s="597">
        <f>'No.4_4（歩行者交通量）'!F56</f>
        <v>10</v>
      </c>
      <c r="N56" s="503">
        <f>SUM(B56:M56)</f>
        <v>138</v>
      </c>
    </row>
    <row r="57" spans="1:14" s="502" customFormat="1" ht="19.899999999999999" customHeight="1" thickBot="1">
      <c r="A57" s="504" t="s">
        <v>158</v>
      </c>
      <c r="B57" s="595">
        <f>SUM(B55:B56)</f>
        <v>149</v>
      </c>
      <c r="C57" s="596">
        <f>SUM(C55:C56)</f>
        <v>50</v>
      </c>
      <c r="D57" s="596">
        <f t="shared" ref="D57:M57" si="1">SUM(D55:D56)</f>
        <v>13</v>
      </c>
      <c r="E57" s="596">
        <f t="shared" si="1"/>
        <v>6</v>
      </c>
      <c r="F57" s="596">
        <f t="shared" si="1"/>
        <v>6</v>
      </c>
      <c r="G57" s="596">
        <f t="shared" si="1"/>
        <v>11</v>
      </c>
      <c r="H57" s="596">
        <f t="shared" si="1"/>
        <v>2</v>
      </c>
      <c r="I57" s="596">
        <f t="shared" si="1"/>
        <v>4</v>
      </c>
      <c r="J57" s="596">
        <f t="shared" si="1"/>
        <v>35</v>
      </c>
      <c r="K57" s="596">
        <f t="shared" si="1"/>
        <v>9</v>
      </c>
      <c r="L57" s="596">
        <f t="shared" si="1"/>
        <v>11</v>
      </c>
      <c r="M57" s="597">
        <f t="shared" si="1"/>
        <v>10</v>
      </c>
      <c r="N57" s="503">
        <f>SUM(B57:M57)</f>
        <v>306</v>
      </c>
    </row>
    <row r="58" spans="1:14" s="502" customFormat="1" ht="22.15" customHeight="1" thickBot="1">
      <c r="A58" s="522" t="s">
        <v>316</v>
      </c>
      <c r="B58" s="521"/>
      <c r="C58" s="521"/>
      <c r="D58" s="521"/>
      <c r="E58" s="521"/>
      <c r="F58" s="521"/>
      <c r="G58" s="521"/>
      <c r="H58" s="521"/>
      <c r="I58" s="521"/>
      <c r="J58" s="521"/>
      <c r="K58" s="521"/>
      <c r="L58" s="521"/>
      <c r="M58" s="521"/>
      <c r="N58" s="520"/>
    </row>
    <row r="59" spans="1:14" ht="18" customHeight="1">
      <c r="A59" s="519"/>
      <c r="B59" s="518"/>
      <c r="C59" s="518"/>
      <c r="D59" s="518"/>
      <c r="E59" s="518"/>
      <c r="F59" s="518"/>
      <c r="G59" s="518"/>
      <c r="H59" s="518"/>
      <c r="I59" s="518"/>
      <c r="J59" s="518"/>
      <c r="K59" s="518"/>
      <c r="L59" s="518"/>
      <c r="M59" s="518"/>
      <c r="N59" s="515"/>
    </row>
    <row r="60" spans="1:14" ht="18" customHeight="1">
      <c r="A60" s="517"/>
      <c r="B60" s="516"/>
      <c r="C60" s="516"/>
      <c r="D60" s="516"/>
      <c r="E60" s="516"/>
      <c r="F60" s="516"/>
      <c r="G60" s="516"/>
      <c r="H60" s="516"/>
      <c r="I60" s="516"/>
      <c r="J60" s="516"/>
      <c r="K60" s="516"/>
      <c r="L60" s="516"/>
      <c r="M60" s="516"/>
      <c r="N60" s="515"/>
    </row>
    <row r="61" spans="1:14" ht="18" customHeight="1">
      <c r="A61" s="517"/>
      <c r="B61" s="516"/>
      <c r="C61" s="516"/>
      <c r="D61" s="516"/>
      <c r="E61" s="516"/>
      <c r="F61" s="516"/>
      <c r="G61" s="516"/>
      <c r="H61" s="516"/>
      <c r="I61" s="516"/>
      <c r="J61" s="516"/>
      <c r="K61" s="516"/>
      <c r="L61" s="516"/>
      <c r="M61" s="516"/>
      <c r="N61" s="515"/>
    </row>
    <row r="62" spans="1:14" ht="18" customHeight="1">
      <c r="A62" s="517"/>
      <c r="B62" s="516"/>
      <c r="C62" s="516"/>
      <c r="D62" s="516"/>
      <c r="E62" s="516"/>
      <c r="F62" s="516"/>
      <c r="G62" s="516"/>
      <c r="H62" s="516"/>
      <c r="I62" s="516"/>
      <c r="J62" s="516"/>
      <c r="K62" s="516"/>
      <c r="L62" s="516"/>
      <c r="M62" s="516"/>
      <c r="N62" s="515"/>
    </row>
    <row r="63" spans="1:14" ht="18" customHeight="1">
      <c r="A63" s="517"/>
      <c r="B63" s="516"/>
      <c r="C63" s="516"/>
      <c r="D63" s="516"/>
      <c r="E63" s="516"/>
      <c r="F63" s="516"/>
      <c r="G63" s="516"/>
      <c r="H63" s="516"/>
      <c r="I63" s="516"/>
      <c r="J63" s="516"/>
      <c r="K63" s="516"/>
      <c r="L63" s="516"/>
      <c r="M63" s="516"/>
      <c r="N63" s="515"/>
    </row>
    <row r="64" spans="1:14" ht="18" customHeight="1">
      <c r="A64" s="517"/>
      <c r="B64" s="516"/>
      <c r="C64" s="516"/>
      <c r="D64" s="516"/>
      <c r="E64" s="516"/>
      <c r="F64" s="516"/>
      <c r="G64" s="516"/>
      <c r="H64" s="516"/>
      <c r="I64" s="516"/>
      <c r="J64" s="516"/>
      <c r="K64" s="516"/>
      <c r="L64" s="516"/>
      <c r="M64" s="516"/>
      <c r="N64" s="515"/>
    </row>
    <row r="65" spans="1:14" ht="18" customHeight="1">
      <c r="A65" s="517"/>
      <c r="B65" s="516"/>
      <c r="C65" s="516"/>
      <c r="D65" s="516"/>
      <c r="E65" s="516"/>
      <c r="F65" s="516"/>
      <c r="G65" s="516"/>
      <c r="H65" s="516"/>
      <c r="I65" s="516"/>
      <c r="J65" s="516"/>
      <c r="K65" s="516"/>
      <c r="L65" s="516"/>
      <c r="M65" s="516"/>
      <c r="N65" s="515"/>
    </row>
    <row r="66" spans="1:14" ht="18" customHeight="1">
      <c r="A66" s="517"/>
      <c r="B66" s="516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5"/>
    </row>
    <row r="67" spans="1:14" ht="18" customHeight="1">
      <c r="A67" s="517"/>
      <c r="B67" s="516"/>
      <c r="C67" s="516"/>
      <c r="D67" s="516"/>
      <c r="E67" s="516"/>
      <c r="F67" s="516"/>
      <c r="G67" s="516"/>
      <c r="H67" s="516"/>
      <c r="I67" s="516"/>
      <c r="J67" s="516"/>
      <c r="K67" s="516"/>
      <c r="L67" s="516"/>
      <c r="M67" s="516"/>
      <c r="N67" s="515"/>
    </row>
    <row r="68" spans="1:14" ht="18" customHeight="1">
      <c r="A68" s="517"/>
      <c r="B68" s="516"/>
      <c r="C68" s="516"/>
      <c r="D68" s="516"/>
      <c r="E68" s="516"/>
      <c r="F68" s="516"/>
      <c r="G68" s="516"/>
      <c r="H68" s="516"/>
      <c r="I68" s="516"/>
      <c r="J68" s="516"/>
      <c r="K68" s="516"/>
      <c r="L68" s="516"/>
      <c r="M68" s="516"/>
      <c r="N68" s="515"/>
    </row>
    <row r="69" spans="1:14" ht="18" customHeight="1">
      <c r="A69" s="517"/>
      <c r="B69" s="516"/>
      <c r="C69" s="516"/>
      <c r="D69" s="516"/>
      <c r="E69" s="516"/>
      <c r="F69" s="516"/>
      <c r="G69" s="516"/>
      <c r="H69" s="516"/>
      <c r="I69" s="516"/>
      <c r="J69" s="516"/>
      <c r="K69" s="516"/>
      <c r="L69" s="516"/>
      <c r="M69" s="516"/>
      <c r="N69" s="515"/>
    </row>
    <row r="70" spans="1:14" ht="18" customHeight="1" thickBot="1">
      <c r="A70" s="514"/>
      <c r="B70" s="513"/>
      <c r="C70" s="513"/>
      <c r="D70" s="513"/>
      <c r="E70" s="513"/>
      <c r="F70" s="513"/>
      <c r="G70" s="513"/>
      <c r="H70" s="513"/>
      <c r="I70" s="513"/>
      <c r="J70" s="513"/>
      <c r="K70" s="513"/>
      <c r="L70" s="513"/>
      <c r="M70" s="513"/>
      <c r="N70" s="512"/>
    </row>
    <row r="71" spans="1:14" s="502" customFormat="1" ht="19.899999999999999" customHeight="1" thickBot="1">
      <c r="A71" s="511" t="s">
        <v>156</v>
      </c>
      <c r="B71" s="510" t="s">
        <v>315</v>
      </c>
      <c r="C71" s="509" t="s">
        <v>314</v>
      </c>
      <c r="D71" s="509" t="s">
        <v>313</v>
      </c>
      <c r="E71" s="509" t="s">
        <v>312</v>
      </c>
      <c r="F71" s="509" t="s">
        <v>311</v>
      </c>
      <c r="G71" s="509" t="s">
        <v>310</v>
      </c>
      <c r="H71" s="509" t="s">
        <v>309</v>
      </c>
      <c r="I71" s="509" t="s">
        <v>308</v>
      </c>
      <c r="J71" s="509" t="s">
        <v>307</v>
      </c>
      <c r="K71" s="509" t="s">
        <v>306</v>
      </c>
      <c r="L71" s="509" t="s">
        <v>305</v>
      </c>
      <c r="M71" s="509" t="s">
        <v>304</v>
      </c>
      <c r="N71" s="508" t="s">
        <v>14</v>
      </c>
    </row>
    <row r="72" spans="1:14" s="502" customFormat="1" ht="19.899999999999999" customHeight="1">
      <c r="A72" s="507" t="s">
        <v>297</v>
      </c>
      <c r="B72" s="592">
        <f>B38+B55</f>
        <v>108</v>
      </c>
      <c r="C72" s="593">
        <f t="shared" ref="C72:M73" si="2">C38+C55</f>
        <v>32</v>
      </c>
      <c r="D72" s="593">
        <f t="shared" si="2"/>
        <v>6</v>
      </c>
      <c r="E72" s="593">
        <f t="shared" si="2"/>
        <v>5</v>
      </c>
      <c r="F72" s="593">
        <f t="shared" si="2"/>
        <v>6</v>
      </c>
      <c r="G72" s="593">
        <f t="shared" si="2"/>
        <v>6</v>
      </c>
      <c r="H72" s="593">
        <f t="shared" si="2"/>
        <v>1</v>
      </c>
      <c r="I72" s="593">
        <f t="shared" si="2"/>
        <v>118</v>
      </c>
      <c r="J72" s="593">
        <f t="shared" si="2"/>
        <v>15</v>
      </c>
      <c r="K72" s="593">
        <f t="shared" si="2"/>
        <v>8</v>
      </c>
      <c r="L72" s="593">
        <f t="shared" si="2"/>
        <v>11</v>
      </c>
      <c r="M72" s="594">
        <f t="shared" si="2"/>
        <v>3</v>
      </c>
      <c r="N72" s="506">
        <f>SUM(B72:M72)</f>
        <v>319</v>
      </c>
    </row>
    <row r="73" spans="1:14" s="502" customFormat="1" ht="19.899999999999999" customHeight="1" thickBot="1">
      <c r="A73" s="505" t="s">
        <v>296</v>
      </c>
      <c r="B73" s="595">
        <f>B39+B56</f>
        <v>68</v>
      </c>
      <c r="C73" s="596">
        <f t="shared" si="2"/>
        <v>21</v>
      </c>
      <c r="D73" s="596">
        <f t="shared" si="2"/>
        <v>11</v>
      </c>
      <c r="E73" s="596">
        <f t="shared" si="2"/>
        <v>5</v>
      </c>
      <c r="F73" s="596">
        <f t="shared" si="2"/>
        <v>9</v>
      </c>
      <c r="G73" s="596">
        <f t="shared" si="2"/>
        <v>15</v>
      </c>
      <c r="H73" s="596">
        <f t="shared" si="2"/>
        <v>12</v>
      </c>
      <c r="I73" s="596">
        <f t="shared" si="2"/>
        <v>13</v>
      </c>
      <c r="J73" s="596">
        <f t="shared" si="2"/>
        <v>32</v>
      </c>
      <c r="K73" s="596">
        <f t="shared" si="2"/>
        <v>65</v>
      </c>
      <c r="L73" s="596">
        <f t="shared" si="2"/>
        <v>33</v>
      </c>
      <c r="M73" s="597">
        <f t="shared" si="2"/>
        <v>40</v>
      </c>
      <c r="N73" s="503">
        <f>SUM(B73:M73)</f>
        <v>324</v>
      </c>
    </row>
    <row r="74" spans="1:14" s="502" customFormat="1" ht="19.899999999999999" customHeight="1" thickBot="1">
      <c r="A74" s="504" t="s">
        <v>158</v>
      </c>
      <c r="B74" s="595">
        <f>SUM(B72:B73)</f>
        <v>176</v>
      </c>
      <c r="C74" s="596">
        <f>SUM(C72:C73)</f>
        <v>53</v>
      </c>
      <c r="D74" s="596">
        <f t="shared" ref="D74:M74" si="3">SUM(D72:D73)</f>
        <v>17</v>
      </c>
      <c r="E74" s="596">
        <f t="shared" si="3"/>
        <v>10</v>
      </c>
      <c r="F74" s="596">
        <f t="shared" si="3"/>
        <v>15</v>
      </c>
      <c r="G74" s="596">
        <f t="shared" si="3"/>
        <v>21</v>
      </c>
      <c r="H74" s="596">
        <f t="shared" si="3"/>
        <v>13</v>
      </c>
      <c r="I74" s="596">
        <f t="shared" si="3"/>
        <v>131</v>
      </c>
      <c r="J74" s="596">
        <f t="shared" si="3"/>
        <v>47</v>
      </c>
      <c r="K74" s="596">
        <f t="shared" si="3"/>
        <v>73</v>
      </c>
      <c r="L74" s="596">
        <f t="shared" si="3"/>
        <v>44</v>
      </c>
      <c r="M74" s="597">
        <f t="shared" si="3"/>
        <v>43</v>
      </c>
      <c r="N74" s="503">
        <f>SUM(B74:M74)</f>
        <v>643</v>
      </c>
    </row>
  </sheetData>
  <phoneticPr fontId="4"/>
  <printOptions gridLinesSet="0"/>
  <pageMargins left="0.86614173228346458" right="0.19685039370078741" top="0.98425196850393704" bottom="0.59055118110236227" header="0.51181102362204722" footer="0.51181102362204722"/>
  <pageSetup paperSize="9" scale="47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C19"/>
  <sheetViews>
    <sheetView view="pageBreakPreview" topLeftCell="A7" zoomScale="130" zoomScaleNormal="100" zoomScaleSheetLayoutView="130" workbookViewId="0">
      <selection activeCell="G6" sqref="G6"/>
    </sheetView>
  </sheetViews>
  <sheetFormatPr defaultRowHeight="13.5"/>
  <cols>
    <col min="1" max="1" width="9.33203125" style="626"/>
    <col min="2" max="2" width="48.6640625" style="626" customWidth="1"/>
    <col min="3" max="3" width="74.83203125" style="626" customWidth="1"/>
    <col min="4" max="16384" width="9.33203125" style="626"/>
  </cols>
  <sheetData>
    <row r="1" spans="2:3" ht="14.25" thickBot="1"/>
    <row r="2" spans="2:3" ht="31.5" customHeight="1">
      <c r="B2" s="756" t="s">
        <v>352</v>
      </c>
      <c r="C2" s="757"/>
    </row>
    <row r="3" spans="2:3" ht="22.5" customHeight="1">
      <c r="B3" s="689" t="s">
        <v>381</v>
      </c>
      <c r="C3" s="635" t="s">
        <v>351</v>
      </c>
    </row>
    <row r="4" spans="2:3" ht="19.5" customHeight="1">
      <c r="B4" s="634" t="s">
        <v>350</v>
      </c>
      <c r="C4" s="633"/>
    </row>
    <row r="5" spans="2:3" ht="56.25" customHeight="1">
      <c r="B5" s="630"/>
      <c r="C5" s="629"/>
    </row>
    <row r="6" spans="2:3" ht="56.25" customHeight="1">
      <c r="B6" s="630"/>
      <c r="C6" s="629"/>
    </row>
    <row r="7" spans="2:3" ht="56.25" customHeight="1">
      <c r="B7" s="630"/>
      <c r="C7" s="629"/>
    </row>
    <row r="8" spans="2:3" ht="56.25" customHeight="1">
      <c r="B8" s="630"/>
      <c r="C8" s="629"/>
    </row>
    <row r="9" spans="2:3" ht="56.25" customHeight="1">
      <c r="B9" s="630"/>
      <c r="C9" s="629"/>
    </row>
    <row r="10" spans="2:3" ht="56.25" customHeight="1">
      <c r="B10" s="630"/>
      <c r="C10" s="629"/>
    </row>
    <row r="11" spans="2:3" ht="56.25" customHeight="1" thickBot="1">
      <c r="B11" s="628"/>
      <c r="C11" s="627"/>
    </row>
    <row r="12" spans="2:3" ht="18" customHeight="1">
      <c r="B12" s="632" t="s">
        <v>349</v>
      </c>
      <c r="C12" s="631"/>
    </row>
    <row r="13" spans="2:3" ht="56.25" customHeight="1">
      <c r="B13" s="630"/>
      <c r="C13" s="629"/>
    </row>
    <row r="14" spans="2:3" ht="56.25" customHeight="1">
      <c r="B14" s="630"/>
      <c r="C14" s="629"/>
    </row>
    <row r="15" spans="2:3" ht="56.25" customHeight="1">
      <c r="B15" s="630"/>
      <c r="C15" s="629"/>
    </row>
    <row r="16" spans="2:3" ht="56.25" customHeight="1">
      <c r="B16" s="630"/>
      <c r="C16" s="629"/>
    </row>
    <row r="17" spans="2:3" ht="56.25" customHeight="1">
      <c r="B17" s="630"/>
      <c r="C17" s="629"/>
    </row>
    <row r="18" spans="2:3" ht="56.25" customHeight="1">
      <c r="B18" s="630"/>
      <c r="C18" s="629"/>
    </row>
    <row r="19" spans="2:3" ht="56.25" customHeight="1" thickBot="1">
      <c r="B19" s="628"/>
      <c r="C19" s="627"/>
    </row>
  </sheetData>
  <mergeCells count="1">
    <mergeCell ref="B2:C2"/>
  </mergeCells>
  <phoneticPr fontId="4"/>
  <pageMargins left="0.7" right="0.7" top="0.75" bottom="0.75" header="0.3" footer="0.3"/>
  <pageSetup paperSize="9" scale="81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view="pageBreakPreview" zoomScale="40" zoomScaleNormal="100" zoomScaleSheetLayoutView="40" workbookViewId="0">
      <selection activeCell="AI16" sqref="AI16"/>
    </sheetView>
  </sheetViews>
  <sheetFormatPr defaultRowHeight="18.75"/>
  <cols>
    <col min="1" max="1" width="16.83203125" style="636" customWidth="1"/>
    <col min="2" max="2" width="3.5" style="636" customWidth="1"/>
    <col min="3" max="19" width="7.5" style="636" customWidth="1"/>
    <col min="20" max="20" width="8" style="636" customWidth="1"/>
    <col min="21" max="21" width="8.33203125" style="636" customWidth="1"/>
    <col min="22" max="22" width="7.5" style="636" customWidth="1"/>
    <col min="23" max="27" width="5.33203125" style="636" customWidth="1"/>
    <col min="28" max="16384" width="9.33203125" style="636"/>
  </cols>
  <sheetData>
    <row r="1" spans="1:22" ht="19.5" thickBot="1"/>
    <row r="2" spans="1:22" ht="18.75" customHeight="1">
      <c r="J2" s="763" t="s">
        <v>374</v>
      </c>
      <c r="K2" s="764"/>
      <c r="L2" s="764"/>
      <c r="M2" s="764"/>
      <c r="N2" s="764"/>
      <c r="O2" s="764"/>
      <c r="P2" s="764"/>
      <c r="Q2" s="764"/>
      <c r="R2" s="764"/>
      <c r="S2" s="765"/>
      <c r="T2" s="763" t="s">
        <v>373</v>
      </c>
      <c r="U2" s="764"/>
      <c r="V2" s="765"/>
    </row>
    <row r="3" spans="1:22" ht="23.25" customHeight="1">
      <c r="J3" s="671"/>
      <c r="K3" s="637"/>
      <c r="L3" s="637"/>
      <c r="M3" s="637"/>
      <c r="N3" s="637"/>
      <c r="O3" s="637"/>
      <c r="P3" s="637"/>
      <c r="Q3" s="637"/>
      <c r="R3" s="637"/>
      <c r="S3" s="637"/>
      <c r="T3" s="678"/>
      <c r="U3" s="766" t="s">
        <v>372</v>
      </c>
      <c r="V3" s="767"/>
    </row>
    <row r="4" spans="1:22" ht="38.25" customHeight="1">
      <c r="A4" s="768" t="s">
        <v>371</v>
      </c>
      <c r="B4" s="768"/>
      <c r="C4" s="768"/>
      <c r="D4" s="768"/>
      <c r="E4" s="768"/>
      <c r="F4" s="768"/>
      <c r="J4" s="671"/>
      <c r="K4" s="637"/>
      <c r="L4" s="637"/>
      <c r="M4" s="637"/>
      <c r="N4" s="637"/>
      <c r="O4" s="637"/>
      <c r="P4" s="637"/>
      <c r="Q4" s="637"/>
      <c r="R4" s="637"/>
      <c r="S4" s="637"/>
      <c r="T4" s="675"/>
      <c r="U4" s="761" t="s">
        <v>370</v>
      </c>
      <c r="V4" s="762"/>
    </row>
    <row r="5" spans="1:22" ht="38.25" customHeight="1">
      <c r="C5" s="677"/>
      <c r="D5" s="676"/>
      <c r="E5" s="676"/>
      <c r="F5" s="637"/>
      <c r="J5" s="671"/>
      <c r="K5" s="637"/>
      <c r="L5" s="637"/>
      <c r="M5" s="637"/>
      <c r="N5" s="637"/>
      <c r="O5" s="637"/>
      <c r="P5" s="637"/>
      <c r="Q5" s="637"/>
      <c r="R5" s="637"/>
      <c r="S5" s="637"/>
      <c r="T5" s="675"/>
      <c r="U5" s="761" t="s">
        <v>369</v>
      </c>
      <c r="V5" s="762"/>
    </row>
    <row r="6" spans="1:22" ht="38.25" customHeight="1">
      <c r="A6" s="769" t="s">
        <v>368</v>
      </c>
      <c r="B6" s="769"/>
      <c r="C6" s="770" t="s">
        <v>400</v>
      </c>
      <c r="D6" s="770"/>
      <c r="E6" s="770"/>
      <c r="F6" s="770"/>
      <c r="G6" s="770"/>
      <c r="H6" s="770"/>
      <c r="J6" s="671"/>
      <c r="K6" s="637"/>
      <c r="L6" s="637"/>
      <c r="M6" s="637"/>
      <c r="N6" s="637"/>
      <c r="O6" s="637"/>
      <c r="P6" s="637"/>
      <c r="Q6" s="637"/>
      <c r="R6" s="637"/>
      <c r="S6" s="637"/>
      <c r="T6" s="674"/>
      <c r="U6" s="771" t="s">
        <v>367</v>
      </c>
      <c r="V6" s="772"/>
    </row>
    <row r="7" spans="1:22" ht="38.25" customHeight="1">
      <c r="A7" s="773" t="s">
        <v>366</v>
      </c>
      <c r="B7" s="773"/>
      <c r="C7" s="774" t="s">
        <v>365</v>
      </c>
      <c r="D7" s="774"/>
      <c r="E7" s="774"/>
      <c r="F7" s="774"/>
      <c r="G7" s="774"/>
      <c r="H7" s="774"/>
      <c r="J7" s="671"/>
      <c r="K7" s="637"/>
      <c r="L7" s="637"/>
      <c r="M7" s="637"/>
      <c r="N7" s="637"/>
      <c r="O7" s="637"/>
      <c r="P7" s="637"/>
      <c r="Q7" s="637"/>
      <c r="R7" s="637"/>
      <c r="S7" s="637"/>
      <c r="T7" s="673" t="s">
        <v>382</v>
      </c>
      <c r="U7" s="775" t="s">
        <v>364</v>
      </c>
      <c r="V7" s="776"/>
    </row>
    <row r="8" spans="1:22" ht="38.25" customHeight="1">
      <c r="A8" s="672"/>
      <c r="B8" s="672"/>
      <c r="C8" s="672"/>
      <c r="D8" s="672"/>
      <c r="E8" s="672"/>
      <c r="F8" s="672"/>
      <c r="J8" s="671"/>
      <c r="K8" s="637"/>
      <c r="L8" s="637"/>
      <c r="M8" s="637"/>
      <c r="N8" s="637"/>
      <c r="O8" s="637"/>
      <c r="P8" s="637"/>
      <c r="Q8" s="637"/>
      <c r="R8" s="637"/>
      <c r="S8" s="637"/>
      <c r="T8" s="670"/>
      <c r="U8" s="669"/>
      <c r="V8" s="668"/>
    </row>
    <row r="9" spans="1:22" ht="38.25" customHeight="1" thickBot="1">
      <c r="C9" s="777"/>
      <c r="D9" s="777"/>
      <c r="E9" s="777"/>
      <c r="F9" s="777"/>
      <c r="G9" s="667"/>
      <c r="H9" s="667"/>
      <c r="J9" s="666"/>
      <c r="K9" s="665"/>
      <c r="L9" s="665"/>
      <c r="M9" s="665"/>
      <c r="N9" s="665"/>
      <c r="O9" s="665"/>
      <c r="P9" s="665"/>
      <c r="Q9" s="665"/>
      <c r="R9" s="665"/>
      <c r="S9" s="665"/>
      <c r="T9" s="664"/>
      <c r="U9" s="692"/>
      <c r="V9" s="663"/>
    </row>
    <row r="10" spans="1:22" ht="38.25" customHeight="1" thickBot="1">
      <c r="A10" s="662"/>
      <c r="C10" s="778"/>
      <c r="D10" s="778"/>
      <c r="E10" s="778"/>
      <c r="F10" s="778"/>
    </row>
    <row r="11" spans="1:22" ht="22.5" customHeight="1">
      <c r="A11" s="779" t="s">
        <v>363</v>
      </c>
      <c r="B11" s="780"/>
      <c r="C11" s="781"/>
      <c r="D11" s="694"/>
      <c r="E11" s="695"/>
      <c r="F11" s="694"/>
      <c r="G11" s="695"/>
      <c r="H11" s="696"/>
      <c r="I11" s="694"/>
      <c r="J11" s="695"/>
      <c r="K11" s="694"/>
      <c r="L11" s="695"/>
      <c r="M11" s="661"/>
      <c r="N11" s="694"/>
      <c r="O11" s="695"/>
      <c r="P11" s="694"/>
      <c r="Q11" s="695"/>
      <c r="R11" s="661"/>
      <c r="S11" s="661"/>
      <c r="T11" s="657"/>
      <c r="U11" s="782" t="s">
        <v>7</v>
      </c>
      <c r="V11" s="783"/>
    </row>
    <row r="12" spans="1:22" ht="22.5" customHeight="1" thickBot="1">
      <c r="A12" s="784" t="s">
        <v>362</v>
      </c>
      <c r="B12" s="785"/>
      <c r="C12" s="786"/>
      <c r="D12" s="697">
        <v>1</v>
      </c>
      <c r="E12" s="698">
        <v>2</v>
      </c>
      <c r="F12" s="697">
        <v>3</v>
      </c>
      <c r="G12" s="698">
        <v>4</v>
      </c>
      <c r="H12" s="699">
        <v>5</v>
      </c>
      <c r="I12" s="697">
        <v>6</v>
      </c>
      <c r="J12" s="698">
        <v>7</v>
      </c>
      <c r="K12" s="697">
        <v>8</v>
      </c>
      <c r="L12" s="698">
        <v>9</v>
      </c>
      <c r="M12" s="660">
        <v>10</v>
      </c>
      <c r="N12" s="697">
        <v>11</v>
      </c>
      <c r="O12" s="698">
        <v>12</v>
      </c>
      <c r="P12" s="697">
        <v>13</v>
      </c>
      <c r="Q12" s="698">
        <v>14</v>
      </c>
      <c r="R12" s="660">
        <v>15</v>
      </c>
      <c r="S12" s="660">
        <v>16</v>
      </c>
      <c r="T12" s="659">
        <v>20</v>
      </c>
      <c r="U12" s="787" t="s">
        <v>14</v>
      </c>
      <c r="V12" s="788"/>
    </row>
    <row r="13" spans="1:22" ht="30" customHeight="1">
      <c r="A13" s="789" t="s">
        <v>361</v>
      </c>
      <c r="B13" s="789"/>
      <c r="C13" s="789"/>
      <c r="D13" s="700"/>
      <c r="E13" s="701" t="s">
        <v>382</v>
      </c>
      <c r="F13" s="700"/>
      <c r="G13" s="702"/>
      <c r="H13" s="703"/>
      <c r="I13" s="700"/>
      <c r="J13" s="702"/>
      <c r="K13" s="700"/>
      <c r="L13" s="701"/>
      <c r="M13" s="658"/>
      <c r="N13" s="700"/>
      <c r="O13" s="702"/>
      <c r="P13" s="700"/>
      <c r="Q13" s="702"/>
      <c r="R13" s="658"/>
      <c r="S13" s="658"/>
      <c r="T13" s="657"/>
      <c r="U13" s="763"/>
      <c r="V13" s="765"/>
    </row>
    <row r="14" spans="1:22" ht="30" customHeight="1">
      <c r="A14" s="790" t="s">
        <v>360</v>
      </c>
      <c r="B14" s="790"/>
      <c r="C14" s="790"/>
      <c r="D14" s="704"/>
      <c r="E14" s="705"/>
      <c r="F14" s="706"/>
      <c r="G14" s="707"/>
      <c r="H14" s="708"/>
      <c r="I14" s="704"/>
      <c r="J14" s="709"/>
      <c r="K14" s="710"/>
      <c r="L14" s="705"/>
      <c r="M14" s="653"/>
      <c r="N14" s="704"/>
      <c r="O14" s="705"/>
      <c r="P14" s="710"/>
      <c r="Q14" s="705"/>
      <c r="R14" s="653"/>
      <c r="S14" s="653"/>
      <c r="T14" s="656"/>
      <c r="U14" s="791"/>
      <c r="V14" s="792"/>
    </row>
    <row r="15" spans="1:22" ht="30" customHeight="1">
      <c r="A15" s="790" t="s">
        <v>359</v>
      </c>
      <c r="B15" s="790"/>
      <c r="C15" s="790"/>
      <c r="D15" s="704"/>
      <c r="E15" s="705"/>
      <c r="F15" s="704"/>
      <c r="G15" s="705"/>
      <c r="H15" s="711"/>
      <c r="I15" s="704"/>
      <c r="J15" s="712"/>
      <c r="K15" s="713"/>
      <c r="L15" s="705"/>
      <c r="M15" s="653"/>
      <c r="N15" s="704"/>
      <c r="O15" s="705"/>
      <c r="P15" s="704"/>
      <c r="Q15" s="705"/>
      <c r="R15" s="653"/>
      <c r="S15" s="653"/>
      <c r="T15" s="656"/>
      <c r="U15" s="791"/>
      <c r="V15" s="792"/>
    </row>
    <row r="16" spans="1:22" ht="30" customHeight="1">
      <c r="A16" s="793" t="s">
        <v>358</v>
      </c>
      <c r="B16" s="793"/>
      <c r="C16" s="793"/>
      <c r="D16" s="704"/>
      <c r="E16" s="705" t="s">
        <v>383</v>
      </c>
      <c r="F16" s="704"/>
      <c r="G16" s="705"/>
      <c r="H16" s="711"/>
      <c r="I16" s="704"/>
      <c r="J16" s="712"/>
      <c r="K16" s="713"/>
      <c r="L16" s="705"/>
      <c r="M16" s="653"/>
      <c r="N16" s="704"/>
      <c r="O16" s="705"/>
      <c r="P16" s="704"/>
      <c r="Q16" s="705"/>
      <c r="R16" s="653"/>
      <c r="S16" s="653"/>
      <c r="T16" s="656"/>
      <c r="U16" s="791"/>
      <c r="V16" s="792"/>
    </row>
    <row r="17" spans="1:28" ht="30" customHeight="1">
      <c r="A17" s="790" t="s">
        <v>384</v>
      </c>
      <c r="B17" s="790"/>
      <c r="C17" s="790"/>
      <c r="D17" s="704"/>
      <c r="E17" s="705"/>
      <c r="F17" s="706"/>
      <c r="G17" s="707"/>
      <c r="H17" s="708"/>
      <c r="I17" s="704"/>
      <c r="J17" s="709"/>
      <c r="K17" s="710"/>
      <c r="L17" s="705"/>
      <c r="M17" s="653"/>
      <c r="N17" s="704"/>
      <c r="O17" s="705"/>
      <c r="P17" s="710"/>
      <c r="Q17" s="705"/>
      <c r="R17" s="653"/>
      <c r="S17" s="653"/>
      <c r="T17" s="656"/>
      <c r="U17" s="791"/>
      <c r="V17" s="792"/>
    </row>
    <row r="18" spans="1:28" ht="30" customHeight="1">
      <c r="A18" s="794" t="s">
        <v>385</v>
      </c>
      <c r="B18" s="794"/>
      <c r="C18" s="794"/>
      <c r="D18" s="704"/>
      <c r="E18" s="705"/>
      <c r="F18" s="704"/>
      <c r="G18" s="705"/>
      <c r="H18" s="711"/>
      <c r="I18" s="704"/>
      <c r="J18" s="712"/>
      <c r="K18" s="713"/>
      <c r="L18" s="705"/>
      <c r="M18" s="653"/>
      <c r="N18" s="704"/>
      <c r="O18" s="705"/>
      <c r="P18" s="704"/>
      <c r="Q18" s="705"/>
      <c r="R18" s="653"/>
      <c r="S18" s="653"/>
      <c r="T18" s="656"/>
      <c r="U18" s="791"/>
      <c r="V18" s="792"/>
    </row>
    <row r="19" spans="1:28" ht="30" customHeight="1">
      <c r="A19" s="793" t="s">
        <v>386</v>
      </c>
      <c r="B19" s="793"/>
      <c r="C19" s="793"/>
      <c r="D19" s="704"/>
      <c r="E19" s="705"/>
      <c r="F19" s="704"/>
      <c r="G19" s="707"/>
      <c r="H19" s="708"/>
      <c r="I19" s="706"/>
      <c r="J19" s="705" t="s">
        <v>382</v>
      </c>
      <c r="K19" s="704"/>
      <c r="L19" s="705"/>
      <c r="M19" s="653"/>
      <c r="N19" s="714"/>
      <c r="O19" s="705"/>
      <c r="P19" s="714"/>
      <c r="Q19" s="705"/>
      <c r="R19" s="653"/>
      <c r="S19" s="654"/>
      <c r="T19" s="693"/>
      <c r="U19" s="791"/>
      <c r="V19" s="792"/>
    </row>
    <row r="20" spans="1:28" ht="30" customHeight="1">
      <c r="A20" s="790" t="s">
        <v>357</v>
      </c>
      <c r="B20" s="790"/>
      <c r="C20" s="790"/>
      <c r="D20" s="715"/>
      <c r="E20" s="716"/>
      <c r="F20" s="715"/>
      <c r="G20" s="716"/>
      <c r="H20" s="717"/>
      <c r="I20" s="715"/>
      <c r="J20" s="716"/>
      <c r="K20" s="715"/>
      <c r="L20" s="716"/>
      <c r="M20" s="652"/>
      <c r="N20" s="715"/>
      <c r="O20" s="705"/>
      <c r="P20" s="718"/>
      <c r="Q20" s="716"/>
      <c r="R20" s="652"/>
      <c r="S20" s="652"/>
      <c r="T20" s="651"/>
      <c r="U20" s="791"/>
      <c r="V20" s="792"/>
    </row>
    <row r="21" spans="1:28" ht="30" customHeight="1">
      <c r="A21" s="789" t="s">
        <v>387</v>
      </c>
      <c r="B21" s="789"/>
      <c r="C21" s="789"/>
      <c r="D21" s="704"/>
      <c r="E21" s="705"/>
      <c r="F21" s="704"/>
      <c r="G21" s="707"/>
      <c r="H21" s="708"/>
      <c r="I21" s="706"/>
      <c r="J21" s="705"/>
      <c r="K21" s="704"/>
      <c r="L21" s="705"/>
      <c r="M21" s="653"/>
      <c r="N21" s="714"/>
      <c r="O21" s="705" t="s">
        <v>382</v>
      </c>
      <c r="P21" s="704"/>
      <c r="Q21" s="705"/>
      <c r="R21" s="653"/>
      <c r="S21" s="655"/>
      <c r="T21" s="653"/>
      <c r="U21" s="791"/>
      <c r="V21" s="792"/>
    </row>
    <row r="22" spans="1:28" ht="30" customHeight="1" thickBot="1">
      <c r="A22" s="795" t="s">
        <v>388</v>
      </c>
      <c r="B22" s="795"/>
      <c r="C22" s="795"/>
      <c r="D22" s="715"/>
      <c r="E22" s="716"/>
      <c r="F22" s="715"/>
      <c r="G22" s="716"/>
      <c r="H22" s="717"/>
      <c r="I22" s="715"/>
      <c r="J22" s="716"/>
      <c r="K22" s="715"/>
      <c r="L22" s="716"/>
      <c r="M22" s="652"/>
      <c r="N22" s="715"/>
      <c r="O22" s="705"/>
      <c r="P22" s="715"/>
      <c r="Q22" s="716"/>
      <c r="R22" s="652"/>
      <c r="S22" s="652"/>
      <c r="T22" s="653"/>
      <c r="U22" s="791"/>
      <c r="V22" s="792"/>
    </row>
    <row r="23" spans="1:28" ht="30" customHeight="1">
      <c r="A23" s="796" t="s">
        <v>356</v>
      </c>
      <c r="B23" s="796"/>
      <c r="C23" s="796"/>
      <c r="D23" s="719">
        <v>55</v>
      </c>
      <c r="E23" s="720">
        <v>4</v>
      </c>
      <c r="F23" s="719">
        <v>2</v>
      </c>
      <c r="G23" s="720">
        <v>3</v>
      </c>
      <c r="H23" s="721">
        <v>4</v>
      </c>
      <c r="I23" s="719">
        <v>20</v>
      </c>
      <c r="J23" s="720">
        <v>6</v>
      </c>
      <c r="K23" s="719">
        <v>2</v>
      </c>
      <c r="L23" s="720">
        <v>3</v>
      </c>
      <c r="M23" s="650">
        <v>4</v>
      </c>
      <c r="N23" s="719">
        <v>14</v>
      </c>
      <c r="O23" s="720">
        <v>6</v>
      </c>
      <c r="P23" s="719">
        <v>2</v>
      </c>
      <c r="Q23" s="720">
        <v>3</v>
      </c>
      <c r="R23" s="649">
        <v>2</v>
      </c>
      <c r="S23" s="648"/>
      <c r="T23" s="647"/>
      <c r="U23" s="797">
        <f>SUM(D23:T23)</f>
        <v>130</v>
      </c>
      <c r="V23" s="798"/>
      <c r="AB23" s="636" t="s">
        <v>389</v>
      </c>
    </row>
    <row r="24" spans="1:28" ht="30" customHeight="1">
      <c r="A24" s="796" t="s">
        <v>355</v>
      </c>
      <c r="B24" s="796"/>
      <c r="C24" s="796"/>
      <c r="D24" s="722">
        <v>55</v>
      </c>
      <c r="E24" s="723">
        <v>4</v>
      </c>
      <c r="F24" s="722">
        <v>2</v>
      </c>
      <c r="G24" s="723">
        <v>3</v>
      </c>
      <c r="H24" s="724">
        <v>4</v>
      </c>
      <c r="I24" s="722">
        <v>20</v>
      </c>
      <c r="J24" s="723">
        <v>6</v>
      </c>
      <c r="K24" s="722">
        <v>2</v>
      </c>
      <c r="L24" s="723">
        <v>3</v>
      </c>
      <c r="M24" s="646">
        <v>4</v>
      </c>
      <c r="N24" s="722">
        <v>14</v>
      </c>
      <c r="O24" s="723">
        <v>6</v>
      </c>
      <c r="P24" s="722">
        <v>2</v>
      </c>
      <c r="Q24" s="723">
        <v>3</v>
      </c>
      <c r="R24" s="645">
        <v>2</v>
      </c>
      <c r="S24" s="644"/>
      <c r="T24" s="643"/>
      <c r="U24" s="791">
        <f t="shared" ref="U24:U25" si="0">SUM(D24:T24)</f>
        <v>130</v>
      </c>
      <c r="V24" s="792"/>
    </row>
    <row r="25" spans="1:28" ht="30" customHeight="1">
      <c r="A25" s="796" t="s">
        <v>354</v>
      </c>
      <c r="B25" s="796"/>
      <c r="C25" s="796"/>
      <c r="D25" s="722">
        <v>55</v>
      </c>
      <c r="E25" s="723">
        <v>4</v>
      </c>
      <c r="F25" s="722">
        <v>2</v>
      </c>
      <c r="G25" s="723">
        <v>3</v>
      </c>
      <c r="H25" s="724">
        <v>4</v>
      </c>
      <c r="I25" s="722">
        <v>20</v>
      </c>
      <c r="J25" s="723">
        <v>6</v>
      </c>
      <c r="K25" s="722">
        <v>2</v>
      </c>
      <c r="L25" s="723">
        <v>3</v>
      </c>
      <c r="M25" s="646">
        <v>4</v>
      </c>
      <c r="N25" s="722">
        <v>14</v>
      </c>
      <c r="O25" s="723">
        <v>6</v>
      </c>
      <c r="P25" s="722">
        <v>2</v>
      </c>
      <c r="Q25" s="723">
        <v>3</v>
      </c>
      <c r="R25" s="645">
        <v>2</v>
      </c>
      <c r="S25" s="644"/>
      <c r="T25" s="643"/>
      <c r="U25" s="791">
        <f t="shared" si="0"/>
        <v>130</v>
      </c>
      <c r="V25" s="792"/>
    </row>
    <row r="26" spans="1:28" ht="30" customHeight="1">
      <c r="A26" s="799"/>
      <c r="B26" s="800"/>
      <c r="C26" s="801"/>
      <c r="D26" s="722"/>
      <c r="E26" s="723"/>
      <c r="F26" s="722"/>
      <c r="G26" s="723"/>
      <c r="H26" s="724"/>
      <c r="I26" s="722"/>
      <c r="J26" s="723"/>
      <c r="K26" s="722"/>
      <c r="L26" s="723"/>
      <c r="M26" s="646"/>
      <c r="N26" s="722"/>
      <c r="O26" s="723"/>
      <c r="P26" s="722"/>
      <c r="Q26" s="723"/>
      <c r="R26" s="645"/>
      <c r="S26" s="644"/>
      <c r="T26" s="643"/>
      <c r="U26" s="791"/>
      <c r="V26" s="792"/>
    </row>
    <row r="27" spans="1:28" ht="30" customHeight="1" thickBot="1">
      <c r="A27" s="802"/>
      <c r="B27" s="802"/>
      <c r="C27" s="802"/>
      <c r="D27" s="725"/>
      <c r="E27" s="726"/>
      <c r="F27" s="725"/>
      <c r="G27" s="726"/>
      <c r="H27" s="727"/>
      <c r="I27" s="725"/>
      <c r="J27" s="726"/>
      <c r="K27" s="725"/>
      <c r="L27" s="726"/>
      <c r="M27" s="642"/>
      <c r="N27" s="725"/>
      <c r="O27" s="726"/>
      <c r="P27" s="725"/>
      <c r="Q27" s="726"/>
      <c r="R27" s="641"/>
      <c r="S27" s="641"/>
      <c r="T27" s="640"/>
      <c r="U27" s="803"/>
      <c r="V27" s="804"/>
    </row>
    <row r="28" spans="1:28" ht="29.25" customHeight="1" thickBot="1">
      <c r="A28" s="825" t="s">
        <v>390</v>
      </c>
      <c r="B28" s="826"/>
      <c r="C28" s="827"/>
      <c r="D28" s="822">
        <v>1</v>
      </c>
      <c r="E28" s="823"/>
      <c r="F28" s="822">
        <v>2</v>
      </c>
      <c r="G28" s="823"/>
      <c r="H28" s="691">
        <v>3</v>
      </c>
      <c r="I28" s="822">
        <v>4</v>
      </c>
      <c r="J28" s="823"/>
      <c r="K28" s="828">
        <v>5</v>
      </c>
      <c r="L28" s="829"/>
      <c r="M28" s="690">
        <v>6</v>
      </c>
      <c r="N28" s="822">
        <v>7</v>
      </c>
      <c r="O28" s="823"/>
      <c r="P28" s="822">
        <v>8</v>
      </c>
      <c r="Q28" s="823"/>
      <c r="R28" s="690">
        <v>9</v>
      </c>
      <c r="S28" s="690"/>
      <c r="T28" s="728"/>
      <c r="U28" s="824"/>
      <c r="V28" s="788"/>
    </row>
    <row r="29" spans="1:28" s="637" customFormat="1" ht="8.25" customHeight="1" thickBot="1">
      <c r="A29" s="639"/>
      <c r="B29" s="638"/>
    </row>
    <row r="30" spans="1:28" ht="25.5" customHeight="1">
      <c r="A30" s="805" t="s">
        <v>353</v>
      </c>
      <c r="B30" s="806"/>
      <c r="C30" s="811" t="s">
        <v>391</v>
      </c>
      <c r="D30" s="812"/>
      <c r="E30" s="812"/>
      <c r="F30" s="812"/>
      <c r="G30" s="812"/>
      <c r="H30" s="812" t="s">
        <v>392</v>
      </c>
      <c r="I30" s="812"/>
      <c r="J30" s="812"/>
      <c r="K30" s="812"/>
      <c r="L30" s="812"/>
      <c r="M30" s="812" t="s">
        <v>393</v>
      </c>
      <c r="N30" s="812"/>
      <c r="O30" s="812"/>
      <c r="P30" s="812"/>
      <c r="Q30" s="812"/>
      <c r="R30" s="812" t="s">
        <v>394</v>
      </c>
      <c r="S30" s="812"/>
      <c r="T30" s="812"/>
      <c r="U30" s="812"/>
      <c r="V30" s="813"/>
    </row>
    <row r="31" spans="1:28" ht="25.5" customHeight="1">
      <c r="A31" s="807"/>
      <c r="B31" s="808"/>
      <c r="C31" s="814"/>
      <c r="D31" s="815"/>
      <c r="E31" s="815"/>
      <c r="F31" s="815"/>
      <c r="G31" s="815"/>
      <c r="H31" s="815"/>
      <c r="I31" s="815"/>
      <c r="J31" s="815"/>
      <c r="K31" s="815"/>
      <c r="L31" s="815"/>
      <c r="M31" s="815"/>
      <c r="N31" s="815"/>
      <c r="O31" s="815"/>
      <c r="P31" s="815"/>
      <c r="Q31" s="815"/>
      <c r="R31" s="815"/>
      <c r="S31" s="815"/>
      <c r="T31" s="815"/>
      <c r="U31" s="815"/>
      <c r="V31" s="818"/>
    </row>
    <row r="32" spans="1:28" ht="25.5" customHeight="1">
      <c r="A32" s="807"/>
      <c r="B32" s="808"/>
      <c r="C32" s="814"/>
      <c r="D32" s="815"/>
      <c r="E32" s="815"/>
      <c r="F32" s="815"/>
      <c r="G32" s="815"/>
      <c r="H32" s="815"/>
      <c r="I32" s="815"/>
      <c r="J32" s="815"/>
      <c r="K32" s="815"/>
      <c r="L32" s="815"/>
      <c r="M32" s="815"/>
      <c r="N32" s="815"/>
      <c r="O32" s="815"/>
      <c r="P32" s="815"/>
      <c r="Q32" s="815"/>
      <c r="R32" s="815"/>
      <c r="S32" s="815"/>
      <c r="T32" s="815"/>
      <c r="U32" s="815"/>
      <c r="V32" s="818"/>
    </row>
    <row r="33" spans="1:22" ht="25.5" customHeight="1">
      <c r="A33" s="807"/>
      <c r="B33" s="808"/>
      <c r="C33" s="814"/>
      <c r="D33" s="815"/>
      <c r="E33" s="815"/>
      <c r="F33" s="815"/>
      <c r="G33" s="815"/>
      <c r="H33" s="815"/>
      <c r="I33" s="815"/>
      <c r="J33" s="815"/>
      <c r="K33" s="815"/>
      <c r="L33" s="815"/>
      <c r="M33" s="815"/>
      <c r="N33" s="815"/>
      <c r="O33" s="815"/>
      <c r="P33" s="815"/>
      <c r="Q33" s="815"/>
      <c r="R33" s="815"/>
      <c r="S33" s="815"/>
      <c r="T33" s="815"/>
      <c r="U33" s="815"/>
      <c r="V33" s="818"/>
    </row>
    <row r="34" spans="1:22" ht="25.5" customHeight="1">
      <c r="A34" s="807"/>
      <c r="B34" s="808"/>
      <c r="C34" s="814"/>
      <c r="D34" s="815"/>
      <c r="E34" s="815"/>
      <c r="F34" s="815"/>
      <c r="G34" s="815"/>
      <c r="H34" s="815"/>
      <c r="I34" s="815"/>
      <c r="J34" s="815"/>
      <c r="K34" s="815"/>
      <c r="L34" s="815"/>
      <c r="M34" s="815"/>
      <c r="N34" s="815"/>
      <c r="O34" s="815"/>
      <c r="P34" s="815"/>
      <c r="Q34" s="815"/>
      <c r="R34" s="815"/>
      <c r="S34" s="815"/>
      <c r="T34" s="815"/>
      <c r="U34" s="815"/>
      <c r="V34" s="818"/>
    </row>
    <row r="35" spans="1:22" ht="25.5" customHeight="1">
      <c r="A35" s="807"/>
      <c r="B35" s="808"/>
      <c r="C35" s="814"/>
      <c r="D35" s="815"/>
      <c r="E35" s="815"/>
      <c r="F35" s="815"/>
      <c r="G35" s="815"/>
      <c r="H35" s="815"/>
      <c r="I35" s="815"/>
      <c r="J35" s="815"/>
      <c r="K35" s="815"/>
      <c r="L35" s="815"/>
      <c r="M35" s="815"/>
      <c r="N35" s="815"/>
      <c r="O35" s="815"/>
      <c r="P35" s="815"/>
      <c r="Q35" s="815"/>
      <c r="R35" s="815"/>
      <c r="S35" s="815"/>
      <c r="T35" s="815"/>
      <c r="U35" s="815"/>
      <c r="V35" s="818"/>
    </row>
    <row r="36" spans="1:22" ht="25.5" customHeight="1">
      <c r="A36" s="807"/>
      <c r="B36" s="808"/>
      <c r="C36" s="814"/>
      <c r="D36" s="815"/>
      <c r="E36" s="815"/>
      <c r="F36" s="815"/>
      <c r="G36" s="815"/>
      <c r="H36" s="815"/>
      <c r="I36" s="815"/>
      <c r="J36" s="815"/>
      <c r="K36" s="815"/>
      <c r="L36" s="815"/>
      <c r="M36" s="815"/>
      <c r="N36" s="815"/>
      <c r="O36" s="815"/>
      <c r="P36" s="815"/>
      <c r="Q36" s="815"/>
      <c r="R36" s="815"/>
      <c r="S36" s="815"/>
      <c r="T36" s="815"/>
      <c r="U36" s="815"/>
      <c r="V36" s="818"/>
    </row>
    <row r="37" spans="1:22" ht="25.5" customHeight="1">
      <c r="A37" s="807"/>
      <c r="B37" s="808"/>
      <c r="C37" s="820" t="s">
        <v>395</v>
      </c>
      <c r="D37" s="821"/>
      <c r="E37" s="821"/>
      <c r="F37" s="821"/>
      <c r="G37" s="821"/>
      <c r="H37" s="821" t="s">
        <v>396</v>
      </c>
      <c r="I37" s="821"/>
      <c r="J37" s="821"/>
      <c r="K37" s="821"/>
      <c r="L37" s="821"/>
      <c r="M37" s="821" t="s">
        <v>397</v>
      </c>
      <c r="N37" s="821"/>
      <c r="O37" s="821"/>
      <c r="P37" s="821"/>
      <c r="Q37" s="821"/>
      <c r="R37" s="821" t="s">
        <v>398</v>
      </c>
      <c r="S37" s="821"/>
      <c r="T37" s="821"/>
      <c r="U37" s="821"/>
      <c r="V37" s="830"/>
    </row>
    <row r="38" spans="1:22" ht="25.5" customHeight="1">
      <c r="A38" s="807"/>
      <c r="B38" s="808"/>
      <c r="C38" s="814"/>
      <c r="D38" s="815"/>
      <c r="E38" s="815"/>
      <c r="F38" s="815"/>
      <c r="G38" s="815"/>
      <c r="H38" s="815"/>
      <c r="I38" s="815"/>
      <c r="J38" s="815"/>
      <c r="K38" s="815"/>
      <c r="L38" s="815"/>
      <c r="M38" s="815"/>
      <c r="N38" s="815"/>
      <c r="O38" s="815"/>
      <c r="P38" s="815"/>
      <c r="Q38" s="815"/>
      <c r="R38" s="815"/>
      <c r="S38" s="815"/>
      <c r="T38" s="815"/>
      <c r="U38" s="815"/>
      <c r="V38" s="818"/>
    </row>
    <row r="39" spans="1:22" ht="25.5" customHeight="1">
      <c r="A39" s="807"/>
      <c r="B39" s="808"/>
      <c r="C39" s="814"/>
      <c r="D39" s="815"/>
      <c r="E39" s="815"/>
      <c r="F39" s="815"/>
      <c r="G39" s="815"/>
      <c r="H39" s="815"/>
      <c r="I39" s="815"/>
      <c r="J39" s="815"/>
      <c r="K39" s="815"/>
      <c r="L39" s="815"/>
      <c r="M39" s="815"/>
      <c r="N39" s="815"/>
      <c r="O39" s="815"/>
      <c r="P39" s="815"/>
      <c r="Q39" s="815"/>
      <c r="R39" s="815"/>
      <c r="S39" s="815"/>
      <c r="T39" s="815"/>
      <c r="U39" s="815"/>
      <c r="V39" s="818"/>
    </row>
    <row r="40" spans="1:22" ht="25.5" customHeight="1">
      <c r="A40" s="807"/>
      <c r="B40" s="808"/>
      <c r="C40" s="814"/>
      <c r="D40" s="815"/>
      <c r="E40" s="815"/>
      <c r="F40" s="815"/>
      <c r="G40" s="815"/>
      <c r="H40" s="815"/>
      <c r="I40" s="815"/>
      <c r="J40" s="815"/>
      <c r="K40" s="815"/>
      <c r="L40" s="815"/>
      <c r="M40" s="815"/>
      <c r="N40" s="815"/>
      <c r="O40" s="815"/>
      <c r="P40" s="815"/>
      <c r="Q40" s="815"/>
      <c r="R40" s="815"/>
      <c r="S40" s="815"/>
      <c r="T40" s="815"/>
      <c r="U40" s="815"/>
      <c r="V40" s="818"/>
    </row>
    <row r="41" spans="1:22" ht="25.5" customHeight="1">
      <c r="A41" s="807"/>
      <c r="B41" s="808"/>
      <c r="C41" s="814"/>
      <c r="D41" s="815"/>
      <c r="E41" s="815"/>
      <c r="F41" s="815"/>
      <c r="G41" s="815"/>
      <c r="H41" s="815"/>
      <c r="I41" s="815"/>
      <c r="J41" s="815"/>
      <c r="K41" s="815"/>
      <c r="L41" s="815"/>
      <c r="M41" s="815"/>
      <c r="N41" s="815"/>
      <c r="O41" s="815"/>
      <c r="P41" s="815"/>
      <c r="Q41" s="815"/>
      <c r="R41" s="815"/>
      <c r="S41" s="815"/>
      <c r="T41" s="815"/>
      <c r="U41" s="815"/>
      <c r="V41" s="818"/>
    </row>
    <row r="42" spans="1:22" ht="25.5" customHeight="1">
      <c r="A42" s="807"/>
      <c r="B42" s="808"/>
      <c r="C42" s="814"/>
      <c r="D42" s="815"/>
      <c r="E42" s="815"/>
      <c r="F42" s="815"/>
      <c r="G42" s="815"/>
      <c r="H42" s="815"/>
      <c r="I42" s="815"/>
      <c r="J42" s="815"/>
      <c r="K42" s="815"/>
      <c r="L42" s="815"/>
      <c r="M42" s="815"/>
      <c r="N42" s="815"/>
      <c r="O42" s="815"/>
      <c r="P42" s="815"/>
      <c r="Q42" s="815"/>
      <c r="R42" s="815"/>
      <c r="S42" s="815"/>
      <c r="T42" s="815"/>
      <c r="U42" s="815"/>
      <c r="V42" s="818"/>
    </row>
    <row r="43" spans="1:22" ht="25.5" customHeight="1" thickBot="1">
      <c r="A43" s="807"/>
      <c r="B43" s="808"/>
      <c r="C43" s="816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17"/>
      <c r="S43" s="817"/>
      <c r="T43" s="817"/>
      <c r="U43" s="817"/>
      <c r="V43" s="819"/>
    </row>
    <row r="44" spans="1:22" ht="25.5" customHeight="1">
      <c r="A44" s="807"/>
      <c r="B44" s="808"/>
      <c r="C44" s="821" t="s">
        <v>399</v>
      </c>
      <c r="D44" s="821"/>
      <c r="E44" s="821"/>
      <c r="F44" s="821"/>
      <c r="G44" s="821"/>
      <c r="H44" s="821"/>
      <c r="I44" s="821"/>
      <c r="J44" s="821"/>
      <c r="K44" s="821"/>
      <c r="L44" s="821"/>
      <c r="M44" s="821"/>
      <c r="N44" s="821"/>
      <c r="O44" s="821"/>
      <c r="P44" s="821"/>
      <c r="Q44" s="821"/>
      <c r="R44" s="821"/>
      <c r="S44" s="821"/>
      <c r="T44" s="821"/>
      <c r="U44" s="821"/>
      <c r="V44" s="830"/>
    </row>
    <row r="45" spans="1:22" ht="25.5" customHeight="1">
      <c r="A45" s="807"/>
      <c r="B45" s="808"/>
      <c r="C45" s="814"/>
      <c r="D45" s="815"/>
      <c r="E45" s="815"/>
      <c r="F45" s="815"/>
      <c r="G45" s="815"/>
      <c r="H45" s="815"/>
      <c r="I45" s="815"/>
      <c r="J45" s="815"/>
      <c r="K45" s="815"/>
      <c r="L45" s="815"/>
      <c r="M45" s="815"/>
      <c r="N45" s="815"/>
      <c r="O45" s="815"/>
      <c r="P45" s="815"/>
      <c r="Q45" s="815"/>
      <c r="R45" s="815"/>
      <c r="S45" s="815"/>
      <c r="T45" s="815"/>
      <c r="U45" s="815"/>
      <c r="V45" s="818"/>
    </row>
    <row r="46" spans="1:22" ht="25.5" customHeight="1">
      <c r="A46" s="807"/>
      <c r="B46" s="808"/>
      <c r="C46" s="814"/>
      <c r="D46" s="815"/>
      <c r="E46" s="815"/>
      <c r="F46" s="815"/>
      <c r="G46" s="815"/>
      <c r="H46" s="815"/>
      <c r="I46" s="815"/>
      <c r="J46" s="815"/>
      <c r="K46" s="815"/>
      <c r="L46" s="815"/>
      <c r="M46" s="815"/>
      <c r="N46" s="815"/>
      <c r="O46" s="815"/>
      <c r="P46" s="815"/>
      <c r="Q46" s="815"/>
      <c r="R46" s="815"/>
      <c r="S46" s="815"/>
      <c r="T46" s="815"/>
      <c r="U46" s="815"/>
      <c r="V46" s="818"/>
    </row>
    <row r="47" spans="1:22" ht="25.5" customHeight="1">
      <c r="A47" s="807"/>
      <c r="B47" s="808"/>
      <c r="C47" s="814"/>
      <c r="D47" s="815"/>
      <c r="E47" s="815"/>
      <c r="F47" s="815"/>
      <c r="G47" s="815"/>
      <c r="H47" s="815"/>
      <c r="I47" s="815"/>
      <c r="J47" s="815"/>
      <c r="K47" s="815"/>
      <c r="L47" s="815"/>
      <c r="M47" s="815"/>
      <c r="N47" s="815"/>
      <c r="O47" s="815"/>
      <c r="P47" s="815"/>
      <c r="Q47" s="815"/>
      <c r="R47" s="815"/>
      <c r="S47" s="815"/>
      <c r="T47" s="815"/>
      <c r="U47" s="815"/>
      <c r="V47" s="818"/>
    </row>
    <row r="48" spans="1:22" ht="25.5" customHeight="1">
      <c r="A48" s="807"/>
      <c r="B48" s="808"/>
      <c r="C48" s="814"/>
      <c r="D48" s="815"/>
      <c r="E48" s="815"/>
      <c r="F48" s="815"/>
      <c r="G48" s="815"/>
      <c r="H48" s="815"/>
      <c r="I48" s="815"/>
      <c r="J48" s="815"/>
      <c r="K48" s="815"/>
      <c r="L48" s="815"/>
      <c r="M48" s="815"/>
      <c r="N48" s="815"/>
      <c r="O48" s="815"/>
      <c r="P48" s="815"/>
      <c r="Q48" s="815"/>
      <c r="R48" s="815"/>
      <c r="S48" s="815"/>
      <c r="T48" s="815"/>
      <c r="U48" s="815"/>
      <c r="V48" s="818"/>
    </row>
    <row r="49" spans="1:22" ht="25.5" customHeight="1">
      <c r="A49" s="807"/>
      <c r="B49" s="808"/>
      <c r="C49" s="814"/>
      <c r="D49" s="815"/>
      <c r="E49" s="815"/>
      <c r="F49" s="815"/>
      <c r="G49" s="815"/>
      <c r="H49" s="815"/>
      <c r="I49" s="815"/>
      <c r="J49" s="815"/>
      <c r="K49" s="815"/>
      <c r="L49" s="815"/>
      <c r="M49" s="815"/>
      <c r="N49" s="815"/>
      <c r="O49" s="815"/>
      <c r="P49" s="815"/>
      <c r="Q49" s="815"/>
      <c r="R49" s="815"/>
      <c r="S49" s="815"/>
      <c r="T49" s="815"/>
      <c r="U49" s="815"/>
      <c r="V49" s="818"/>
    </row>
    <row r="50" spans="1:22" ht="25.5" customHeight="1" thickBot="1">
      <c r="A50" s="809"/>
      <c r="B50" s="810"/>
      <c r="C50" s="816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17"/>
      <c r="S50" s="817"/>
      <c r="T50" s="817"/>
      <c r="U50" s="817"/>
      <c r="V50" s="819"/>
    </row>
  </sheetData>
  <mergeCells count="81">
    <mergeCell ref="C45:G50"/>
    <mergeCell ref="H45:L50"/>
    <mergeCell ref="M45:Q50"/>
    <mergeCell ref="R45:V50"/>
    <mergeCell ref="R37:V37"/>
    <mergeCell ref="C44:G44"/>
    <mergeCell ref="H44:L44"/>
    <mergeCell ref="M44:Q44"/>
    <mergeCell ref="R44:V44"/>
    <mergeCell ref="P28:Q28"/>
    <mergeCell ref="U28:V28"/>
    <mergeCell ref="A28:C28"/>
    <mergeCell ref="D28:E28"/>
    <mergeCell ref="F28:G28"/>
    <mergeCell ref="I28:J28"/>
    <mergeCell ref="K28:L28"/>
    <mergeCell ref="N28:O28"/>
    <mergeCell ref="A30:B50"/>
    <mergeCell ref="C30:G30"/>
    <mergeCell ref="H30:L30"/>
    <mergeCell ref="M30:Q30"/>
    <mergeCell ref="R30:V30"/>
    <mergeCell ref="C31:G36"/>
    <mergeCell ref="H31:L36"/>
    <mergeCell ref="M31:Q36"/>
    <mergeCell ref="C38:G43"/>
    <mergeCell ref="H38:L43"/>
    <mergeCell ref="M38:Q43"/>
    <mergeCell ref="R38:V43"/>
    <mergeCell ref="R31:V36"/>
    <mergeCell ref="C37:G37"/>
    <mergeCell ref="H37:L37"/>
    <mergeCell ref="M37:Q37"/>
    <mergeCell ref="A25:C25"/>
    <mergeCell ref="U25:V25"/>
    <mergeCell ref="A26:C26"/>
    <mergeCell ref="U26:V26"/>
    <mergeCell ref="A27:C27"/>
    <mergeCell ref="U27:V27"/>
    <mergeCell ref="A22:C22"/>
    <mergeCell ref="U22:V22"/>
    <mergeCell ref="A23:C23"/>
    <mergeCell ref="U23:V23"/>
    <mergeCell ref="A24:C24"/>
    <mergeCell ref="U24:V24"/>
    <mergeCell ref="A19:C19"/>
    <mergeCell ref="U19:V19"/>
    <mergeCell ref="A20:C20"/>
    <mergeCell ref="U20:V20"/>
    <mergeCell ref="A21:C21"/>
    <mergeCell ref="U21:V21"/>
    <mergeCell ref="A16:C16"/>
    <mergeCell ref="U16:V16"/>
    <mergeCell ref="A17:C17"/>
    <mergeCell ref="U17:V17"/>
    <mergeCell ref="A18:C18"/>
    <mergeCell ref="U18:V18"/>
    <mergeCell ref="A13:C13"/>
    <mergeCell ref="U13:V13"/>
    <mergeCell ref="A14:C14"/>
    <mergeCell ref="U14:V14"/>
    <mergeCell ref="A15:C15"/>
    <mergeCell ref="U15:V15"/>
    <mergeCell ref="C9:F9"/>
    <mergeCell ref="C10:F10"/>
    <mergeCell ref="A11:C11"/>
    <mergeCell ref="U11:V11"/>
    <mergeCell ref="A12:C12"/>
    <mergeCell ref="U12:V12"/>
    <mergeCell ref="A6:B6"/>
    <mergeCell ref="C6:H6"/>
    <mergeCell ref="U6:V6"/>
    <mergeCell ref="A7:B7"/>
    <mergeCell ref="C7:H7"/>
    <mergeCell ref="U7:V7"/>
    <mergeCell ref="U5:V5"/>
    <mergeCell ref="J2:S2"/>
    <mergeCell ref="T2:V2"/>
    <mergeCell ref="U3:V3"/>
    <mergeCell ref="A4:F4"/>
    <mergeCell ref="U4:V4"/>
  </mergeCells>
  <phoneticPr fontId="4"/>
  <pageMargins left="0.73" right="0.2" top="0.5" bottom="0.31" header="0.51200000000000001" footer="0.51200000000000001"/>
  <pageSetup paperSize="9" scale="6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BG60"/>
  <sheetViews>
    <sheetView view="pageBreakPreview" topLeftCell="A46" zoomScale="115" zoomScaleNormal="100" zoomScaleSheetLayoutView="115" workbookViewId="0">
      <selection activeCell="R60" sqref="R60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100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54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380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340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286" t="s">
        <v>2</v>
      </c>
      <c r="B21" s="40" t="s">
        <v>56</v>
      </c>
      <c r="C21" s="38"/>
      <c r="D21" s="38"/>
      <c r="E21" s="38"/>
      <c r="F21" s="38"/>
      <c r="G21" s="38"/>
      <c r="H21" s="38"/>
      <c r="I21" s="38"/>
      <c r="J21" s="39"/>
      <c r="K21" s="40" t="s">
        <v>57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287"/>
      <c r="B22" s="49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288" t="s">
        <v>9</v>
      </c>
      <c r="B23" s="60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137</v>
      </c>
      <c r="Y23" s="62">
        <v>274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289" t="s">
        <v>17</v>
      </c>
      <c r="B24" s="69">
        <v>3</v>
      </c>
      <c r="C24" s="66">
        <v>1</v>
      </c>
      <c r="D24" s="66">
        <f>SUM(B24:C24)</f>
        <v>4</v>
      </c>
      <c r="E24" s="65">
        <v>0</v>
      </c>
      <c r="F24" s="66">
        <v>0</v>
      </c>
      <c r="G24" s="66">
        <f>SUM(E24:F24)</f>
        <v>0</v>
      </c>
      <c r="H24" s="65">
        <f>D24+G24</f>
        <v>4</v>
      </c>
      <c r="I24" s="67">
        <f t="shared" ref="I24:I26" si="0">IF(H24=0,"-",G24/H24%)</f>
        <v>0</v>
      </c>
      <c r="J24" s="68">
        <f>H24/$H$60%</f>
        <v>0.81466395112016288</v>
      </c>
      <c r="K24" s="69">
        <v>58</v>
      </c>
      <c r="L24" s="66">
        <v>5</v>
      </c>
      <c r="M24" s="66">
        <f>SUM(K24:L24)</f>
        <v>63</v>
      </c>
      <c r="N24" s="65">
        <v>1</v>
      </c>
      <c r="O24" s="66">
        <v>6</v>
      </c>
      <c r="P24" s="66">
        <f>SUM(N24:O24)</f>
        <v>7</v>
      </c>
      <c r="Q24" s="65">
        <f>M24+P24</f>
        <v>70</v>
      </c>
      <c r="R24" s="67">
        <f t="shared" ref="R24:R26" si="1">IF(Q24=0,"-",P24/Q24%)</f>
        <v>10</v>
      </c>
      <c r="S24" s="68">
        <f>Q24/$Q$60%</f>
        <v>1.2272089761570828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290" t="s">
        <v>18</v>
      </c>
      <c r="B25" s="78">
        <v>1</v>
      </c>
      <c r="C25" s="75">
        <v>0</v>
      </c>
      <c r="D25" s="75">
        <f t="shared" ref="D25:D58" si="2">SUM(B25:C25)</f>
        <v>1</v>
      </c>
      <c r="E25" s="74">
        <v>0</v>
      </c>
      <c r="F25" s="75">
        <v>0</v>
      </c>
      <c r="G25" s="75">
        <f t="shared" ref="G25:G58" si="3">SUM(E25:F25)</f>
        <v>0</v>
      </c>
      <c r="H25" s="74">
        <f>D25+G25</f>
        <v>1</v>
      </c>
      <c r="I25" s="76">
        <f t="shared" si="0"/>
        <v>0</v>
      </c>
      <c r="J25" s="77">
        <f t="shared" ref="J25:J26" si="4">H25/$H$60%</f>
        <v>0.20366598778004072</v>
      </c>
      <c r="K25" s="78">
        <v>90</v>
      </c>
      <c r="L25" s="75">
        <v>12</v>
      </c>
      <c r="M25" s="75">
        <f t="shared" ref="M25:M29" si="5">SUM(K25:L25)</f>
        <v>102</v>
      </c>
      <c r="N25" s="74">
        <v>1</v>
      </c>
      <c r="O25" s="75">
        <v>6</v>
      </c>
      <c r="P25" s="75">
        <f t="shared" ref="P25:P29" si="6">SUM(N25:O25)</f>
        <v>7</v>
      </c>
      <c r="Q25" s="74">
        <f>M25+P25</f>
        <v>109</v>
      </c>
      <c r="R25" s="76">
        <f t="shared" si="1"/>
        <v>6.4220183486238529</v>
      </c>
      <c r="S25" s="77">
        <f t="shared" ref="S25:S60" si="7">Q25/$Q$60%</f>
        <v>1.9109396914446004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290" t="s">
        <v>19</v>
      </c>
      <c r="B26" s="78">
        <v>3</v>
      </c>
      <c r="C26" s="75">
        <v>0</v>
      </c>
      <c r="D26" s="75">
        <f t="shared" si="2"/>
        <v>3</v>
      </c>
      <c r="E26" s="74">
        <v>0</v>
      </c>
      <c r="F26" s="75">
        <v>0</v>
      </c>
      <c r="G26" s="75">
        <f t="shared" si="3"/>
        <v>0</v>
      </c>
      <c r="H26" s="74">
        <f t="shared" ref="H26:H59" si="8">D26+G26</f>
        <v>3</v>
      </c>
      <c r="I26" s="76">
        <f t="shared" si="0"/>
        <v>0</v>
      </c>
      <c r="J26" s="77">
        <f t="shared" si="4"/>
        <v>0.61099796334012213</v>
      </c>
      <c r="K26" s="78">
        <v>100</v>
      </c>
      <c r="L26" s="75">
        <v>9</v>
      </c>
      <c r="M26" s="75">
        <f t="shared" si="5"/>
        <v>109</v>
      </c>
      <c r="N26" s="74">
        <v>1</v>
      </c>
      <c r="O26" s="75">
        <v>3</v>
      </c>
      <c r="P26" s="75">
        <f t="shared" si="6"/>
        <v>4</v>
      </c>
      <c r="Q26" s="74">
        <f t="shared" ref="Q26:Q59" si="9">M26+P26</f>
        <v>113</v>
      </c>
      <c r="R26" s="76">
        <f t="shared" si="1"/>
        <v>3.5398230088495577</v>
      </c>
      <c r="S26" s="77">
        <f t="shared" si="7"/>
        <v>1.9810659186535764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291" t="s">
        <v>20</v>
      </c>
      <c r="B27" s="84">
        <v>5</v>
      </c>
      <c r="C27" s="81">
        <v>0</v>
      </c>
      <c r="D27" s="81">
        <f t="shared" si="2"/>
        <v>5</v>
      </c>
      <c r="E27" s="80">
        <v>0</v>
      </c>
      <c r="F27" s="81">
        <v>1</v>
      </c>
      <c r="G27" s="81">
        <f t="shared" si="3"/>
        <v>1</v>
      </c>
      <c r="H27" s="80">
        <f t="shared" si="8"/>
        <v>6</v>
      </c>
      <c r="I27" s="82">
        <f>IF(H27=0,"-",G27/H27%)</f>
        <v>16.666666666666668</v>
      </c>
      <c r="J27" s="83">
        <f t="shared" ref="J27:J59" si="10">H27/$H$60%</f>
        <v>1.2219959266802443</v>
      </c>
      <c r="K27" s="84">
        <v>60</v>
      </c>
      <c r="L27" s="81">
        <v>15</v>
      </c>
      <c r="M27" s="81">
        <f t="shared" si="5"/>
        <v>75</v>
      </c>
      <c r="N27" s="80">
        <v>1</v>
      </c>
      <c r="O27" s="81">
        <v>9</v>
      </c>
      <c r="P27" s="81">
        <f t="shared" si="6"/>
        <v>10</v>
      </c>
      <c r="Q27" s="80">
        <f t="shared" si="9"/>
        <v>85</v>
      </c>
      <c r="R27" s="82">
        <f>IF(Q27=0,"-",P27/Q27%)</f>
        <v>11.764705882352942</v>
      </c>
      <c r="S27" s="83">
        <f t="shared" si="7"/>
        <v>1.4901823281907434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290" t="s">
        <v>21</v>
      </c>
      <c r="B28" s="78">
        <v>4</v>
      </c>
      <c r="C28" s="75">
        <v>0</v>
      </c>
      <c r="D28" s="75">
        <f t="shared" si="2"/>
        <v>4</v>
      </c>
      <c r="E28" s="74">
        <v>0</v>
      </c>
      <c r="F28" s="75">
        <v>1</v>
      </c>
      <c r="G28" s="75">
        <f t="shared" si="3"/>
        <v>1</v>
      </c>
      <c r="H28" s="74">
        <f t="shared" si="8"/>
        <v>5</v>
      </c>
      <c r="I28" s="76">
        <f t="shared" ref="I28:I60" si="11">IF(H28=0,"-",G28/H28%)</f>
        <v>20</v>
      </c>
      <c r="J28" s="77">
        <f t="shared" si="10"/>
        <v>1.0183299389002036</v>
      </c>
      <c r="K28" s="78">
        <v>90</v>
      </c>
      <c r="L28" s="75">
        <v>16</v>
      </c>
      <c r="M28" s="75">
        <f t="shared" si="5"/>
        <v>106</v>
      </c>
      <c r="N28" s="74">
        <v>1</v>
      </c>
      <c r="O28" s="75">
        <v>5</v>
      </c>
      <c r="P28" s="75">
        <f t="shared" si="6"/>
        <v>6</v>
      </c>
      <c r="Q28" s="74">
        <f t="shared" si="9"/>
        <v>112</v>
      </c>
      <c r="R28" s="76">
        <f t="shared" ref="R28:R60" si="12">IF(Q28=0,"-",P28/Q28%)</f>
        <v>5.3571428571428568</v>
      </c>
      <c r="S28" s="77">
        <f t="shared" si="7"/>
        <v>1.9635343618513323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292" t="s">
        <v>22</v>
      </c>
      <c r="B29" s="90">
        <v>3</v>
      </c>
      <c r="C29" s="87">
        <v>1</v>
      </c>
      <c r="D29" s="87">
        <f t="shared" si="2"/>
        <v>4</v>
      </c>
      <c r="E29" s="86">
        <v>0</v>
      </c>
      <c r="F29" s="87">
        <v>0</v>
      </c>
      <c r="G29" s="87">
        <f t="shared" si="3"/>
        <v>0</v>
      </c>
      <c r="H29" s="86">
        <f t="shared" si="8"/>
        <v>4</v>
      </c>
      <c r="I29" s="88">
        <f t="shared" si="11"/>
        <v>0</v>
      </c>
      <c r="J29" s="89">
        <f t="shared" si="10"/>
        <v>0.81466395112016288</v>
      </c>
      <c r="K29" s="90">
        <v>51</v>
      </c>
      <c r="L29" s="87">
        <v>7</v>
      </c>
      <c r="M29" s="87">
        <f t="shared" si="5"/>
        <v>58</v>
      </c>
      <c r="N29" s="86">
        <v>2</v>
      </c>
      <c r="O29" s="87">
        <v>9</v>
      </c>
      <c r="P29" s="87">
        <f t="shared" si="6"/>
        <v>11</v>
      </c>
      <c r="Q29" s="86">
        <f t="shared" si="9"/>
        <v>69</v>
      </c>
      <c r="R29" s="88">
        <f t="shared" si="12"/>
        <v>15.942028985507248</v>
      </c>
      <c r="S29" s="89">
        <f t="shared" si="7"/>
        <v>1.2096774193548387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293" t="s">
        <v>23</v>
      </c>
      <c r="B30" s="97">
        <f>SUM(B24:B29)</f>
        <v>19</v>
      </c>
      <c r="C30" s="94">
        <f>SUM(C24:C29)</f>
        <v>2</v>
      </c>
      <c r="D30" s="94">
        <f t="shared" ref="D30:G30" si="13">SUM(D24:D29)</f>
        <v>21</v>
      </c>
      <c r="E30" s="93">
        <f>SUM(E24:E29)</f>
        <v>0</v>
      </c>
      <c r="F30" s="94">
        <f>SUM(F24:F29)</f>
        <v>2</v>
      </c>
      <c r="G30" s="94">
        <f t="shared" si="13"/>
        <v>2</v>
      </c>
      <c r="H30" s="93">
        <f t="shared" si="8"/>
        <v>23</v>
      </c>
      <c r="I30" s="95">
        <f t="shared" si="11"/>
        <v>8.695652173913043</v>
      </c>
      <c r="J30" s="96">
        <f t="shared" si="10"/>
        <v>4.6843177189409371</v>
      </c>
      <c r="K30" s="97">
        <f>SUM(K24:K29)</f>
        <v>449</v>
      </c>
      <c r="L30" s="94">
        <f>SUM(L24:L29)</f>
        <v>64</v>
      </c>
      <c r="M30" s="608">
        <f t="shared" ref="M30" si="14">SUM(M24:M29)</f>
        <v>513</v>
      </c>
      <c r="N30" s="97">
        <f>SUM(N24:N29)</f>
        <v>7</v>
      </c>
      <c r="O30" s="94">
        <f>SUM(O24:O29)</f>
        <v>38</v>
      </c>
      <c r="P30" s="94">
        <f t="shared" ref="P30" si="15">SUM(P24:P29)</f>
        <v>45</v>
      </c>
      <c r="Q30" s="93">
        <f t="shared" si="9"/>
        <v>558</v>
      </c>
      <c r="R30" s="95">
        <f t="shared" si="12"/>
        <v>8.064516129032258</v>
      </c>
      <c r="S30" s="96">
        <f t="shared" si="7"/>
        <v>9.7826086956521738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294" t="s">
        <v>24</v>
      </c>
      <c r="B31" s="103">
        <v>1</v>
      </c>
      <c r="C31" s="100">
        <v>0</v>
      </c>
      <c r="D31" s="100">
        <f t="shared" si="2"/>
        <v>1</v>
      </c>
      <c r="E31" s="99">
        <v>0</v>
      </c>
      <c r="F31" s="100">
        <v>0</v>
      </c>
      <c r="G31" s="100">
        <f t="shared" si="3"/>
        <v>0</v>
      </c>
      <c r="H31" s="99">
        <f t="shared" si="8"/>
        <v>1</v>
      </c>
      <c r="I31" s="101">
        <f t="shared" si="11"/>
        <v>0</v>
      </c>
      <c r="J31" s="102">
        <f t="shared" si="10"/>
        <v>0.20366598778004072</v>
      </c>
      <c r="K31" s="103">
        <v>74</v>
      </c>
      <c r="L31" s="100">
        <v>21</v>
      </c>
      <c r="M31" s="609">
        <f t="shared" ref="M31:M36" si="16">SUM(K31:L31)</f>
        <v>95</v>
      </c>
      <c r="N31" s="103">
        <v>1</v>
      </c>
      <c r="O31" s="100">
        <v>11</v>
      </c>
      <c r="P31" s="100">
        <f t="shared" ref="P31:P36" si="17">SUM(N31:O31)</f>
        <v>12</v>
      </c>
      <c r="Q31" s="99">
        <f t="shared" si="9"/>
        <v>107</v>
      </c>
      <c r="R31" s="101">
        <f t="shared" si="12"/>
        <v>11.214953271028037</v>
      </c>
      <c r="S31" s="102">
        <f t="shared" si="7"/>
        <v>1.8758765778401123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290" t="s">
        <v>25</v>
      </c>
      <c r="B32" s="78">
        <v>6</v>
      </c>
      <c r="C32" s="75">
        <v>0</v>
      </c>
      <c r="D32" s="75">
        <f t="shared" si="2"/>
        <v>6</v>
      </c>
      <c r="E32" s="74">
        <v>0</v>
      </c>
      <c r="F32" s="75">
        <v>1</v>
      </c>
      <c r="G32" s="75">
        <f t="shared" si="3"/>
        <v>1</v>
      </c>
      <c r="H32" s="74">
        <f t="shared" si="8"/>
        <v>7</v>
      </c>
      <c r="I32" s="76">
        <f t="shared" si="11"/>
        <v>14.285714285714285</v>
      </c>
      <c r="J32" s="77">
        <f t="shared" si="10"/>
        <v>1.4256619144602851</v>
      </c>
      <c r="K32" s="78">
        <v>63</v>
      </c>
      <c r="L32" s="75">
        <v>14</v>
      </c>
      <c r="M32" s="610">
        <f t="shared" si="16"/>
        <v>77</v>
      </c>
      <c r="N32" s="78">
        <v>0</v>
      </c>
      <c r="O32" s="75">
        <v>5</v>
      </c>
      <c r="P32" s="75">
        <f t="shared" si="17"/>
        <v>5</v>
      </c>
      <c r="Q32" s="74">
        <f t="shared" si="9"/>
        <v>82</v>
      </c>
      <c r="R32" s="76">
        <f t="shared" si="12"/>
        <v>6.0975609756097562</v>
      </c>
      <c r="S32" s="77">
        <f t="shared" si="7"/>
        <v>1.4375876577840112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290" t="s">
        <v>26</v>
      </c>
      <c r="B33" s="78">
        <v>6</v>
      </c>
      <c r="C33" s="75">
        <v>2</v>
      </c>
      <c r="D33" s="75">
        <f t="shared" si="2"/>
        <v>8</v>
      </c>
      <c r="E33" s="74">
        <v>0</v>
      </c>
      <c r="F33" s="75">
        <v>0</v>
      </c>
      <c r="G33" s="75">
        <f t="shared" si="3"/>
        <v>0</v>
      </c>
      <c r="H33" s="74">
        <f t="shared" si="8"/>
        <v>8</v>
      </c>
      <c r="I33" s="76">
        <f t="shared" si="11"/>
        <v>0</v>
      </c>
      <c r="J33" s="77">
        <f t="shared" si="10"/>
        <v>1.6293279022403258</v>
      </c>
      <c r="K33" s="78">
        <v>61</v>
      </c>
      <c r="L33" s="75">
        <v>8</v>
      </c>
      <c r="M33" s="610">
        <f t="shared" si="16"/>
        <v>69</v>
      </c>
      <c r="N33" s="78">
        <v>2</v>
      </c>
      <c r="O33" s="75">
        <v>10</v>
      </c>
      <c r="P33" s="75">
        <f t="shared" si="17"/>
        <v>12</v>
      </c>
      <c r="Q33" s="74">
        <f t="shared" si="9"/>
        <v>81</v>
      </c>
      <c r="R33" s="76">
        <f t="shared" si="12"/>
        <v>14.814814814814813</v>
      </c>
      <c r="S33" s="77">
        <f t="shared" si="7"/>
        <v>1.4200561009817672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290" t="s">
        <v>27</v>
      </c>
      <c r="B34" s="78">
        <v>3</v>
      </c>
      <c r="C34" s="75">
        <v>1</v>
      </c>
      <c r="D34" s="75">
        <f t="shared" si="2"/>
        <v>4</v>
      </c>
      <c r="E34" s="74">
        <v>0</v>
      </c>
      <c r="F34" s="75">
        <v>1</v>
      </c>
      <c r="G34" s="75">
        <f t="shared" si="3"/>
        <v>1</v>
      </c>
      <c r="H34" s="74">
        <f t="shared" si="8"/>
        <v>5</v>
      </c>
      <c r="I34" s="76">
        <f t="shared" si="11"/>
        <v>20</v>
      </c>
      <c r="J34" s="77">
        <f t="shared" si="10"/>
        <v>1.0183299389002036</v>
      </c>
      <c r="K34" s="78">
        <v>48</v>
      </c>
      <c r="L34" s="75">
        <v>8</v>
      </c>
      <c r="M34" s="610">
        <f t="shared" si="16"/>
        <v>56</v>
      </c>
      <c r="N34" s="78">
        <v>0</v>
      </c>
      <c r="O34" s="75">
        <v>4</v>
      </c>
      <c r="P34" s="75">
        <f t="shared" si="17"/>
        <v>4</v>
      </c>
      <c r="Q34" s="74">
        <f t="shared" si="9"/>
        <v>60</v>
      </c>
      <c r="R34" s="76">
        <f t="shared" si="12"/>
        <v>6.666666666666667</v>
      </c>
      <c r="S34" s="77">
        <f t="shared" si="7"/>
        <v>1.0518934081346423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290" t="s">
        <v>28</v>
      </c>
      <c r="B35" s="78">
        <v>3</v>
      </c>
      <c r="C35" s="75">
        <v>1</v>
      </c>
      <c r="D35" s="75">
        <f t="shared" si="2"/>
        <v>4</v>
      </c>
      <c r="E35" s="74">
        <v>0</v>
      </c>
      <c r="F35" s="75">
        <v>1</v>
      </c>
      <c r="G35" s="75">
        <f t="shared" si="3"/>
        <v>1</v>
      </c>
      <c r="H35" s="74">
        <f t="shared" si="8"/>
        <v>5</v>
      </c>
      <c r="I35" s="76">
        <f t="shared" si="11"/>
        <v>20</v>
      </c>
      <c r="J35" s="77">
        <f t="shared" si="10"/>
        <v>1.0183299389002036</v>
      </c>
      <c r="K35" s="78">
        <v>46</v>
      </c>
      <c r="L35" s="75">
        <v>6</v>
      </c>
      <c r="M35" s="610">
        <f t="shared" si="16"/>
        <v>52</v>
      </c>
      <c r="N35" s="78">
        <v>0</v>
      </c>
      <c r="O35" s="75">
        <v>6</v>
      </c>
      <c r="P35" s="75">
        <f t="shared" si="17"/>
        <v>6</v>
      </c>
      <c r="Q35" s="74">
        <f t="shared" si="9"/>
        <v>58</v>
      </c>
      <c r="R35" s="76">
        <f t="shared" si="12"/>
        <v>10.344827586206897</v>
      </c>
      <c r="S35" s="77">
        <f t="shared" si="7"/>
        <v>1.0168302945301544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292" t="s">
        <v>29</v>
      </c>
      <c r="B36" s="90">
        <v>6</v>
      </c>
      <c r="C36" s="87">
        <v>3</v>
      </c>
      <c r="D36" s="87">
        <f t="shared" si="2"/>
        <v>9</v>
      </c>
      <c r="E36" s="86">
        <v>1</v>
      </c>
      <c r="F36" s="87">
        <v>1</v>
      </c>
      <c r="G36" s="87">
        <f t="shared" si="3"/>
        <v>2</v>
      </c>
      <c r="H36" s="86">
        <f t="shared" si="8"/>
        <v>11</v>
      </c>
      <c r="I36" s="88">
        <f t="shared" si="11"/>
        <v>18.181818181818183</v>
      </c>
      <c r="J36" s="89">
        <f t="shared" si="10"/>
        <v>2.2403258655804481</v>
      </c>
      <c r="K36" s="90">
        <v>63</v>
      </c>
      <c r="L36" s="87">
        <v>6</v>
      </c>
      <c r="M36" s="611">
        <f t="shared" si="16"/>
        <v>69</v>
      </c>
      <c r="N36" s="90">
        <v>2</v>
      </c>
      <c r="O36" s="87">
        <v>5</v>
      </c>
      <c r="P36" s="87">
        <f t="shared" si="17"/>
        <v>7</v>
      </c>
      <c r="Q36" s="86">
        <f t="shared" si="9"/>
        <v>76</v>
      </c>
      <c r="R36" s="88">
        <f t="shared" si="12"/>
        <v>9.2105263157894743</v>
      </c>
      <c r="S36" s="89">
        <f t="shared" si="7"/>
        <v>1.3323983169705471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293" t="s">
        <v>30</v>
      </c>
      <c r="B37" s="97">
        <f>SUM(B31:B36)</f>
        <v>25</v>
      </c>
      <c r="C37" s="94">
        <f>SUM(C31:C36)</f>
        <v>7</v>
      </c>
      <c r="D37" s="94">
        <f t="shared" ref="D37:G37" si="18">SUM(D31:D36)</f>
        <v>32</v>
      </c>
      <c r="E37" s="93">
        <f>SUM(E31:E36)</f>
        <v>1</v>
      </c>
      <c r="F37" s="94">
        <f>SUM(F31:F36)</f>
        <v>4</v>
      </c>
      <c r="G37" s="94">
        <f t="shared" si="18"/>
        <v>5</v>
      </c>
      <c r="H37" s="93">
        <f t="shared" si="8"/>
        <v>37</v>
      </c>
      <c r="I37" s="95">
        <f t="shared" si="11"/>
        <v>13.513513513513514</v>
      </c>
      <c r="J37" s="96">
        <f t="shared" si="10"/>
        <v>7.5356415478615073</v>
      </c>
      <c r="K37" s="97">
        <f>SUM(K31:K36)</f>
        <v>355</v>
      </c>
      <c r="L37" s="94">
        <f>SUM(L31:L36)</f>
        <v>63</v>
      </c>
      <c r="M37" s="608">
        <f t="shared" ref="M37" si="19">SUM(M31:M36)</f>
        <v>418</v>
      </c>
      <c r="N37" s="97">
        <f>SUM(N31:N36)</f>
        <v>5</v>
      </c>
      <c r="O37" s="94">
        <f>SUM(O31:O36)</f>
        <v>41</v>
      </c>
      <c r="P37" s="94">
        <f t="shared" ref="P37" si="20">SUM(P31:P36)</f>
        <v>46</v>
      </c>
      <c r="Q37" s="93">
        <f t="shared" si="9"/>
        <v>464</v>
      </c>
      <c r="R37" s="95">
        <f t="shared" si="12"/>
        <v>9.9137931034482758</v>
      </c>
      <c r="S37" s="96">
        <f t="shared" si="7"/>
        <v>8.1346423562412351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293" t="s">
        <v>31</v>
      </c>
      <c r="B38" s="106">
        <v>20</v>
      </c>
      <c r="C38" s="105">
        <v>7</v>
      </c>
      <c r="D38" s="94">
        <f t="shared" si="2"/>
        <v>27</v>
      </c>
      <c r="E38" s="104">
        <v>0</v>
      </c>
      <c r="F38" s="105">
        <v>3</v>
      </c>
      <c r="G38" s="94">
        <f t="shared" si="3"/>
        <v>3</v>
      </c>
      <c r="H38" s="93">
        <f t="shared" si="8"/>
        <v>30</v>
      </c>
      <c r="I38" s="95">
        <f t="shared" si="11"/>
        <v>10</v>
      </c>
      <c r="J38" s="96">
        <f t="shared" si="10"/>
        <v>6.1099796334012222</v>
      </c>
      <c r="K38" s="106">
        <v>320</v>
      </c>
      <c r="L38" s="105">
        <v>61</v>
      </c>
      <c r="M38" s="608">
        <f t="shared" ref="M38:M51" si="21">SUM(K38:L38)</f>
        <v>381</v>
      </c>
      <c r="N38" s="106">
        <v>1</v>
      </c>
      <c r="O38" s="105">
        <v>41</v>
      </c>
      <c r="P38" s="94">
        <f t="shared" ref="P38:P51" si="22">SUM(N38:O38)</f>
        <v>42</v>
      </c>
      <c r="Q38" s="93">
        <f t="shared" si="9"/>
        <v>423</v>
      </c>
      <c r="R38" s="95">
        <f t="shared" si="12"/>
        <v>9.9290780141843964</v>
      </c>
      <c r="S38" s="96">
        <f t="shared" si="7"/>
        <v>7.4158485273492287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295" t="s">
        <v>32</v>
      </c>
      <c r="B39" s="106">
        <v>35</v>
      </c>
      <c r="C39" s="105">
        <v>6</v>
      </c>
      <c r="D39" s="94">
        <f t="shared" si="2"/>
        <v>41</v>
      </c>
      <c r="E39" s="104">
        <v>0</v>
      </c>
      <c r="F39" s="105">
        <v>2</v>
      </c>
      <c r="G39" s="94">
        <f t="shared" si="3"/>
        <v>2</v>
      </c>
      <c r="H39" s="93">
        <f t="shared" si="8"/>
        <v>43</v>
      </c>
      <c r="I39" s="95">
        <f t="shared" si="11"/>
        <v>4.6511627906976747</v>
      </c>
      <c r="J39" s="96">
        <f t="shared" si="10"/>
        <v>8.7576374745417507</v>
      </c>
      <c r="K39" s="106">
        <v>398</v>
      </c>
      <c r="L39" s="105">
        <v>24</v>
      </c>
      <c r="M39" s="608">
        <f t="shared" si="21"/>
        <v>422</v>
      </c>
      <c r="N39" s="106">
        <v>1</v>
      </c>
      <c r="O39" s="105">
        <v>30</v>
      </c>
      <c r="P39" s="94">
        <f t="shared" si="22"/>
        <v>31</v>
      </c>
      <c r="Q39" s="93">
        <f t="shared" si="9"/>
        <v>453</v>
      </c>
      <c r="R39" s="95">
        <f t="shared" si="12"/>
        <v>6.8432671081677698</v>
      </c>
      <c r="S39" s="96">
        <f t="shared" si="7"/>
        <v>7.9417952314165499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295" t="s">
        <v>33</v>
      </c>
      <c r="B40" s="106">
        <v>24</v>
      </c>
      <c r="C40" s="105">
        <v>5</v>
      </c>
      <c r="D40" s="94">
        <f t="shared" si="2"/>
        <v>29</v>
      </c>
      <c r="E40" s="104">
        <v>0</v>
      </c>
      <c r="F40" s="105">
        <v>2</v>
      </c>
      <c r="G40" s="94">
        <f t="shared" si="3"/>
        <v>2</v>
      </c>
      <c r="H40" s="93">
        <f t="shared" si="8"/>
        <v>31</v>
      </c>
      <c r="I40" s="95">
        <f t="shared" si="11"/>
        <v>6.4516129032258069</v>
      </c>
      <c r="J40" s="96">
        <f t="shared" si="10"/>
        <v>6.3136456211812622</v>
      </c>
      <c r="K40" s="106">
        <v>409</v>
      </c>
      <c r="L40" s="105">
        <v>67</v>
      </c>
      <c r="M40" s="608">
        <f t="shared" si="21"/>
        <v>476</v>
      </c>
      <c r="N40" s="106">
        <v>0</v>
      </c>
      <c r="O40" s="105">
        <v>27</v>
      </c>
      <c r="P40" s="94">
        <f t="shared" si="22"/>
        <v>27</v>
      </c>
      <c r="Q40" s="93">
        <f t="shared" si="9"/>
        <v>503</v>
      </c>
      <c r="R40" s="95">
        <f t="shared" si="12"/>
        <v>5.3677932405566597</v>
      </c>
      <c r="S40" s="96">
        <f t="shared" si="7"/>
        <v>8.818373071528752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295" t="s">
        <v>34</v>
      </c>
      <c r="B41" s="106">
        <v>35</v>
      </c>
      <c r="C41" s="105">
        <v>4</v>
      </c>
      <c r="D41" s="94">
        <f t="shared" si="2"/>
        <v>39</v>
      </c>
      <c r="E41" s="104">
        <v>0</v>
      </c>
      <c r="F41" s="105">
        <v>0</v>
      </c>
      <c r="G41" s="94">
        <f t="shared" si="3"/>
        <v>0</v>
      </c>
      <c r="H41" s="93">
        <f t="shared" si="8"/>
        <v>39</v>
      </c>
      <c r="I41" s="95">
        <f t="shared" si="11"/>
        <v>0</v>
      </c>
      <c r="J41" s="96">
        <f t="shared" si="10"/>
        <v>7.9429735234215881</v>
      </c>
      <c r="K41" s="106">
        <v>337</v>
      </c>
      <c r="L41" s="105">
        <v>56</v>
      </c>
      <c r="M41" s="608">
        <f t="shared" si="21"/>
        <v>393</v>
      </c>
      <c r="N41" s="106">
        <v>0</v>
      </c>
      <c r="O41" s="105">
        <v>35</v>
      </c>
      <c r="P41" s="94">
        <f t="shared" si="22"/>
        <v>35</v>
      </c>
      <c r="Q41" s="93">
        <f t="shared" si="9"/>
        <v>428</v>
      </c>
      <c r="R41" s="95">
        <f t="shared" si="12"/>
        <v>8.1775700934579429</v>
      </c>
      <c r="S41" s="96">
        <f t="shared" si="7"/>
        <v>7.5035063113604492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295" t="s">
        <v>35</v>
      </c>
      <c r="B42" s="106">
        <v>36</v>
      </c>
      <c r="C42" s="105">
        <v>7</v>
      </c>
      <c r="D42" s="94">
        <f t="shared" si="2"/>
        <v>43</v>
      </c>
      <c r="E42" s="104">
        <v>0</v>
      </c>
      <c r="F42" s="105">
        <v>2</v>
      </c>
      <c r="G42" s="94">
        <f t="shared" si="3"/>
        <v>2</v>
      </c>
      <c r="H42" s="93">
        <f t="shared" si="8"/>
        <v>45</v>
      </c>
      <c r="I42" s="95">
        <f t="shared" si="11"/>
        <v>4.4444444444444446</v>
      </c>
      <c r="J42" s="96">
        <f t="shared" si="10"/>
        <v>9.1649694501018324</v>
      </c>
      <c r="K42" s="106">
        <v>314</v>
      </c>
      <c r="L42" s="105">
        <v>40</v>
      </c>
      <c r="M42" s="608">
        <f t="shared" si="21"/>
        <v>354</v>
      </c>
      <c r="N42" s="106">
        <v>1</v>
      </c>
      <c r="O42" s="105">
        <v>28</v>
      </c>
      <c r="P42" s="94">
        <f t="shared" si="22"/>
        <v>29</v>
      </c>
      <c r="Q42" s="93">
        <f t="shared" si="9"/>
        <v>383</v>
      </c>
      <c r="R42" s="95">
        <f t="shared" si="12"/>
        <v>7.5718015665796345</v>
      </c>
      <c r="S42" s="96">
        <f t="shared" si="7"/>
        <v>6.7145862552594675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295" t="s">
        <v>36</v>
      </c>
      <c r="B43" s="106">
        <v>28</v>
      </c>
      <c r="C43" s="105">
        <v>4</v>
      </c>
      <c r="D43" s="94">
        <f t="shared" si="2"/>
        <v>32</v>
      </c>
      <c r="E43" s="104">
        <v>0</v>
      </c>
      <c r="F43" s="105">
        <v>1</v>
      </c>
      <c r="G43" s="94">
        <f t="shared" si="3"/>
        <v>1</v>
      </c>
      <c r="H43" s="93">
        <f t="shared" si="8"/>
        <v>33</v>
      </c>
      <c r="I43" s="95">
        <f t="shared" si="11"/>
        <v>3.0303030303030303</v>
      </c>
      <c r="J43" s="96">
        <f t="shared" si="10"/>
        <v>6.7209775967413439</v>
      </c>
      <c r="K43" s="106">
        <v>314</v>
      </c>
      <c r="L43" s="105">
        <v>62</v>
      </c>
      <c r="M43" s="608">
        <f t="shared" si="21"/>
        <v>376</v>
      </c>
      <c r="N43" s="106">
        <v>2</v>
      </c>
      <c r="O43" s="105">
        <v>17</v>
      </c>
      <c r="P43" s="94">
        <f t="shared" si="22"/>
        <v>19</v>
      </c>
      <c r="Q43" s="93">
        <f t="shared" si="9"/>
        <v>395</v>
      </c>
      <c r="R43" s="95">
        <f t="shared" si="12"/>
        <v>4.8101265822784809</v>
      </c>
      <c r="S43" s="96">
        <f t="shared" si="7"/>
        <v>6.9249649368863953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295" t="s">
        <v>37</v>
      </c>
      <c r="B44" s="111">
        <v>36</v>
      </c>
      <c r="C44" s="108">
        <v>5</v>
      </c>
      <c r="D44" s="105">
        <f t="shared" si="2"/>
        <v>41</v>
      </c>
      <c r="E44" s="107">
        <v>0</v>
      </c>
      <c r="F44" s="110">
        <v>1</v>
      </c>
      <c r="G44" s="109">
        <f t="shared" si="3"/>
        <v>1</v>
      </c>
      <c r="H44" s="104">
        <f t="shared" si="8"/>
        <v>42</v>
      </c>
      <c r="I44" s="95">
        <f t="shared" si="11"/>
        <v>2.3809523809523809</v>
      </c>
      <c r="J44" s="96">
        <f t="shared" si="10"/>
        <v>8.5539714867617107</v>
      </c>
      <c r="K44" s="111">
        <v>346</v>
      </c>
      <c r="L44" s="108">
        <v>56</v>
      </c>
      <c r="M44" s="109">
        <f t="shared" si="21"/>
        <v>402</v>
      </c>
      <c r="N44" s="111">
        <v>3</v>
      </c>
      <c r="O44" s="110">
        <v>19</v>
      </c>
      <c r="P44" s="109">
        <f t="shared" si="22"/>
        <v>22</v>
      </c>
      <c r="Q44" s="104">
        <f t="shared" si="9"/>
        <v>424</v>
      </c>
      <c r="R44" s="95">
        <f t="shared" si="12"/>
        <v>5.1886792452830184</v>
      </c>
      <c r="S44" s="96">
        <f t="shared" si="7"/>
        <v>7.433380084151473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296" t="s">
        <v>38</v>
      </c>
      <c r="B45" s="111">
        <v>48</v>
      </c>
      <c r="C45" s="108">
        <v>2</v>
      </c>
      <c r="D45" s="105">
        <f t="shared" si="2"/>
        <v>50</v>
      </c>
      <c r="E45" s="107">
        <v>0</v>
      </c>
      <c r="F45" s="110">
        <v>2</v>
      </c>
      <c r="G45" s="109">
        <f t="shared" si="3"/>
        <v>2</v>
      </c>
      <c r="H45" s="104">
        <f t="shared" si="8"/>
        <v>52</v>
      </c>
      <c r="I45" s="95">
        <f t="shared" si="11"/>
        <v>3.8461538461538458</v>
      </c>
      <c r="J45" s="96">
        <f t="shared" si="10"/>
        <v>10.590631364562118</v>
      </c>
      <c r="K45" s="111">
        <v>405</v>
      </c>
      <c r="L45" s="108">
        <v>56</v>
      </c>
      <c r="M45" s="109">
        <f t="shared" si="21"/>
        <v>461</v>
      </c>
      <c r="N45" s="111">
        <v>2</v>
      </c>
      <c r="O45" s="110">
        <v>20</v>
      </c>
      <c r="P45" s="109">
        <f t="shared" si="22"/>
        <v>22</v>
      </c>
      <c r="Q45" s="104">
        <f t="shared" si="9"/>
        <v>483</v>
      </c>
      <c r="R45" s="95">
        <f t="shared" si="12"/>
        <v>4.5548654244306421</v>
      </c>
      <c r="S45" s="96">
        <f t="shared" si="7"/>
        <v>8.4677419354838719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297" t="s">
        <v>39</v>
      </c>
      <c r="B46" s="121">
        <v>5</v>
      </c>
      <c r="C46" s="115">
        <v>0</v>
      </c>
      <c r="D46" s="604">
        <f t="shared" si="2"/>
        <v>5</v>
      </c>
      <c r="E46" s="114">
        <v>0</v>
      </c>
      <c r="F46" s="117">
        <v>0</v>
      </c>
      <c r="G46" s="116">
        <f t="shared" si="3"/>
        <v>0</v>
      </c>
      <c r="H46" s="118">
        <f t="shared" si="8"/>
        <v>5</v>
      </c>
      <c r="I46" s="119">
        <f t="shared" si="11"/>
        <v>0</v>
      </c>
      <c r="J46" s="120">
        <f t="shared" si="10"/>
        <v>1.0183299389002036</v>
      </c>
      <c r="K46" s="121">
        <v>78</v>
      </c>
      <c r="L46" s="115">
        <v>8</v>
      </c>
      <c r="M46" s="116">
        <f t="shared" si="21"/>
        <v>86</v>
      </c>
      <c r="N46" s="121">
        <v>0</v>
      </c>
      <c r="O46" s="117">
        <v>2</v>
      </c>
      <c r="P46" s="116">
        <f t="shared" si="22"/>
        <v>2</v>
      </c>
      <c r="Q46" s="118">
        <f t="shared" si="9"/>
        <v>88</v>
      </c>
      <c r="R46" s="119">
        <f t="shared" si="12"/>
        <v>2.2727272727272729</v>
      </c>
      <c r="S46" s="120">
        <f t="shared" si="7"/>
        <v>1.5427769985974755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298" t="s">
        <v>40</v>
      </c>
      <c r="B47" s="130">
        <v>6</v>
      </c>
      <c r="C47" s="124">
        <v>0</v>
      </c>
      <c r="D47" s="605">
        <f t="shared" si="2"/>
        <v>6</v>
      </c>
      <c r="E47" s="123">
        <v>0</v>
      </c>
      <c r="F47" s="126">
        <v>0</v>
      </c>
      <c r="G47" s="125">
        <f t="shared" si="3"/>
        <v>0</v>
      </c>
      <c r="H47" s="127">
        <f t="shared" si="8"/>
        <v>6</v>
      </c>
      <c r="I47" s="128">
        <f t="shared" si="11"/>
        <v>0</v>
      </c>
      <c r="J47" s="129">
        <f t="shared" si="10"/>
        <v>1.2219959266802443</v>
      </c>
      <c r="K47" s="130">
        <v>65</v>
      </c>
      <c r="L47" s="124">
        <v>12</v>
      </c>
      <c r="M47" s="125">
        <f t="shared" si="21"/>
        <v>77</v>
      </c>
      <c r="N47" s="130">
        <v>0</v>
      </c>
      <c r="O47" s="126">
        <v>4</v>
      </c>
      <c r="P47" s="125">
        <f t="shared" si="22"/>
        <v>4</v>
      </c>
      <c r="Q47" s="127">
        <f t="shared" si="9"/>
        <v>81</v>
      </c>
      <c r="R47" s="128">
        <f t="shared" si="12"/>
        <v>4.9382716049382713</v>
      </c>
      <c r="S47" s="129">
        <f t="shared" si="7"/>
        <v>1.4200561009817672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298" t="s">
        <v>41</v>
      </c>
      <c r="B48" s="130">
        <v>8</v>
      </c>
      <c r="C48" s="124">
        <v>2</v>
      </c>
      <c r="D48" s="605">
        <f t="shared" si="2"/>
        <v>10</v>
      </c>
      <c r="E48" s="123">
        <v>0</v>
      </c>
      <c r="F48" s="126">
        <v>0</v>
      </c>
      <c r="G48" s="125">
        <f t="shared" si="3"/>
        <v>0</v>
      </c>
      <c r="H48" s="127">
        <f t="shared" si="8"/>
        <v>10</v>
      </c>
      <c r="I48" s="128">
        <f t="shared" si="11"/>
        <v>0</v>
      </c>
      <c r="J48" s="129">
        <f t="shared" si="10"/>
        <v>2.0366598778004072</v>
      </c>
      <c r="K48" s="130">
        <v>97</v>
      </c>
      <c r="L48" s="124">
        <v>10</v>
      </c>
      <c r="M48" s="125">
        <f t="shared" si="21"/>
        <v>107</v>
      </c>
      <c r="N48" s="130">
        <v>0</v>
      </c>
      <c r="O48" s="126">
        <v>1</v>
      </c>
      <c r="P48" s="125">
        <f t="shared" si="22"/>
        <v>1</v>
      </c>
      <c r="Q48" s="127">
        <f t="shared" si="9"/>
        <v>108</v>
      </c>
      <c r="R48" s="128">
        <f t="shared" si="12"/>
        <v>0.92592592592592582</v>
      </c>
      <c r="S48" s="129">
        <f t="shared" si="7"/>
        <v>1.8934081346423564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298" t="s">
        <v>42</v>
      </c>
      <c r="B49" s="130">
        <v>9</v>
      </c>
      <c r="C49" s="124">
        <v>1</v>
      </c>
      <c r="D49" s="605">
        <f t="shared" si="2"/>
        <v>10</v>
      </c>
      <c r="E49" s="123">
        <v>0</v>
      </c>
      <c r="F49" s="126">
        <v>0</v>
      </c>
      <c r="G49" s="125">
        <f t="shared" si="3"/>
        <v>0</v>
      </c>
      <c r="H49" s="127">
        <f t="shared" si="8"/>
        <v>10</v>
      </c>
      <c r="I49" s="128">
        <f t="shared" si="11"/>
        <v>0</v>
      </c>
      <c r="J49" s="129">
        <f t="shared" si="10"/>
        <v>2.0366598778004072</v>
      </c>
      <c r="K49" s="130">
        <v>82</v>
      </c>
      <c r="L49" s="124">
        <v>8</v>
      </c>
      <c r="M49" s="125">
        <f t="shared" si="21"/>
        <v>90</v>
      </c>
      <c r="N49" s="130">
        <v>1</v>
      </c>
      <c r="O49" s="126">
        <v>0</v>
      </c>
      <c r="P49" s="125">
        <f t="shared" si="22"/>
        <v>1</v>
      </c>
      <c r="Q49" s="127">
        <f t="shared" si="9"/>
        <v>91</v>
      </c>
      <c r="R49" s="128">
        <f t="shared" si="12"/>
        <v>1.0989010989010988</v>
      </c>
      <c r="S49" s="129">
        <f t="shared" si="7"/>
        <v>1.5953716690042077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298" t="s">
        <v>43</v>
      </c>
      <c r="B50" s="78">
        <v>19</v>
      </c>
      <c r="C50" s="75">
        <v>0</v>
      </c>
      <c r="D50" s="75">
        <f t="shared" si="2"/>
        <v>19</v>
      </c>
      <c r="E50" s="74">
        <v>0</v>
      </c>
      <c r="F50" s="75">
        <v>0</v>
      </c>
      <c r="G50" s="75">
        <f t="shared" si="3"/>
        <v>0</v>
      </c>
      <c r="H50" s="74">
        <f t="shared" si="8"/>
        <v>19</v>
      </c>
      <c r="I50" s="76">
        <f t="shared" si="11"/>
        <v>0</v>
      </c>
      <c r="J50" s="77">
        <f t="shared" si="10"/>
        <v>3.8696537678207736</v>
      </c>
      <c r="K50" s="78">
        <v>117</v>
      </c>
      <c r="L50" s="75">
        <v>15</v>
      </c>
      <c r="M50" s="610">
        <f t="shared" si="21"/>
        <v>132</v>
      </c>
      <c r="N50" s="78">
        <v>0</v>
      </c>
      <c r="O50" s="75">
        <v>1</v>
      </c>
      <c r="P50" s="75">
        <f t="shared" si="22"/>
        <v>1</v>
      </c>
      <c r="Q50" s="74">
        <f t="shared" si="9"/>
        <v>133</v>
      </c>
      <c r="R50" s="76">
        <f t="shared" si="12"/>
        <v>0.75187969924812026</v>
      </c>
      <c r="S50" s="77">
        <f t="shared" si="7"/>
        <v>2.3316970546984574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299" t="s">
        <v>44</v>
      </c>
      <c r="B51" s="90">
        <v>9</v>
      </c>
      <c r="C51" s="87">
        <v>2</v>
      </c>
      <c r="D51" s="87">
        <f t="shared" si="2"/>
        <v>11</v>
      </c>
      <c r="E51" s="86">
        <v>0</v>
      </c>
      <c r="F51" s="87">
        <v>0</v>
      </c>
      <c r="G51" s="87">
        <f t="shared" si="3"/>
        <v>0</v>
      </c>
      <c r="H51" s="86">
        <f t="shared" si="8"/>
        <v>11</v>
      </c>
      <c r="I51" s="132">
        <f t="shared" si="11"/>
        <v>0</v>
      </c>
      <c r="J51" s="133">
        <f t="shared" si="10"/>
        <v>2.2403258655804481</v>
      </c>
      <c r="K51" s="90">
        <v>75</v>
      </c>
      <c r="L51" s="87">
        <v>11</v>
      </c>
      <c r="M51" s="611">
        <f t="shared" si="21"/>
        <v>86</v>
      </c>
      <c r="N51" s="90">
        <v>1</v>
      </c>
      <c r="O51" s="87">
        <v>1</v>
      </c>
      <c r="P51" s="87">
        <f t="shared" si="22"/>
        <v>2</v>
      </c>
      <c r="Q51" s="86">
        <f t="shared" si="9"/>
        <v>88</v>
      </c>
      <c r="R51" s="132">
        <f t="shared" si="12"/>
        <v>2.2727272727272729</v>
      </c>
      <c r="S51" s="133">
        <f t="shared" si="7"/>
        <v>1.5427769985974755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296" t="s">
        <v>45</v>
      </c>
      <c r="B52" s="97">
        <f>SUM(B46:B51)</f>
        <v>56</v>
      </c>
      <c r="C52" s="94">
        <f>SUM(C46:C51)</f>
        <v>5</v>
      </c>
      <c r="D52" s="94">
        <f t="shared" ref="D52:G52" si="23">SUM(D46:D51)</f>
        <v>61</v>
      </c>
      <c r="E52" s="93">
        <f>SUM(E46:E51)</f>
        <v>0</v>
      </c>
      <c r="F52" s="94">
        <f>SUM(F46:F51)</f>
        <v>0</v>
      </c>
      <c r="G52" s="94">
        <f t="shared" si="23"/>
        <v>0</v>
      </c>
      <c r="H52" s="93">
        <f t="shared" si="8"/>
        <v>61</v>
      </c>
      <c r="I52" s="95">
        <f t="shared" si="11"/>
        <v>0</v>
      </c>
      <c r="J52" s="96">
        <f t="shared" si="10"/>
        <v>12.423625254582484</v>
      </c>
      <c r="K52" s="97">
        <f>SUM(K46:K51)</f>
        <v>514</v>
      </c>
      <c r="L52" s="94">
        <f>SUM(L46:L51)</f>
        <v>64</v>
      </c>
      <c r="M52" s="608">
        <f t="shared" ref="M52" si="24">SUM(M46:M51)</f>
        <v>578</v>
      </c>
      <c r="N52" s="97">
        <f>SUM(N46:N51)</f>
        <v>2</v>
      </c>
      <c r="O52" s="94">
        <f>SUM(O46:O51)</f>
        <v>9</v>
      </c>
      <c r="P52" s="94">
        <f t="shared" ref="P52" si="25">SUM(P46:P51)</f>
        <v>11</v>
      </c>
      <c r="Q52" s="93">
        <f t="shared" si="9"/>
        <v>589</v>
      </c>
      <c r="R52" s="95">
        <f t="shared" si="12"/>
        <v>1.8675721561969441</v>
      </c>
      <c r="S52" s="96">
        <f t="shared" si="7"/>
        <v>10.32608695652174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294" t="s">
        <v>46</v>
      </c>
      <c r="B53" s="138">
        <v>13</v>
      </c>
      <c r="C53" s="135">
        <v>0</v>
      </c>
      <c r="D53" s="135">
        <f t="shared" si="2"/>
        <v>13</v>
      </c>
      <c r="E53" s="134">
        <v>0</v>
      </c>
      <c r="F53" s="135">
        <v>0</v>
      </c>
      <c r="G53" s="135">
        <f t="shared" si="3"/>
        <v>0</v>
      </c>
      <c r="H53" s="134">
        <f t="shared" si="8"/>
        <v>13</v>
      </c>
      <c r="I53" s="136">
        <f t="shared" si="11"/>
        <v>0</v>
      </c>
      <c r="J53" s="137">
        <f t="shared" si="10"/>
        <v>2.6476578411405294</v>
      </c>
      <c r="K53" s="138">
        <v>83</v>
      </c>
      <c r="L53" s="135">
        <v>11</v>
      </c>
      <c r="M53" s="612">
        <f t="shared" ref="M53:M58" si="26">SUM(K53:L53)</f>
        <v>94</v>
      </c>
      <c r="N53" s="138">
        <v>0</v>
      </c>
      <c r="O53" s="135">
        <v>0</v>
      </c>
      <c r="P53" s="135">
        <f t="shared" ref="P53:P58" si="27">SUM(N53:O53)</f>
        <v>0</v>
      </c>
      <c r="Q53" s="134">
        <f t="shared" si="9"/>
        <v>94</v>
      </c>
      <c r="R53" s="136">
        <f t="shared" si="12"/>
        <v>0</v>
      </c>
      <c r="S53" s="137">
        <f t="shared" si="7"/>
        <v>1.6479663394109396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290" t="s">
        <v>47</v>
      </c>
      <c r="B54" s="78">
        <v>8</v>
      </c>
      <c r="C54" s="75">
        <v>0</v>
      </c>
      <c r="D54" s="75">
        <f t="shared" si="2"/>
        <v>8</v>
      </c>
      <c r="E54" s="74">
        <v>0</v>
      </c>
      <c r="F54" s="75">
        <v>0</v>
      </c>
      <c r="G54" s="75">
        <f t="shared" si="3"/>
        <v>0</v>
      </c>
      <c r="H54" s="74">
        <f t="shared" si="8"/>
        <v>8</v>
      </c>
      <c r="I54" s="76">
        <f t="shared" si="11"/>
        <v>0</v>
      </c>
      <c r="J54" s="77">
        <f t="shared" si="10"/>
        <v>1.6293279022403258</v>
      </c>
      <c r="K54" s="78">
        <v>89</v>
      </c>
      <c r="L54" s="75">
        <v>12</v>
      </c>
      <c r="M54" s="610">
        <f t="shared" si="26"/>
        <v>101</v>
      </c>
      <c r="N54" s="78">
        <v>0</v>
      </c>
      <c r="O54" s="75">
        <v>1</v>
      </c>
      <c r="P54" s="75">
        <f t="shared" si="27"/>
        <v>1</v>
      </c>
      <c r="Q54" s="74">
        <f t="shared" si="9"/>
        <v>102</v>
      </c>
      <c r="R54" s="76">
        <f t="shared" si="12"/>
        <v>0.98039215686274506</v>
      </c>
      <c r="S54" s="77">
        <f t="shared" si="7"/>
        <v>1.788218793828892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290" t="s">
        <v>48</v>
      </c>
      <c r="B55" s="78">
        <v>7</v>
      </c>
      <c r="C55" s="75">
        <v>1</v>
      </c>
      <c r="D55" s="75">
        <f t="shared" si="2"/>
        <v>8</v>
      </c>
      <c r="E55" s="74">
        <v>0</v>
      </c>
      <c r="F55" s="75">
        <v>0</v>
      </c>
      <c r="G55" s="75">
        <f t="shared" si="3"/>
        <v>0</v>
      </c>
      <c r="H55" s="74">
        <f t="shared" si="8"/>
        <v>8</v>
      </c>
      <c r="I55" s="76">
        <f t="shared" si="11"/>
        <v>0</v>
      </c>
      <c r="J55" s="77">
        <f t="shared" si="10"/>
        <v>1.6293279022403258</v>
      </c>
      <c r="K55" s="78">
        <v>80</v>
      </c>
      <c r="L55" s="75">
        <v>15</v>
      </c>
      <c r="M55" s="610">
        <f t="shared" si="26"/>
        <v>95</v>
      </c>
      <c r="N55" s="78">
        <v>0</v>
      </c>
      <c r="O55" s="75">
        <v>2</v>
      </c>
      <c r="P55" s="75">
        <f t="shared" si="27"/>
        <v>2</v>
      </c>
      <c r="Q55" s="74">
        <f t="shared" si="9"/>
        <v>97</v>
      </c>
      <c r="R55" s="76">
        <f t="shared" si="12"/>
        <v>2.061855670103093</v>
      </c>
      <c r="S55" s="77">
        <f t="shared" si="7"/>
        <v>1.7005610098176718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290" t="s">
        <v>49</v>
      </c>
      <c r="B56" s="78">
        <v>8</v>
      </c>
      <c r="C56" s="75">
        <v>0</v>
      </c>
      <c r="D56" s="75">
        <f t="shared" si="2"/>
        <v>8</v>
      </c>
      <c r="E56" s="74">
        <v>0</v>
      </c>
      <c r="F56" s="75">
        <v>0</v>
      </c>
      <c r="G56" s="75">
        <f t="shared" si="3"/>
        <v>0</v>
      </c>
      <c r="H56" s="74">
        <f t="shared" si="8"/>
        <v>8</v>
      </c>
      <c r="I56" s="128">
        <f t="shared" si="11"/>
        <v>0</v>
      </c>
      <c r="J56" s="129">
        <f t="shared" si="10"/>
        <v>1.6293279022403258</v>
      </c>
      <c r="K56" s="78">
        <v>83</v>
      </c>
      <c r="L56" s="75">
        <v>9</v>
      </c>
      <c r="M56" s="610">
        <f t="shared" si="26"/>
        <v>92</v>
      </c>
      <c r="N56" s="78">
        <v>1</v>
      </c>
      <c r="O56" s="75">
        <v>0</v>
      </c>
      <c r="P56" s="75">
        <f t="shared" si="27"/>
        <v>1</v>
      </c>
      <c r="Q56" s="74">
        <f t="shared" si="9"/>
        <v>93</v>
      </c>
      <c r="R56" s="128">
        <f t="shared" si="12"/>
        <v>1.075268817204301</v>
      </c>
      <c r="S56" s="129">
        <f t="shared" si="7"/>
        <v>1.6304347826086958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290" t="s">
        <v>50</v>
      </c>
      <c r="B57" s="78">
        <v>8</v>
      </c>
      <c r="C57" s="75">
        <v>0</v>
      </c>
      <c r="D57" s="75">
        <f t="shared" si="2"/>
        <v>8</v>
      </c>
      <c r="E57" s="74">
        <v>0</v>
      </c>
      <c r="F57" s="75">
        <v>1</v>
      </c>
      <c r="G57" s="75">
        <f t="shared" si="3"/>
        <v>1</v>
      </c>
      <c r="H57" s="74">
        <f t="shared" si="8"/>
        <v>9</v>
      </c>
      <c r="I57" s="76">
        <f t="shared" si="11"/>
        <v>11.111111111111111</v>
      </c>
      <c r="J57" s="77">
        <f t="shared" si="10"/>
        <v>1.8329938900203666</v>
      </c>
      <c r="K57" s="78">
        <v>113</v>
      </c>
      <c r="L57" s="75">
        <v>10</v>
      </c>
      <c r="M57" s="610">
        <f t="shared" si="26"/>
        <v>123</v>
      </c>
      <c r="N57" s="78">
        <v>0</v>
      </c>
      <c r="O57" s="75">
        <v>3</v>
      </c>
      <c r="P57" s="75">
        <f t="shared" si="27"/>
        <v>3</v>
      </c>
      <c r="Q57" s="74">
        <f t="shared" si="9"/>
        <v>126</v>
      </c>
      <c r="R57" s="76">
        <f t="shared" si="12"/>
        <v>2.3809523809523809</v>
      </c>
      <c r="S57" s="77">
        <f t="shared" si="7"/>
        <v>2.2089761570827489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300" t="s">
        <v>51</v>
      </c>
      <c r="B58" s="90">
        <v>9</v>
      </c>
      <c r="C58" s="87">
        <v>0</v>
      </c>
      <c r="D58" s="87">
        <f t="shared" si="2"/>
        <v>9</v>
      </c>
      <c r="E58" s="86">
        <v>0</v>
      </c>
      <c r="F58" s="87">
        <v>0</v>
      </c>
      <c r="G58" s="87">
        <f t="shared" si="3"/>
        <v>0</v>
      </c>
      <c r="H58" s="86">
        <f t="shared" si="8"/>
        <v>9</v>
      </c>
      <c r="I58" s="132">
        <f t="shared" si="11"/>
        <v>0</v>
      </c>
      <c r="J58" s="133">
        <f t="shared" si="10"/>
        <v>1.8329938900203666</v>
      </c>
      <c r="K58" s="90">
        <v>79</v>
      </c>
      <c r="L58" s="87">
        <v>9</v>
      </c>
      <c r="M58" s="611">
        <f t="shared" si="26"/>
        <v>88</v>
      </c>
      <c r="N58" s="90">
        <v>0</v>
      </c>
      <c r="O58" s="87">
        <v>1</v>
      </c>
      <c r="P58" s="87">
        <f t="shared" si="27"/>
        <v>1</v>
      </c>
      <c r="Q58" s="86">
        <f t="shared" si="9"/>
        <v>89</v>
      </c>
      <c r="R58" s="132">
        <f t="shared" si="12"/>
        <v>1.1235955056179776</v>
      </c>
      <c r="S58" s="133">
        <f t="shared" si="7"/>
        <v>1.5603085553997196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296" t="s">
        <v>52</v>
      </c>
      <c r="B59" s="97">
        <f>SUM(B53:B58)</f>
        <v>53</v>
      </c>
      <c r="C59" s="94">
        <f t="shared" ref="C59:G59" si="28">SUM(C53:C58)</f>
        <v>1</v>
      </c>
      <c r="D59" s="94">
        <f t="shared" si="28"/>
        <v>54</v>
      </c>
      <c r="E59" s="606">
        <f t="shared" si="28"/>
        <v>0</v>
      </c>
      <c r="F59" s="607">
        <f t="shared" si="28"/>
        <v>1</v>
      </c>
      <c r="G59" s="607">
        <f t="shared" si="28"/>
        <v>1</v>
      </c>
      <c r="H59" s="93">
        <f t="shared" si="8"/>
        <v>55</v>
      </c>
      <c r="I59" s="729">
        <f t="shared" si="11"/>
        <v>1.8181818181818181</v>
      </c>
      <c r="J59" s="96">
        <f t="shared" si="10"/>
        <v>11.201629327902239</v>
      </c>
      <c r="K59" s="613">
        <f>SUM(K53:K58)</f>
        <v>527</v>
      </c>
      <c r="L59" s="607">
        <f t="shared" ref="L59:P59" si="29">SUM(L53:L58)</f>
        <v>66</v>
      </c>
      <c r="M59" s="614">
        <f t="shared" si="29"/>
        <v>593</v>
      </c>
      <c r="N59" s="97">
        <f t="shared" si="29"/>
        <v>1</v>
      </c>
      <c r="O59" s="94">
        <f t="shared" si="29"/>
        <v>7</v>
      </c>
      <c r="P59" s="94">
        <f t="shared" si="29"/>
        <v>8</v>
      </c>
      <c r="Q59" s="93">
        <f t="shared" si="9"/>
        <v>601</v>
      </c>
      <c r="R59" s="95">
        <f t="shared" si="12"/>
        <v>1.3311148086522464</v>
      </c>
      <c r="S59" s="96">
        <f t="shared" si="7"/>
        <v>10.536465638148668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301" t="s">
        <v>53</v>
      </c>
      <c r="B60" s="145">
        <f>B30+B37+B38+B39+B40+B41+B42+B43+B44+B45+B52+B59</f>
        <v>415</v>
      </c>
      <c r="C60" s="142">
        <f t="shared" ref="C60:G60" si="30">C30+C37+C38+C39+C40+C41+C42+C43+C44+C45+C52+C59</f>
        <v>55</v>
      </c>
      <c r="D60" s="143">
        <f t="shared" si="30"/>
        <v>470</v>
      </c>
      <c r="E60" s="141">
        <f t="shared" si="30"/>
        <v>1</v>
      </c>
      <c r="F60" s="144">
        <f t="shared" si="30"/>
        <v>20</v>
      </c>
      <c r="G60" s="143">
        <f t="shared" si="30"/>
        <v>21</v>
      </c>
      <c r="H60" s="302">
        <f t="shared" ref="H60:J60" si="31">H30+H37+H38+H39+H40+H41+H42+H43+H44+H45+H52+H59</f>
        <v>491</v>
      </c>
      <c r="I60" s="730">
        <f t="shared" si="11"/>
        <v>4.2769857433808554</v>
      </c>
      <c r="J60" s="304">
        <f t="shared" si="31"/>
        <v>100</v>
      </c>
      <c r="K60" s="145">
        <f>K30+K37+K38+K39+K40+K41+K42+K43+K44+K45+K52+K59</f>
        <v>4688</v>
      </c>
      <c r="L60" s="142">
        <f t="shared" ref="L60:P60" si="32">L30+L37+L38+L39+L40+L41+L42+L43+L44+L45+L52+L59</f>
        <v>679</v>
      </c>
      <c r="M60" s="143">
        <f t="shared" si="32"/>
        <v>5367</v>
      </c>
      <c r="N60" s="141">
        <f t="shared" si="32"/>
        <v>25</v>
      </c>
      <c r="O60" s="144">
        <f t="shared" si="32"/>
        <v>312</v>
      </c>
      <c r="P60" s="143">
        <f t="shared" si="32"/>
        <v>337</v>
      </c>
      <c r="Q60" s="302">
        <f t="shared" ref="Q60" si="33">Q30+Q37+Q38+Q39+Q40+Q41+Q42+Q43+Q44+Q45+Q52+Q59</f>
        <v>5704</v>
      </c>
      <c r="R60" s="730">
        <f t="shared" si="12"/>
        <v>5.9081346423562415</v>
      </c>
      <c r="S60" s="304">
        <f t="shared" si="7"/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4"/>
  <conditionalFormatting sqref="T30:U30 T37:U37 T44:U49 T52:U52 T59:U59">
    <cfRule type="expression" dxfId="140" priority="15" stopIfTrue="1">
      <formula>$Y30=1</formula>
    </cfRule>
  </conditionalFormatting>
  <conditionalFormatting sqref="H44:J49 H30:J30 H37:J37 H52:J52 H59:J59">
    <cfRule type="expression" dxfId="139" priority="13" stopIfTrue="1">
      <formula>$Y30=1</formula>
    </cfRule>
  </conditionalFormatting>
  <conditionalFormatting sqref="Q44:R49 Q59:R59 Q30:R30 Q37:R37 Q52:R52">
    <cfRule type="expression" dxfId="138" priority="12" stopIfTrue="1">
      <formula>$Y30=1</formula>
    </cfRule>
  </conditionalFormatting>
  <conditionalFormatting sqref="B44:G49 B59:G59 B52:G52 B37:G37 B30:G30">
    <cfRule type="expression" dxfId="137" priority="11" stopIfTrue="1">
      <formula>$Y30=1</formula>
    </cfRule>
  </conditionalFormatting>
  <conditionalFormatting sqref="M30 M37 K44:P49 M52 K59:P59 P52 P37 P30">
    <cfRule type="expression" dxfId="136" priority="10" stopIfTrue="1">
      <formula>$Y30=1</formula>
    </cfRule>
  </conditionalFormatting>
  <conditionalFormatting sqref="K30:L30">
    <cfRule type="expression" dxfId="135" priority="9" stopIfTrue="1">
      <formula>$Y30=1</formula>
    </cfRule>
  </conditionalFormatting>
  <conditionalFormatting sqref="K37:L37">
    <cfRule type="expression" dxfId="134" priority="8" stopIfTrue="1">
      <formula>$Y37=1</formula>
    </cfRule>
  </conditionalFormatting>
  <conditionalFormatting sqref="K52:L52">
    <cfRule type="expression" dxfId="133" priority="7" stopIfTrue="1">
      <formula>$Y52=1</formula>
    </cfRule>
  </conditionalFormatting>
  <conditionalFormatting sqref="N52:O52">
    <cfRule type="expression" dxfId="132" priority="6" stopIfTrue="1">
      <formula>$Y52=1</formula>
    </cfRule>
  </conditionalFormatting>
  <conditionalFormatting sqref="N37:O37">
    <cfRule type="expression" dxfId="131" priority="5" stopIfTrue="1">
      <formula>$Y37=1</formula>
    </cfRule>
  </conditionalFormatting>
  <conditionalFormatting sqref="N30:O30">
    <cfRule type="expression" dxfId="130" priority="4" stopIfTrue="1">
      <formula>$Y30=1</formula>
    </cfRule>
  </conditionalFormatting>
  <conditionalFormatting sqref="S44:S49 S30 S37 S52 S59">
    <cfRule type="expression" dxfId="129" priority="3" stopIfTrue="1">
      <formula>$Y30=1</formula>
    </cfRule>
  </conditionalFormatting>
  <conditionalFormatting sqref="I60">
    <cfRule type="expression" dxfId="128" priority="2" stopIfTrue="1">
      <formula>$Y60=1</formula>
    </cfRule>
  </conditionalFormatting>
  <conditionalFormatting sqref="R60">
    <cfRule type="expression" dxfId="127" priority="1" stopIfTrue="1">
      <formula>$Y60=1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BG60"/>
  <sheetViews>
    <sheetView view="pageBreakPreview" topLeftCell="A52" zoomScale="115" zoomScaleNormal="100" zoomScaleSheetLayoutView="115" workbookViewId="0">
      <selection activeCell="R60" sqref="R60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100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58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tr">
        <f>'No.4-12（方向別）'!A13</f>
        <v>調査地点　：Ｎｏ．４　有吉中学校前交差点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340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59</v>
      </c>
      <c r="C21" s="38"/>
      <c r="D21" s="38"/>
      <c r="E21" s="38"/>
      <c r="F21" s="38"/>
      <c r="G21" s="38"/>
      <c r="H21" s="38"/>
      <c r="I21" s="38"/>
      <c r="J21" s="39"/>
      <c r="K21" s="40" t="s">
        <v>60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190</v>
      </c>
      <c r="Y23" s="62">
        <v>179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1</v>
      </c>
      <c r="C24" s="66">
        <v>1</v>
      </c>
      <c r="D24" s="66">
        <f>SUM(B24:C24)</f>
        <v>2</v>
      </c>
      <c r="E24" s="65">
        <v>0</v>
      </c>
      <c r="F24" s="66">
        <v>0</v>
      </c>
      <c r="G24" s="66">
        <f>SUM(E24:F24)</f>
        <v>0</v>
      </c>
      <c r="H24" s="65">
        <f>D24+G24</f>
        <v>2</v>
      </c>
      <c r="I24" s="67">
        <f t="shared" ref="I24:I26" si="0">IF(H24=0,"-",G24/H24%)</f>
        <v>0</v>
      </c>
      <c r="J24" s="68">
        <f>H24/$H$60%</f>
        <v>0.57306590257879653</v>
      </c>
      <c r="K24" s="69">
        <v>8</v>
      </c>
      <c r="L24" s="66">
        <v>2</v>
      </c>
      <c r="M24" s="66">
        <f>SUM(K24:L24)</f>
        <v>10</v>
      </c>
      <c r="N24" s="65">
        <v>0</v>
      </c>
      <c r="O24" s="66">
        <v>1</v>
      </c>
      <c r="P24" s="66">
        <f>SUM(N24:O24)</f>
        <v>1</v>
      </c>
      <c r="Q24" s="65">
        <f>M24+P24</f>
        <v>11</v>
      </c>
      <c r="R24" s="67">
        <f t="shared" ref="R24:R26" si="1">IF(Q24=0,"-",P24/Q24%)</f>
        <v>9.0909090909090917</v>
      </c>
      <c r="S24" s="68">
        <f>Q24/$Q$60%</f>
        <v>2.4336283185840708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2</v>
      </c>
      <c r="C25" s="75">
        <v>0</v>
      </c>
      <c r="D25" s="75">
        <f t="shared" ref="D25:D58" si="2">SUM(B25:C25)</f>
        <v>2</v>
      </c>
      <c r="E25" s="74">
        <v>0</v>
      </c>
      <c r="F25" s="75">
        <v>1</v>
      </c>
      <c r="G25" s="75">
        <f t="shared" ref="G25:G58" si="3">SUM(E25:F25)</f>
        <v>1</v>
      </c>
      <c r="H25" s="74">
        <f>D25+G25</f>
        <v>3</v>
      </c>
      <c r="I25" s="76">
        <f t="shared" si="0"/>
        <v>33.333333333333336</v>
      </c>
      <c r="J25" s="77">
        <f t="shared" ref="J25:J59" si="4">H25/$H$60%</f>
        <v>0.85959885386819479</v>
      </c>
      <c r="K25" s="78">
        <v>3</v>
      </c>
      <c r="L25" s="75">
        <v>1</v>
      </c>
      <c r="M25" s="75">
        <f t="shared" ref="M25:M29" si="5">SUM(K25:L25)</f>
        <v>4</v>
      </c>
      <c r="N25" s="74">
        <v>0</v>
      </c>
      <c r="O25" s="75">
        <v>0</v>
      </c>
      <c r="P25" s="75">
        <f t="shared" ref="P25:P29" si="6">SUM(N25:O25)</f>
        <v>0</v>
      </c>
      <c r="Q25" s="74">
        <f>M25+P25</f>
        <v>4</v>
      </c>
      <c r="R25" s="76">
        <f t="shared" si="1"/>
        <v>0</v>
      </c>
      <c r="S25" s="77">
        <f t="shared" ref="S25:S60" si="7">Q25/$Q$60%</f>
        <v>0.88495575221238942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4</v>
      </c>
      <c r="C26" s="75">
        <v>2</v>
      </c>
      <c r="D26" s="75">
        <f t="shared" si="2"/>
        <v>6</v>
      </c>
      <c r="E26" s="74">
        <v>0</v>
      </c>
      <c r="F26" s="75">
        <v>0</v>
      </c>
      <c r="G26" s="75">
        <f t="shared" si="3"/>
        <v>0</v>
      </c>
      <c r="H26" s="74">
        <f t="shared" ref="H26:H59" si="8">D26+G26</f>
        <v>6</v>
      </c>
      <c r="I26" s="76">
        <f t="shared" si="0"/>
        <v>0</v>
      </c>
      <c r="J26" s="77">
        <f t="shared" si="4"/>
        <v>1.7191977077363896</v>
      </c>
      <c r="K26" s="78">
        <v>13</v>
      </c>
      <c r="L26" s="75">
        <v>0</v>
      </c>
      <c r="M26" s="75">
        <f t="shared" si="5"/>
        <v>13</v>
      </c>
      <c r="N26" s="74">
        <v>1</v>
      </c>
      <c r="O26" s="75">
        <v>0</v>
      </c>
      <c r="P26" s="75">
        <f t="shared" si="6"/>
        <v>1</v>
      </c>
      <c r="Q26" s="74">
        <f t="shared" ref="Q26:Q59" si="9">M26+P26</f>
        <v>14</v>
      </c>
      <c r="R26" s="76">
        <f t="shared" si="1"/>
        <v>7.1428571428571423</v>
      </c>
      <c r="S26" s="77">
        <f t="shared" si="7"/>
        <v>3.0973451327433632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2</v>
      </c>
      <c r="C27" s="81">
        <v>0</v>
      </c>
      <c r="D27" s="81">
        <f t="shared" si="2"/>
        <v>2</v>
      </c>
      <c r="E27" s="80">
        <v>0</v>
      </c>
      <c r="F27" s="81">
        <v>0</v>
      </c>
      <c r="G27" s="81">
        <f t="shared" si="3"/>
        <v>0</v>
      </c>
      <c r="H27" s="80">
        <f t="shared" si="8"/>
        <v>2</v>
      </c>
      <c r="I27" s="82">
        <f>IF(H27=0,"-",G27/H27%)</f>
        <v>0</v>
      </c>
      <c r="J27" s="83">
        <f t="shared" si="4"/>
        <v>0.57306590257879653</v>
      </c>
      <c r="K27" s="84">
        <v>11</v>
      </c>
      <c r="L27" s="81">
        <v>1</v>
      </c>
      <c r="M27" s="81">
        <f t="shared" si="5"/>
        <v>12</v>
      </c>
      <c r="N27" s="80">
        <v>0</v>
      </c>
      <c r="O27" s="81">
        <v>0</v>
      </c>
      <c r="P27" s="81">
        <f t="shared" si="6"/>
        <v>0</v>
      </c>
      <c r="Q27" s="80">
        <f t="shared" si="9"/>
        <v>12</v>
      </c>
      <c r="R27" s="82">
        <f>IF(Q27=0,"-",P27/Q27%)</f>
        <v>0</v>
      </c>
      <c r="S27" s="83">
        <f t="shared" si="7"/>
        <v>2.6548672566371683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2</v>
      </c>
      <c r="C28" s="75">
        <v>0</v>
      </c>
      <c r="D28" s="75">
        <f t="shared" si="2"/>
        <v>2</v>
      </c>
      <c r="E28" s="74">
        <v>0</v>
      </c>
      <c r="F28" s="75">
        <v>0</v>
      </c>
      <c r="G28" s="75">
        <f t="shared" si="3"/>
        <v>0</v>
      </c>
      <c r="H28" s="74">
        <f t="shared" si="8"/>
        <v>2</v>
      </c>
      <c r="I28" s="76">
        <f t="shared" ref="I28:I60" si="10">IF(H28=0,"-",G28/H28%)</f>
        <v>0</v>
      </c>
      <c r="J28" s="77">
        <f t="shared" si="4"/>
        <v>0.57306590257879653</v>
      </c>
      <c r="K28" s="78">
        <v>11</v>
      </c>
      <c r="L28" s="75">
        <v>0</v>
      </c>
      <c r="M28" s="75">
        <f t="shared" si="5"/>
        <v>11</v>
      </c>
      <c r="N28" s="74">
        <v>0</v>
      </c>
      <c r="O28" s="75">
        <v>0</v>
      </c>
      <c r="P28" s="75">
        <f t="shared" si="6"/>
        <v>0</v>
      </c>
      <c r="Q28" s="74">
        <f t="shared" si="9"/>
        <v>11</v>
      </c>
      <c r="R28" s="76">
        <f t="shared" ref="R28:R60" si="11">IF(Q28=0,"-",P28/Q28%)</f>
        <v>0</v>
      </c>
      <c r="S28" s="77">
        <f t="shared" si="7"/>
        <v>2.4336283185840708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4</v>
      </c>
      <c r="C29" s="87">
        <v>0</v>
      </c>
      <c r="D29" s="87">
        <f t="shared" si="2"/>
        <v>4</v>
      </c>
      <c r="E29" s="86">
        <v>0</v>
      </c>
      <c r="F29" s="87">
        <v>0</v>
      </c>
      <c r="G29" s="87">
        <f t="shared" si="3"/>
        <v>0</v>
      </c>
      <c r="H29" s="86">
        <f t="shared" si="8"/>
        <v>4</v>
      </c>
      <c r="I29" s="88">
        <f t="shared" si="10"/>
        <v>0</v>
      </c>
      <c r="J29" s="89">
        <f t="shared" si="4"/>
        <v>1.1461318051575931</v>
      </c>
      <c r="K29" s="90">
        <v>18</v>
      </c>
      <c r="L29" s="87">
        <v>0</v>
      </c>
      <c r="M29" s="87">
        <f t="shared" si="5"/>
        <v>18</v>
      </c>
      <c r="N29" s="86">
        <v>0</v>
      </c>
      <c r="O29" s="87">
        <v>0</v>
      </c>
      <c r="P29" s="87">
        <f t="shared" si="6"/>
        <v>0</v>
      </c>
      <c r="Q29" s="86">
        <f t="shared" si="9"/>
        <v>18</v>
      </c>
      <c r="R29" s="88">
        <f t="shared" si="11"/>
        <v>0</v>
      </c>
      <c r="S29" s="89">
        <f t="shared" si="7"/>
        <v>3.9823008849557526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f>SUM(B24:B29)</f>
        <v>15</v>
      </c>
      <c r="C30" s="94">
        <f>SUM(C24:C29)</f>
        <v>3</v>
      </c>
      <c r="D30" s="94">
        <f t="shared" ref="D30:G30" si="12">SUM(D24:D29)</f>
        <v>18</v>
      </c>
      <c r="E30" s="93">
        <f>SUM(E24:E29)</f>
        <v>0</v>
      </c>
      <c r="F30" s="94">
        <f>SUM(F24:F29)</f>
        <v>1</v>
      </c>
      <c r="G30" s="94">
        <f t="shared" si="12"/>
        <v>1</v>
      </c>
      <c r="H30" s="93">
        <f t="shared" si="8"/>
        <v>19</v>
      </c>
      <c r="I30" s="95">
        <f t="shared" si="10"/>
        <v>5.2631578947368425</v>
      </c>
      <c r="J30" s="96">
        <f t="shared" si="4"/>
        <v>5.4441260744985671</v>
      </c>
      <c r="K30" s="93">
        <f>SUM(K24:K29)</f>
        <v>64</v>
      </c>
      <c r="L30" s="94">
        <f>SUM(L24:L29)</f>
        <v>4</v>
      </c>
      <c r="M30" s="94">
        <f t="shared" ref="M30:P30" si="13">SUM(M24:M29)</f>
        <v>68</v>
      </c>
      <c r="N30" s="93">
        <f>SUM(N24:N29)</f>
        <v>1</v>
      </c>
      <c r="O30" s="94">
        <f>SUM(O24:O29)</f>
        <v>1</v>
      </c>
      <c r="P30" s="94">
        <f t="shared" si="13"/>
        <v>2</v>
      </c>
      <c r="Q30" s="93">
        <f t="shared" si="9"/>
        <v>70</v>
      </c>
      <c r="R30" s="95">
        <f t="shared" si="11"/>
        <v>2.8571428571428572</v>
      </c>
      <c r="S30" s="96">
        <f t="shared" si="7"/>
        <v>15.486725663716816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4</v>
      </c>
      <c r="C31" s="100">
        <v>0</v>
      </c>
      <c r="D31" s="100">
        <f t="shared" si="2"/>
        <v>4</v>
      </c>
      <c r="E31" s="99">
        <v>0</v>
      </c>
      <c r="F31" s="100">
        <v>0</v>
      </c>
      <c r="G31" s="100">
        <f t="shared" si="3"/>
        <v>0</v>
      </c>
      <c r="H31" s="99">
        <f t="shared" si="8"/>
        <v>4</v>
      </c>
      <c r="I31" s="101">
        <f t="shared" si="10"/>
        <v>0</v>
      </c>
      <c r="J31" s="102">
        <f t="shared" si="4"/>
        <v>1.1461318051575931</v>
      </c>
      <c r="K31" s="103">
        <v>8</v>
      </c>
      <c r="L31" s="100">
        <v>0</v>
      </c>
      <c r="M31" s="100">
        <f t="shared" ref="M31:M36" si="14">SUM(K31:L31)</f>
        <v>8</v>
      </c>
      <c r="N31" s="99">
        <v>0</v>
      </c>
      <c r="O31" s="100">
        <v>2</v>
      </c>
      <c r="P31" s="100">
        <f t="shared" ref="P31:P36" si="15">SUM(N31:O31)</f>
        <v>2</v>
      </c>
      <c r="Q31" s="99">
        <f t="shared" si="9"/>
        <v>10</v>
      </c>
      <c r="R31" s="101">
        <f t="shared" si="11"/>
        <v>20</v>
      </c>
      <c r="S31" s="102">
        <f t="shared" si="7"/>
        <v>2.2123893805309738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3</v>
      </c>
      <c r="C32" s="75">
        <v>0</v>
      </c>
      <c r="D32" s="75">
        <f t="shared" si="2"/>
        <v>3</v>
      </c>
      <c r="E32" s="74">
        <v>0</v>
      </c>
      <c r="F32" s="75">
        <v>0</v>
      </c>
      <c r="G32" s="75">
        <f t="shared" si="3"/>
        <v>0</v>
      </c>
      <c r="H32" s="74">
        <f t="shared" si="8"/>
        <v>3</v>
      </c>
      <c r="I32" s="76">
        <f t="shared" si="10"/>
        <v>0</v>
      </c>
      <c r="J32" s="77">
        <f t="shared" si="4"/>
        <v>0.85959885386819479</v>
      </c>
      <c r="K32" s="78">
        <v>13</v>
      </c>
      <c r="L32" s="75">
        <v>0</v>
      </c>
      <c r="M32" s="75">
        <f t="shared" si="14"/>
        <v>13</v>
      </c>
      <c r="N32" s="74">
        <v>0</v>
      </c>
      <c r="O32" s="75">
        <v>0</v>
      </c>
      <c r="P32" s="75">
        <f t="shared" si="15"/>
        <v>0</v>
      </c>
      <c r="Q32" s="74">
        <f t="shared" si="9"/>
        <v>13</v>
      </c>
      <c r="R32" s="76">
        <f t="shared" si="11"/>
        <v>0</v>
      </c>
      <c r="S32" s="77">
        <f t="shared" si="7"/>
        <v>2.8761061946902657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2</v>
      </c>
      <c r="C33" s="75">
        <v>0</v>
      </c>
      <c r="D33" s="75">
        <f t="shared" si="2"/>
        <v>2</v>
      </c>
      <c r="E33" s="74">
        <v>0</v>
      </c>
      <c r="F33" s="75">
        <v>0</v>
      </c>
      <c r="G33" s="75">
        <f t="shared" si="3"/>
        <v>0</v>
      </c>
      <c r="H33" s="74">
        <f t="shared" si="8"/>
        <v>2</v>
      </c>
      <c r="I33" s="76">
        <f t="shared" si="10"/>
        <v>0</v>
      </c>
      <c r="J33" s="77">
        <f t="shared" si="4"/>
        <v>0.57306590257879653</v>
      </c>
      <c r="K33" s="78">
        <v>2</v>
      </c>
      <c r="L33" s="75">
        <v>0</v>
      </c>
      <c r="M33" s="75">
        <f t="shared" si="14"/>
        <v>2</v>
      </c>
      <c r="N33" s="74">
        <v>0</v>
      </c>
      <c r="O33" s="75">
        <v>0</v>
      </c>
      <c r="P33" s="75">
        <f t="shared" si="15"/>
        <v>0</v>
      </c>
      <c r="Q33" s="74">
        <f t="shared" si="9"/>
        <v>2</v>
      </c>
      <c r="R33" s="76">
        <f t="shared" si="11"/>
        <v>0</v>
      </c>
      <c r="S33" s="77">
        <f t="shared" si="7"/>
        <v>0.44247787610619471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7</v>
      </c>
      <c r="C34" s="75">
        <v>0</v>
      </c>
      <c r="D34" s="75">
        <f t="shared" si="2"/>
        <v>7</v>
      </c>
      <c r="E34" s="74">
        <v>0</v>
      </c>
      <c r="F34" s="75">
        <v>0</v>
      </c>
      <c r="G34" s="75">
        <f t="shared" si="3"/>
        <v>0</v>
      </c>
      <c r="H34" s="74">
        <f t="shared" si="8"/>
        <v>7</v>
      </c>
      <c r="I34" s="76">
        <f t="shared" si="10"/>
        <v>0</v>
      </c>
      <c r="J34" s="77">
        <f t="shared" si="4"/>
        <v>2.005730659025788</v>
      </c>
      <c r="K34" s="78">
        <v>1</v>
      </c>
      <c r="L34" s="75">
        <v>1</v>
      </c>
      <c r="M34" s="75">
        <f t="shared" si="14"/>
        <v>2</v>
      </c>
      <c r="N34" s="74">
        <v>0</v>
      </c>
      <c r="O34" s="75">
        <v>0</v>
      </c>
      <c r="P34" s="75">
        <f t="shared" si="15"/>
        <v>0</v>
      </c>
      <c r="Q34" s="74">
        <f t="shared" si="9"/>
        <v>2</v>
      </c>
      <c r="R34" s="76">
        <f t="shared" si="11"/>
        <v>0</v>
      </c>
      <c r="S34" s="77">
        <f t="shared" si="7"/>
        <v>0.44247787610619471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4</v>
      </c>
      <c r="C35" s="75">
        <v>1</v>
      </c>
      <c r="D35" s="75">
        <f t="shared" si="2"/>
        <v>5</v>
      </c>
      <c r="E35" s="74">
        <v>0</v>
      </c>
      <c r="F35" s="75">
        <v>0</v>
      </c>
      <c r="G35" s="75">
        <f t="shared" si="3"/>
        <v>0</v>
      </c>
      <c r="H35" s="74">
        <f t="shared" si="8"/>
        <v>5</v>
      </c>
      <c r="I35" s="76">
        <f t="shared" si="10"/>
        <v>0</v>
      </c>
      <c r="J35" s="77">
        <f t="shared" si="4"/>
        <v>1.4326647564469912</v>
      </c>
      <c r="K35" s="78">
        <v>6</v>
      </c>
      <c r="L35" s="75">
        <v>0</v>
      </c>
      <c r="M35" s="75">
        <f t="shared" si="14"/>
        <v>6</v>
      </c>
      <c r="N35" s="74">
        <v>0</v>
      </c>
      <c r="O35" s="75">
        <v>0</v>
      </c>
      <c r="P35" s="75">
        <f t="shared" si="15"/>
        <v>0</v>
      </c>
      <c r="Q35" s="74">
        <f t="shared" si="9"/>
        <v>6</v>
      </c>
      <c r="R35" s="76">
        <f t="shared" si="11"/>
        <v>0</v>
      </c>
      <c r="S35" s="77">
        <f t="shared" si="7"/>
        <v>1.3274336283185841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4</v>
      </c>
      <c r="C36" s="87">
        <v>0</v>
      </c>
      <c r="D36" s="87">
        <f t="shared" si="2"/>
        <v>4</v>
      </c>
      <c r="E36" s="86">
        <v>0</v>
      </c>
      <c r="F36" s="87">
        <v>0</v>
      </c>
      <c r="G36" s="87">
        <f t="shared" si="3"/>
        <v>0</v>
      </c>
      <c r="H36" s="86">
        <f t="shared" si="8"/>
        <v>4</v>
      </c>
      <c r="I36" s="88">
        <f t="shared" si="10"/>
        <v>0</v>
      </c>
      <c r="J36" s="89">
        <f t="shared" si="4"/>
        <v>1.1461318051575931</v>
      </c>
      <c r="K36" s="90">
        <v>5</v>
      </c>
      <c r="L36" s="87">
        <v>0</v>
      </c>
      <c r="M36" s="87">
        <f t="shared" si="14"/>
        <v>5</v>
      </c>
      <c r="N36" s="86">
        <v>1</v>
      </c>
      <c r="O36" s="87">
        <v>1</v>
      </c>
      <c r="P36" s="87">
        <f t="shared" si="15"/>
        <v>2</v>
      </c>
      <c r="Q36" s="86">
        <f t="shared" si="9"/>
        <v>7</v>
      </c>
      <c r="R36" s="88">
        <f t="shared" si="11"/>
        <v>28.571428571428569</v>
      </c>
      <c r="S36" s="89">
        <f t="shared" si="7"/>
        <v>1.5486725663716816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f>SUM(B31:B36)</f>
        <v>24</v>
      </c>
      <c r="C37" s="94">
        <f>SUM(C31:C36)</f>
        <v>1</v>
      </c>
      <c r="D37" s="94">
        <f t="shared" ref="D37:G37" si="16">SUM(D31:D36)</f>
        <v>25</v>
      </c>
      <c r="E37" s="93">
        <f>SUM(E31:E36)</f>
        <v>0</v>
      </c>
      <c r="F37" s="94">
        <f>SUM(F31:F36)</f>
        <v>0</v>
      </c>
      <c r="G37" s="94">
        <f t="shared" si="16"/>
        <v>0</v>
      </c>
      <c r="H37" s="93">
        <f t="shared" si="8"/>
        <v>25</v>
      </c>
      <c r="I37" s="95">
        <f t="shared" si="10"/>
        <v>0</v>
      </c>
      <c r="J37" s="96">
        <f t="shared" si="4"/>
        <v>7.1633237822349569</v>
      </c>
      <c r="K37" s="93">
        <f>SUM(K31:K36)</f>
        <v>35</v>
      </c>
      <c r="L37" s="94">
        <f>SUM(L31:L36)</f>
        <v>1</v>
      </c>
      <c r="M37" s="94">
        <f t="shared" ref="M37:P37" si="17">SUM(M31:M36)</f>
        <v>36</v>
      </c>
      <c r="N37" s="93">
        <f>SUM(N31:N36)</f>
        <v>1</v>
      </c>
      <c r="O37" s="94">
        <f>SUM(O31:O36)</f>
        <v>3</v>
      </c>
      <c r="P37" s="94">
        <f t="shared" si="17"/>
        <v>4</v>
      </c>
      <c r="Q37" s="93">
        <f t="shared" si="9"/>
        <v>40</v>
      </c>
      <c r="R37" s="95">
        <f t="shared" si="11"/>
        <v>10</v>
      </c>
      <c r="S37" s="96">
        <f t="shared" si="7"/>
        <v>8.8495575221238951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26</v>
      </c>
      <c r="C38" s="105">
        <v>3</v>
      </c>
      <c r="D38" s="94">
        <f t="shared" si="2"/>
        <v>29</v>
      </c>
      <c r="E38" s="104">
        <v>0</v>
      </c>
      <c r="F38" s="105">
        <v>0</v>
      </c>
      <c r="G38" s="94">
        <f t="shared" si="3"/>
        <v>0</v>
      </c>
      <c r="H38" s="93">
        <f t="shared" si="8"/>
        <v>29</v>
      </c>
      <c r="I38" s="95">
        <f t="shared" si="10"/>
        <v>0</v>
      </c>
      <c r="J38" s="96">
        <f t="shared" si="4"/>
        <v>8.3094555873925504</v>
      </c>
      <c r="K38" s="106">
        <v>28</v>
      </c>
      <c r="L38" s="105">
        <v>4</v>
      </c>
      <c r="M38" s="94">
        <f t="shared" ref="M38:M51" si="18">SUM(K38:L38)</f>
        <v>32</v>
      </c>
      <c r="N38" s="104">
        <v>1</v>
      </c>
      <c r="O38" s="105">
        <v>1</v>
      </c>
      <c r="P38" s="94">
        <f t="shared" ref="P38:P51" si="19">SUM(N38:O38)</f>
        <v>2</v>
      </c>
      <c r="Q38" s="93">
        <f t="shared" si="9"/>
        <v>34</v>
      </c>
      <c r="R38" s="95">
        <f t="shared" si="11"/>
        <v>5.8823529411764701</v>
      </c>
      <c r="S38" s="96">
        <f t="shared" si="7"/>
        <v>7.5221238938053103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305" t="s">
        <v>32</v>
      </c>
      <c r="B39" s="104">
        <v>27</v>
      </c>
      <c r="C39" s="105">
        <v>5</v>
      </c>
      <c r="D39" s="94">
        <f t="shared" si="2"/>
        <v>32</v>
      </c>
      <c r="E39" s="104">
        <v>0</v>
      </c>
      <c r="F39" s="105">
        <v>2</v>
      </c>
      <c r="G39" s="94">
        <f t="shared" si="3"/>
        <v>2</v>
      </c>
      <c r="H39" s="93">
        <f t="shared" si="8"/>
        <v>34</v>
      </c>
      <c r="I39" s="95">
        <f t="shared" si="10"/>
        <v>5.8823529411764701</v>
      </c>
      <c r="J39" s="96">
        <f t="shared" si="4"/>
        <v>9.7421203438395416</v>
      </c>
      <c r="K39" s="106">
        <v>28</v>
      </c>
      <c r="L39" s="105">
        <v>3</v>
      </c>
      <c r="M39" s="94">
        <f t="shared" si="18"/>
        <v>31</v>
      </c>
      <c r="N39" s="104">
        <v>1</v>
      </c>
      <c r="O39" s="105">
        <v>2</v>
      </c>
      <c r="P39" s="94">
        <f t="shared" si="19"/>
        <v>3</v>
      </c>
      <c r="Q39" s="93">
        <f t="shared" si="9"/>
        <v>34</v>
      </c>
      <c r="R39" s="95">
        <f t="shared" si="11"/>
        <v>8.8235294117647047</v>
      </c>
      <c r="S39" s="96">
        <f t="shared" si="7"/>
        <v>7.5221238938053103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305" t="s">
        <v>33</v>
      </c>
      <c r="B40" s="104">
        <v>29</v>
      </c>
      <c r="C40" s="105">
        <v>7</v>
      </c>
      <c r="D40" s="94">
        <f t="shared" si="2"/>
        <v>36</v>
      </c>
      <c r="E40" s="104">
        <v>0</v>
      </c>
      <c r="F40" s="105">
        <v>0</v>
      </c>
      <c r="G40" s="94">
        <f t="shared" si="3"/>
        <v>0</v>
      </c>
      <c r="H40" s="93">
        <f t="shared" si="8"/>
        <v>36</v>
      </c>
      <c r="I40" s="95">
        <f t="shared" si="10"/>
        <v>0</v>
      </c>
      <c r="J40" s="96">
        <f t="shared" si="4"/>
        <v>10.315186246418337</v>
      </c>
      <c r="K40" s="106">
        <v>32</v>
      </c>
      <c r="L40" s="105">
        <v>4</v>
      </c>
      <c r="M40" s="94">
        <f t="shared" si="18"/>
        <v>36</v>
      </c>
      <c r="N40" s="104">
        <v>1</v>
      </c>
      <c r="O40" s="105">
        <v>3</v>
      </c>
      <c r="P40" s="94">
        <f t="shared" si="19"/>
        <v>4</v>
      </c>
      <c r="Q40" s="93">
        <f t="shared" si="9"/>
        <v>40</v>
      </c>
      <c r="R40" s="95">
        <f t="shared" si="11"/>
        <v>10</v>
      </c>
      <c r="S40" s="96">
        <f t="shared" si="7"/>
        <v>8.8495575221238951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305" t="s">
        <v>34</v>
      </c>
      <c r="B41" s="104">
        <v>23</v>
      </c>
      <c r="C41" s="105">
        <v>2</v>
      </c>
      <c r="D41" s="94">
        <f t="shared" si="2"/>
        <v>25</v>
      </c>
      <c r="E41" s="104">
        <v>0</v>
      </c>
      <c r="F41" s="105">
        <v>2</v>
      </c>
      <c r="G41" s="94">
        <f t="shared" si="3"/>
        <v>2</v>
      </c>
      <c r="H41" s="93">
        <f t="shared" si="8"/>
        <v>27</v>
      </c>
      <c r="I41" s="95">
        <f t="shared" si="10"/>
        <v>7.4074074074074066</v>
      </c>
      <c r="J41" s="96">
        <f t="shared" si="4"/>
        <v>7.7363896848137532</v>
      </c>
      <c r="K41" s="106">
        <v>26</v>
      </c>
      <c r="L41" s="105">
        <v>3</v>
      </c>
      <c r="M41" s="94">
        <f t="shared" si="18"/>
        <v>29</v>
      </c>
      <c r="N41" s="104">
        <v>1</v>
      </c>
      <c r="O41" s="105">
        <v>2</v>
      </c>
      <c r="P41" s="94">
        <f t="shared" si="19"/>
        <v>3</v>
      </c>
      <c r="Q41" s="93">
        <f t="shared" si="9"/>
        <v>32</v>
      </c>
      <c r="R41" s="95">
        <f t="shared" si="11"/>
        <v>9.375</v>
      </c>
      <c r="S41" s="96">
        <f t="shared" si="7"/>
        <v>7.0796460176991154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305" t="s">
        <v>35</v>
      </c>
      <c r="B42" s="104">
        <v>23</v>
      </c>
      <c r="C42" s="105">
        <v>4</v>
      </c>
      <c r="D42" s="94">
        <f t="shared" si="2"/>
        <v>27</v>
      </c>
      <c r="E42" s="104">
        <v>0</v>
      </c>
      <c r="F42" s="105">
        <v>0</v>
      </c>
      <c r="G42" s="94">
        <f t="shared" si="3"/>
        <v>0</v>
      </c>
      <c r="H42" s="93">
        <f t="shared" si="8"/>
        <v>27</v>
      </c>
      <c r="I42" s="95">
        <f t="shared" si="10"/>
        <v>0</v>
      </c>
      <c r="J42" s="96">
        <f t="shared" si="4"/>
        <v>7.7363896848137532</v>
      </c>
      <c r="K42" s="106">
        <v>33</v>
      </c>
      <c r="L42" s="105">
        <v>2</v>
      </c>
      <c r="M42" s="94">
        <f t="shared" si="18"/>
        <v>35</v>
      </c>
      <c r="N42" s="104">
        <v>0</v>
      </c>
      <c r="O42" s="105">
        <v>2</v>
      </c>
      <c r="P42" s="94">
        <f t="shared" si="19"/>
        <v>2</v>
      </c>
      <c r="Q42" s="93">
        <f t="shared" si="9"/>
        <v>37</v>
      </c>
      <c r="R42" s="95">
        <f t="shared" si="11"/>
        <v>5.4054054054054053</v>
      </c>
      <c r="S42" s="96">
        <f t="shared" si="7"/>
        <v>8.1858407079646032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305" t="s">
        <v>36</v>
      </c>
      <c r="B43" s="104">
        <v>26</v>
      </c>
      <c r="C43" s="105">
        <v>1</v>
      </c>
      <c r="D43" s="94">
        <f t="shared" si="2"/>
        <v>27</v>
      </c>
      <c r="E43" s="104">
        <v>0</v>
      </c>
      <c r="F43" s="105">
        <v>1</v>
      </c>
      <c r="G43" s="94">
        <f t="shared" si="3"/>
        <v>1</v>
      </c>
      <c r="H43" s="93">
        <f t="shared" si="8"/>
        <v>28</v>
      </c>
      <c r="I43" s="95">
        <f t="shared" si="10"/>
        <v>3.5714285714285712</v>
      </c>
      <c r="J43" s="96">
        <f t="shared" si="4"/>
        <v>8.0229226361031518</v>
      </c>
      <c r="K43" s="106">
        <v>31</v>
      </c>
      <c r="L43" s="105">
        <v>5</v>
      </c>
      <c r="M43" s="94">
        <f t="shared" si="18"/>
        <v>36</v>
      </c>
      <c r="N43" s="104">
        <v>0</v>
      </c>
      <c r="O43" s="105">
        <v>1</v>
      </c>
      <c r="P43" s="94">
        <f t="shared" si="19"/>
        <v>1</v>
      </c>
      <c r="Q43" s="93">
        <f t="shared" si="9"/>
        <v>37</v>
      </c>
      <c r="R43" s="95">
        <f t="shared" si="11"/>
        <v>2.7027027027027026</v>
      </c>
      <c r="S43" s="96">
        <f t="shared" si="7"/>
        <v>8.1858407079646032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305" t="s">
        <v>37</v>
      </c>
      <c r="B44" s="107">
        <v>18</v>
      </c>
      <c r="C44" s="108">
        <v>4</v>
      </c>
      <c r="D44" s="109">
        <f t="shared" si="2"/>
        <v>22</v>
      </c>
      <c r="E44" s="107">
        <v>1</v>
      </c>
      <c r="F44" s="110">
        <v>1</v>
      </c>
      <c r="G44" s="109">
        <f t="shared" si="3"/>
        <v>2</v>
      </c>
      <c r="H44" s="104">
        <f t="shared" si="8"/>
        <v>24</v>
      </c>
      <c r="I44" s="95">
        <f t="shared" si="10"/>
        <v>8.3333333333333339</v>
      </c>
      <c r="J44" s="96">
        <f t="shared" si="4"/>
        <v>6.8767908309455583</v>
      </c>
      <c r="K44" s="111">
        <v>30</v>
      </c>
      <c r="L44" s="108">
        <v>1</v>
      </c>
      <c r="M44" s="109">
        <f t="shared" si="18"/>
        <v>31</v>
      </c>
      <c r="N44" s="107">
        <v>1</v>
      </c>
      <c r="O44" s="110">
        <v>2</v>
      </c>
      <c r="P44" s="109">
        <f t="shared" si="19"/>
        <v>3</v>
      </c>
      <c r="Q44" s="104">
        <f t="shared" si="9"/>
        <v>34</v>
      </c>
      <c r="R44" s="95">
        <f t="shared" si="11"/>
        <v>8.8235294117647047</v>
      </c>
      <c r="S44" s="96">
        <f t="shared" si="7"/>
        <v>7.5221238938053103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2" t="s">
        <v>38</v>
      </c>
      <c r="B45" s="107">
        <v>37</v>
      </c>
      <c r="C45" s="108">
        <v>9</v>
      </c>
      <c r="D45" s="109">
        <f t="shared" si="2"/>
        <v>46</v>
      </c>
      <c r="E45" s="107">
        <v>1</v>
      </c>
      <c r="F45" s="110">
        <v>0</v>
      </c>
      <c r="G45" s="109">
        <f t="shared" si="3"/>
        <v>1</v>
      </c>
      <c r="H45" s="104">
        <f t="shared" si="8"/>
        <v>47</v>
      </c>
      <c r="I45" s="95">
        <f t="shared" si="10"/>
        <v>2.1276595744680851</v>
      </c>
      <c r="J45" s="96">
        <f t="shared" si="4"/>
        <v>13.467048710601718</v>
      </c>
      <c r="K45" s="111">
        <v>35</v>
      </c>
      <c r="L45" s="108">
        <v>4</v>
      </c>
      <c r="M45" s="109">
        <f t="shared" si="18"/>
        <v>39</v>
      </c>
      <c r="N45" s="107">
        <v>1</v>
      </c>
      <c r="O45" s="110">
        <v>2</v>
      </c>
      <c r="P45" s="109">
        <f t="shared" si="19"/>
        <v>3</v>
      </c>
      <c r="Q45" s="104">
        <f t="shared" si="9"/>
        <v>42</v>
      </c>
      <c r="R45" s="95">
        <f t="shared" si="11"/>
        <v>7.1428571428571432</v>
      </c>
      <c r="S45" s="96">
        <f t="shared" si="7"/>
        <v>9.2920353982300892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3" t="s">
        <v>39</v>
      </c>
      <c r="B46" s="114">
        <v>5</v>
      </c>
      <c r="C46" s="115">
        <v>2</v>
      </c>
      <c r="D46" s="116">
        <f t="shared" si="2"/>
        <v>7</v>
      </c>
      <c r="E46" s="114">
        <v>0</v>
      </c>
      <c r="F46" s="117">
        <v>0</v>
      </c>
      <c r="G46" s="116">
        <f t="shared" si="3"/>
        <v>0</v>
      </c>
      <c r="H46" s="118">
        <f t="shared" si="8"/>
        <v>7</v>
      </c>
      <c r="I46" s="119">
        <f t="shared" si="10"/>
        <v>0</v>
      </c>
      <c r="J46" s="120">
        <f t="shared" si="4"/>
        <v>2.005730659025788</v>
      </c>
      <c r="K46" s="121">
        <v>2</v>
      </c>
      <c r="L46" s="115">
        <v>0</v>
      </c>
      <c r="M46" s="116">
        <f t="shared" si="18"/>
        <v>2</v>
      </c>
      <c r="N46" s="114">
        <v>0</v>
      </c>
      <c r="O46" s="117">
        <v>0</v>
      </c>
      <c r="P46" s="116">
        <f t="shared" si="19"/>
        <v>0</v>
      </c>
      <c r="Q46" s="118">
        <f t="shared" si="9"/>
        <v>2</v>
      </c>
      <c r="R46" s="119">
        <f t="shared" si="11"/>
        <v>0</v>
      </c>
      <c r="S46" s="120">
        <f t="shared" si="7"/>
        <v>0.44247787610619471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2" t="s">
        <v>40</v>
      </c>
      <c r="B47" s="123">
        <v>5</v>
      </c>
      <c r="C47" s="124">
        <v>0</v>
      </c>
      <c r="D47" s="125">
        <f t="shared" si="2"/>
        <v>5</v>
      </c>
      <c r="E47" s="123">
        <v>1</v>
      </c>
      <c r="F47" s="126">
        <v>0</v>
      </c>
      <c r="G47" s="125">
        <f t="shared" si="3"/>
        <v>1</v>
      </c>
      <c r="H47" s="127">
        <f t="shared" si="8"/>
        <v>6</v>
      </c>
      <c r="I47" s="128">
        <f t="shared" si="10"/>
        <v>16.666666666666668</v>
      </c>
      <c r="J47" s="129">
        <f t="shared" si="4"/>
        <v>1.7191977077363896</v>
      </c>
      <c r="K47" s="130">
        <v>4</v>
      </c>
      <c r="L47" s="124">
        <v>1</v>
      </c>
      <c r="M47" s="125">
        <f t="shared" si="18"/>
        <v>5</v>
      </c>
      <c r="N47" s="123">
        <v>0</v>
      </c>
      <c r="O47" s="126">
        <v>1</v>
      </c>
      <c r="P47" s="125">
        <f t="shared" si="19"/>
        <v>1</v>
      </c>
      <c r="Q47" s="127">
        <f t="shared" si="9"/>
        <v>6</v>
      </c>
      <c r="R47" s="128">
        <f t="shared" si="11"/>
        <v>16.666666666666668</v>
      </c>
      <c r="S47" s="129">
        <f t="shared" si="7"/>
        <v>1.3274336283185841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2" t="s">
        <v>41</v>
      </c>
      <c r="B48" s="123">
        <v>4</v>
      </c>
      <c r="C48" s="124">
        <v>0</v>
      </c>
      <c r="D48" s="125">
        <f t="shared" si="2"/>
        <v>4</v>
      </c>
      <c r="E48" s="123">
        <v>0</v>
      </c>
      <c r="F48" s="126">
        <v>0</v>
      </c>
      <c r="G48" s="125">
        <f t="shared" si="3"/>
        <v>0</v>
      </c>
      <c r="H48" s="127">
        <f t="shared" si="8"/>
        <v>4</v>
      </c>
      <c r="I48" s="128">
        <f t="shared" si="10"/>
        <v>0</v>
      </c>
      <c r="J48" s="129">
        <f t="shared" si="4"/>
        <v>1.1461318051575931</v>
      </c>
      <c r="K48" s="130">
        <v>3</v>
      </c>
      <c r="L48" s="124">
        <v>0</v>
      </c>
      <c r="M48" s="125">
        <f t="shared" si="18"/>
        <v>3</v>
      </c>
      <c r="N48" s="123">
        <v>0</v>
      </c>
      <c r="O48" s="126">
        <v>0</v>
      </c>
      <c r="P48" s="125">
        <f t="shared" si="19"/>
        <v>0</v>
      </c>
      <c r="Q48" s="127">
        <f t="shared" si="9"/>
        <v>3</v>
      </c>
      <c r="R48" s="128">
        <f t="shared" si="11"/>
        <v>0</v>
      </c>
      <c r="S48" s="129">
        <f t="shared" si="7"/>
        <v>0.66371681415929207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2" t="s">
        <v>42</v>
      </c>
      <c r="B49" s="123">
        <v>4</v>
      </c>
      <c r="C49" s="124">
        <v>1</v>
      </c>
      <c r="D49" s="125">
        <f t="shared" si="2"/>
        <v>5</v>
      </c>
      <c r="E49" s="123">
        <v>0</v>
      </c>
      <c r="F49" s="126">
        <v>0</v>
      </c>
      <c r="G49" s="125">
        <f t="shared" si="3"/>
        <v>0</v>
      </c>
      <c r="H49" s="127">
        <f t="shared" si="8"/>
        <v>5</v>
      </c>
      <c r="I49" s="128">
        <f t="shared" si="10"/>
        <v>0</v>
      </c>
      <c r="J49" s="129">
        <f t="shared" si="4"/>
        <v>1.4326647564469912</v>
      </c>
      <c r="K49" s="130">
        <v>4</v>
      </c>
      <c r="L49" s="124">
        <v>0</v>
      </c>
      <c r="M49" s="125">
        <f t="shared" si="18"/>
        <v>4</v>
      </c>
      <c r="N49" s="123">
        <v>0</v>
      </c>
      <c r="O49" s="126">
        <v>0</v>
      </c>
      <c r="P49" s="125">
        <f t="shared" si="19"/>
        <v>0</v>
      </c>
      <c r="Q49" s="127">
        <f t="shared" si="9"/>
        <v>4</v>
      </c>
      <c r="R49" s="128">
        <f t="shared" si="11"/>
        <v>0</v>
      </c>
      <c r="S49" s="129">
        <f t="shared" si="7"/>
        <v>0.88495575221238942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2" t="s">
        <v>43</v>
      </c>
      <c r="B50" s="74">
        <v>0</v>
      </c>
      <c r="C50" s="75">
        <v>0</v>
      </c>
      <c r="D50" s="75">
        <f t="shared" si="2"/>
        <v>0</v>
      </c>
      <c r="E50" s="74">
        <v>0</v>
      </c>
      <c r="F50" s="75">
        <v>0</v>
      </c>
      <c r="G50" s="75">
        <f t="shared" si="3"/>
        <v>0</v>
      </c>
      <c r="H50" s="74">
        <f t="shared" si="8"/>
        <v>0</v>
      </c>
      <c r="I50" s="76" t="str">
        <f t="shared" si="10"/>
        <v>-</v>
      </c>
      <c r="J50" s="77">
        <f t="shared" si="4"/>
        <v>0</v>
      </c>
      <c r="K50" s="78">
        <v>4</v>
      </c>
      <c r="L50" s="75">
        <v>0</v>
      </c>
      <c r="M50" s="75">
        <f t="shared" si="18"/>
        <v>4</v>
      </c>
      <c r="N50" s="74">
        <v>0</v>
      </c>
      <c r="O50" s="75">
        <v>0</v>
      </c>
      <c r="P50" s="75">
        <f t="shared" si="19"/>
        <v>0</v>
      </c>
      <c r="Q50" s="74">
        <f t="shared" si="9"/>
        <v>4</v>
      </c>
      <c r="R50" s="76">
        <f t="shared" si="11"/>
        <v>0</v>
      </c>
      <c r="S50" s="77">
        <f t="shared" si="7"/>
        <v>0.88495575221238942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1" t="s">
        <v>44</v>
      </c>
      <c r="B51" s="86">
        <v>1</v>
      </c>
      <c r="C51" s="87">
        <v>0</v>
      </c>
      <c r="D51" s="87">
        <f t="shared" si="2"/>
        <v>1</v>
      </c>
      <c r="E51" s="86">
        <v>0</v>
      </c>
      <c r="F51" s="87">
        <v>0</v>
      </c>
      <c r="G51" s="87">
        <f t="shared" si="3"/>
        <v>0</v>
      </c>
      <c r="H51" s="86">
        <f t="shared" si="8"/>
        <v>1</v>
      </c>
      <c r="I51" s="132">
        <f t="shared" si="10"/>
        <v>0</v>
      </c>
      <c r="J51" s="133">
        <f t="shared" si="4"/>
        <v>0.28653295128939826</v>
      </c>
      <c r="K51" s="90">
        <v>4</v>
      </c>
      <c r="L51" s="87">
        <v>2</v>
      </c>
      <c r="M51" s="87">
        <f t="shared" si="18"/>
        <v>6</v>
      </c>
      <c r="N51" s="86">
        <v>0</v>
      </c>
      <c r="O51" s="87">
        <v>0</v>
      </c>
      <c r="P51" s="87">
        <f t="shared" si="19"/>
        <v>0</v>
      </c>
      <c r="Q51" s="86">
        <f t="shared" si="9"/>
        <v>6</v>
      </c>
      <c r="R51" s="132">
        <f t="shared" si="11"/>
        <v>0</v>
      </c>
      <c r="S51" s="133">
        <f t="shared" si="7"/>
        <v>1.3274336283185841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2" t="s">
        <v>45</v>
      </c>
      <c r="B52" s="93">
        <f>SUM(B46:B51)</f>
        <v>19</v>
      </c>
      <c r="C52" s="94">
        <f>SUM(C46:C51)</f>
        <v>3</v>
      </c>
      <c r="D52" s="94">
        <f t="shared" ref="D52:G52" si="20">SUM(D46:D51)</f>
        <v>22</v>
      </c>
      <c r="E52" s="93">
        <f>SUM(E46:E51)</f>
        <v>1</v>
      </c>
      <c r="F52" s="94">
        <f>SUM(F46:F51)</f>
        <v>0</v>
      </c>
      <c r="G52" s="94">
        <f t="shared" si="20"/>
        <v>1</v>
      </c>
      <c r="H52" s="93">
        <f t="shared" si="8"/>
        <v>23</v>
      </c>
      <c r="I52" s="95">
        <f t="shared" si="10"/>
        <v>4.3478260869565215</v>
      </c>
      <c r="J52" s="96">
        <f t="shared" si="4"/>
        <v>6.5902578796561597</v>
      </c>
      <c r="K52" s="93">
        <f>SUM(K46:K51)</f>
        <v>21</v>
      </c>
      <c r="L52" s="94">
        <f>SUM(L46:L51)</f>
        <v>3</v>
      </c>
      <c r="M52" s="94">
        <f t="shared" ref="M52:P52" si="21">SUM(M46:M51)</f>
        <v>24</v>
      </c>
      <c r="N52" s="93">
        <f>SUM(N46:N51)</f>
        <v>0</v>
      </c>
      <c r="O52" s="94">
        <f>SUM(O46:O51)</f>
        <v>1</v>
      </c>
      <c r="P52" s="94">
        <f t="shared" si="21"/>
        <v>1</v>
      </c>
      <c r="Q52" s="93">
        <f t="shared" si="9"/>
        <v>25</v>
      </c>
      <c r="R52" s="95">
        <f t="shared" si="11"/>
        <v>4</v>
      </c>
      <c r="S52" s="96">
        <f t="shared" si="7"/>
        <v>5.5309734513274345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4">
        <v>5</v>
      </c>
      <c r="C53" s="135">
        <v>0</v>
      </c>
      <c r="D53" s="135">
        <f t="shared" si="2"/>
        <v>5</v>
      </c>
      <c r="E53" s="134">
        <v>0</v>
      </c>
      <c r="F53" s="135">
        <v>0</v>
      </c>
      <c r="G53" s="135">
        <f t="shared" si="3"/>
        <v>0</v>
      </c>
      <c r="H53" s="134">
        <f t="shared" si="8"/>
        <v>5</v>
      </c>
      <c r="I53" s="136">
        <f t="shared" si="10"/>
        <v>0</v>
      </c>
      <c r="J53" s="137">
        <f t="shared" si="4"/>
        <v>1.4326647564469912</v>
      </c>
      <c r="K53" s="138">
        <v>10</v>
      </c>
      <c r="L53" s="135">
        <v>1</v>
      </c>
      <c r="M53" s="135">
        <f t="shared" ref="M53:M58" si="22">SUM(K53:L53)</f>
        <v>11</v>
      </c>
      <c r="N53" s="134">
        <v>0</v>
      </c>
      <c r="O53" s="135">
        <v>0</v>
      </c>
      <c r="P53" s="135">
        <f t="shared" ref="P53:P58" si="23">SUM(N53:O53)</f>
        <v>0</v>
      </c>
      <c r="Q53" s="134">
        <f t="shared" si="9"/>
        <v>11</v>
      </c>
      <c r="R53" s="136">
        <f t="shared" si="11"/>
        <v>0</v>
      </c>
      <c r="S53" s="137">
        <f t="shared" si="7"/>
        <v>2.4336283185840708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3</v>
      </c>
      <c r="C54" s="75">
        <v>1</v>
      </c>
      <c r="D54" s="75">
        <f t="shared" si="2"/>
        <v>4</v>
      </c>
      <c r="E54" s="74">
        <v>0</v>
      </c>
      <c r="F54" s="75">
        <v>0</v>
      </c>
      <c r="G54" s="75">
        <f t="shared" si="3"/>
        <v>0</v>
      </c>
      <c r="H54" s="74">
        <f t="shared" si="8"/>
        <v>4</v>
      </c>
      <c r="I54" s="76">
        <f t="shared" si="10"/>
        <v>0</v>
      </c>
      <c r="J54" s="77">
        <f t="shared" si="4"/>
        <v>1.1461318051575931</v>
      </c>
      <c r="K54" s="78">
        <v>2</v>
      </c>
      <c r="L54" s="75">
        <v>0</v>
      </c>
      <c r="M54" s="75">
        <f t="shared" si="22"/>
        <v>2</v>
      </c>
      <c r="N54" s="74">
        <v>0</v>
      </c>
      <c r="O54" s="75">
        <v>0</v>
      </c>
      <c r="P54" s="75">
        <f t="shared" si="23"/>
        <v>0</v>
      </c>
      <c r="Q54" s="74">
        <f t="shared" si="9"/>
        <v>2</v>
      </c>
      <c r="R54" s="76">
        <f t="shared" si="11"/>
        <v>0</v>
      </c>
      <c r="S54" s="77">
        <f t="shared" si="7"/>
        <v>0.44247787610619471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6</v>
      </c>
      <c r="C55" s="75">
        <v>0</v>
      </c>
      <c r="D55" s="75">
        <f t="shared" si="2"/>
        <v>6</v>
      </c>
      <c r="E55" s="74">
        <v>1</v>
      </c>
      <c r="F55" s="75">
        <v>0</v>
      </c>
      <c r="G55" s="75">
        <f t="shared" si="3"/>
        <v>1</v>
      </c>
      <c r="H55" s="74">
        <f t="shared" si="8"/>
        <v>7</v>
      </c>
      <c r="I55" s="76">
        <f t="shared" si="10"/>
        <v>14.285714285714285</v>
      </c>
      <c r="J55" s="77">
        <f t="shared" si="4"/>
        <v>2.005730659025788</v>
      </c>
      <c r="K55" s="78">
        <v>4</v>
      </c>
      <c r="L55" s="75">
        <v>1</v>
      </c>
      <c r="M55" s="75">
        <f t="shared" si="22"/>
        <v>5</v>
      </c>
      <c r="N55" s="74">
        <v>0</v>
      </c>
      <c r="O55" s="75">
        <v>0</v>
      </c>
      <c r="P55" s="75">
        <f t="shared" si="23"/>
        <v>0</v>
      </c>
      <c r="Q55" s="74">
        <f t="shared" si="9"/>
        <v>5</v>
      </c>
      <c r="R55" s="76">
        <f t="shared" si="11"/>
        <v>0</v>
      </c>
      <c r="S55" s="77">
        <f t="shared" si="7"/>
        <v>1.1061946902654869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6</v>
      </c>
      <c r="C56" s="75">
        <v>0</v>
      </c>
      <c r="D56" s="75">
        <f t="shared" si="2"/>
        <v>6</v>
      </c>
      <c r="E56" s="74">
        <v>0</v>
      </c>
      <c r="F56" s="75">
        <v>0</v>
      </c>
      <c r="G56" s="75">
        <f t="shared" si="3"/>
        <v>0</v>
      </c>
      <c r="H56" s="74">
        <f t="shared" si="8"/>
        <v>6</v>
      </c>
      <c r="I56" s="128">
        <f t="shared" si="10"/>
        <v>0</v>
      </c>
      <c r="J56" s="129">
        <f t="shared" si="4"/>
        <v>1.7191977077363896</v>
      </c>
      <c r="K56" s="78">
        <v>1</v>
      </c>
      <c r="L56" s="75">
        <v>0</v>
      </c>
      <c r="M56" s="75">
        <f t="shared" si="22"/>
        <v>1</v>
      </c>
      <c r="N56" s="74">
        <v>0</v>
      </c>
      <c r="O56" s="75">
        <v>0</v>
      </c>
      <c r="P56" s="75">
        <f t="shared" si="23"/>
        <v>0</v>
      </c>
      <c r="Q56" s="74">
        <f t="shared" si="9"/>
        <v>1</v>
      </c>
      <c r="R56" s="128">
        <f t="shared" si="11"/>
        <v>0</v>
      </c>
      <c r="S56" s="129">
        <f t="shared" si="7"/>
        <v>0.22123893805309736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3</v>
      </c>
      <c r="C57" s="75">
        <v>2</v>
      </c>
      <c r="D57" s="75">
        <f t="shared" si="2"/>
        <v>5</v>
      </c>
      <c r="E57" s="74">
        <v>0</v>
      </c>
      <c r="F57" s="75">
        <v>0</v>
      </c>
      <c r="G57" s="75">
        <f t="shared" si="3"/>
        <v>0</v>
      </c>
      <c r="H57" s="74">
        <f t="shared" si="8"/>
        <v>5</v>
      </c>
      <c r="I57" s="76">
        <f t="shared" si="10"/>
        <v>0</v>
      </c>
      <c r="J57" s="77">
        <f t="shared" si="4"/>
        <v>1.4326647564469912</v>
      </c>
      <c r="K57" s="78">
        <v>2</v>
      </c>
      <c r="L57" s="75">
        <v>0</v>
      </c>
      <c r="M57" s="75">
        <f t="shared" si="22"/>
        <v>2</v>
      </c>
      <c r="N57" s="74">
        <v>0</v>
      </c>
      <c r="O57" s="75">
        <v>0</v>
      </c>
      <c r="P57" s="75">
        <f t="shared" si="23"/>
        <v>0</v>
      </c>
      <c r="Q57" s="74">
        <f t="shared" si="9"/>
        <v>2</v>
      </c>
      <c r="R57" s="76">
        <f t="shared" si="11"/>
        <v>0</v>
      </c>
      <c r="S57" s="77">
        <f t="shared" si="7"/>
        <v>0.44247787610619471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39" t="s">
        <v>51</v>
      </c>
      <c r="B58" s="86">
        <v>3</v>
      </c>
      <c r="C58" s="87">
        <v>0</v>
      </c>
      <c r="D58" s="87">
        <f t="shared" si="2"/>
        <v>3</v>
      </c>
      <c r="E58" s="86">
        <v>0</v>
      </c>
      <c r="F58" s="87">
        <v>0</v>
      </c>
      <c r="G58" s="87">
        <f t="shared" si="3"/>
        <v>0</v>
      </c>
      <c r="H58" s="86">
        <f t="shared" si="8"/>
        <v>3</v>
      </c>
      <c r="I58" s="132">
        <f t="shared" si="10"/>
        <v>0</v>
      </c>
      <c r="J58" s="133">
        <f t="shared" si="4"/>
        <v>0.85959885386819479</v>
      </c>
      <c r="K58" s="90">
        <v>6</v>
      </c>
      <c r="L58" s="87">
        <v>0</v>
      </c>
      <c r="M58" s="87">
        <f t="shared" si="22"/>
        <v>6</v>
      </c>
      <c r="N58" s="86">
        <v>0</v>
      </c>
      <c r="O58" s="87">
        <v>0</v>
      </c>
      <c r="P58" s="87">
        <f t="shared" si="23"/>
        <v>0</v>
      </c>
      <c r="Q58" s="86">
        <f t="shared" si="9"/>
        <v>6</v>
      </c>
      <c r="R58" s="132">
        <f t="shared" si="11"/>
        <v>0</v>
      </c>
      <c r="S58" s="133">
        <f t="shared" si="7"/>
        <v>1.3274336283185841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2" t="s">
        <v>52</v>
      </c>
      <c r="B59" s="93">
        <f>SUM(B53:B58)</f>
        <v>26</v>
      </c>
      <c r="C59" s="94">
        <f t="shared" ref="C59:G59" si="24">SUM(C53:C58)</f>
        <v>3</v>
      </c>
      <c r="D59" s="94">
        <f t="shared" si="24"/>
        <v>29</v>
      </c>
      <c r="E59" s="93">
        <f t="shared" si="24"/>
        <v>1</v>
      </c>
      <c r="F59" s="94">
        <f t="shared" si="24"/>
        <v>0</v>
      </c>
      <c r="G59" s="94">
        <f t="shared" si="24"/>
        <v>1</v>
      </c>
      <c r="H59" s="93">
        <f t="shared" si="8"/>
        <v>30</v>
      </c>
      <c r="I59" s="95">
        <f t="shared" si="10"/>
        <v>3.3333333333333335</v>
      </c>
      <c r="J59" s="96">
        <f t="shared" si="4"/>
        <v>8.5959885386819472</v>
      </c>
      <c r="K59" s="97">
        <f>SUM(K53:K58)</f>
        <v>25</v>
      </c>
      <c r="L59" s="94">
        <f t="shared" ref="L59:P59" si="25">SUM(L53:L58)</f>
        <v>2</v>
      </c>
      <c r="M59" s="94">
        <f t="shared" si="25"/>
        <v>27</v>
      </c>
      <c r="N59" s="93">
        <f t="shared" si="25"/>
        <v>0</v>
      </c>
      <c r="O59" s="94">
        <f t="shared" si="25"/>
        <v>0</v>
      </c>
      <c r="P59" s="94">
        <f t="shared" si="25"/>
        <v>0</v>
      </c>
      <c r="Q59" s="93">
        <f t="shared" si="9"/>
        <v>27</v>
      </c>
      <c r="R59" s="95">
        <f t="shared" si="11"/>
        <v>0</v>
      </c>
      <c r="S59" s="96">
        <f t="shared" si="7"/>
        <v>5.9734513274336285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0" t="s">
        <v>53</v>
      </c>
      <c r="B60" s="141">
        <f>B30+B37+B38+B39+B40+B41+B42+B43+B44+B45+B52+B59</f>
        <v>293</v>
      </c>
      <c r="C60" s="142">
        <f t="shared" ref="C60:G60" si="26">C30+C37+C38+C39+C40+C41+C42+C43+C44+C45+C52+C59</f>
        <v>45</v>
      </c>
      <c r="D60" s="143">
        <f t="shared" si="26"/>
        <v>338</v>
      </c>
      <c r="E60" s="141">
        <f t="shared" si="26"/>
        <v>4</v>
      </c>
      <c r="F60" s="144">
        <f t="shared" si="26"/>
        <v>7</v>
      </c>
      <c r="G60" s="143">
        <f t="shared" si="26"/>
        <v>11</v>
      </c>
      <c r="H60" s="302">
        <f t="shared" ref="H60:J60" si="27">H30+H37+H38+H39+H40+H41+H42+H43+H44+H45+H52+H59</f>
        <v>349</v>
      </c>
      <c r="I60" s="730">
        <f t="shared" si="10"/>
        <v>3.151862464183381</v>
      </c>
      <c r="J60" s="304">
        <f t="shared" si="27"/>
        <v>99.999999999999986</v>
      </c>
      <c r="K60" s="145">
        <f>K30+K37+K38+K39+K40+K41+K42+K43+K44+K45+K52+K59</f>
        <v>388</v>
      </c>
      <c r="L60" s="142">
        <f t="shared" ref="L60:P60" si="28">L30+L37+L38+L39+L40+L41+L42+L43+L44+L45+L52+L59</f>
        <v>36</v>
      </c>
      <c r="M60" s="143">
        <f t="shared" si="28"/>
        <v>424</v>
      </c>
      <c r="N60" s="141">
        <f t="shared" si="28"/>
        <v>8</v>
      </c>
      <c r="O60" s="144">
        <f t="shared" si="28"/>
        <v>20</v>
      </c>
      <c r="P60" s="143">
        <f t="shared" si="28"/>
        <v>28</v>
      </c>
      <c r="Q60" s="302">
        <f t="shared" ref="Q60" si="29">Q30+Q37+Q38+Q39+Q40+Q41+Q42+Q43+Q44+Q45+Q52+Q59</f>
        <v>452</v>
      </c>
      <c r="R60" s="730">
        <f t="shared" si="11"/>
        <v>6.1946902654867264</v>
      </c>
      <c r="S60" s="304">
        <f t="shared" si="7"/>
        <v>100.00000000000001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4"/>
  <conditionalFormatting sqref="T30:U30 T37:U37 T44:U49 T52:U52 T59:U59">
    <cfRule type="expression" dxfId="126" priority="23" stopIfTrue="1">
      <formula>$Y30=1</formula>
    </cfRule>
  </conditionalFormatting>
  <conditionalFormatting sqref="H44:J49 H59:J59 H30:J30 H37:J37 H52:J52">
    <cfRule type="expression" dxfId="125" priority="19" stopIfTrue="1">
      <formula>$Y30=1</formula>
    </cfRule>
  </conditionalFormatting>
  <conditionalFormatting sqref="Q44:R49 Q59:R59 Q52:R52 Q37:R37 Q30:R30">
    <cfRule type="expression" dxfId="124" priority="18" stopIfTrue="1">
      <formula>$Y30=1</formula>
    </cfRule>
  </conditionalFormatting>
  <conditionalFormatting sqref="B44:G49 B59:G59 B52:G52 B37:G37 B30:G30">
    <cfRule type="expression" dxfId="123" priority="11" stopIfTrue="1">
      <formula>$Y30=1</formula>
    </cfRule>
  </conditionalFormatting>
  <conditionalFormatting sqref="M30 M37 K44:P49 M52 K59:P59 P52 P37 P30">
    <cfRule type="expression" dxfId="122" priority="10" stopIfTrue="1">
      <formula>$Y30=1</formula>
    </cfRule>
  </conditionalFormatting>
  <conditionalFormatting sqref="K30:L30">
    <cfRule type="expression" dxfId="121" priority="9" stopIfTrue="1">
      <formula>$Y30=1</formula>
    </cfRule>
  </conditionalFormatting>
  <conditionalFormatting sqref="K37:L37">
    <cfRule type="expression" dxfId="120" priority="8" stopIfTrue="1">
      <formula>$Y37=1</formula>
    </cfRule>
  </conditionalFormatting>
  <conditionalFormatting sqref="K52:L52">
    <cfRule type="expression" dxfId="119" priority="7" stopIfTrue="1">
      <formula>$Y52=1</formula>
    </cfRule>
  </conditionalFormatting>
  <conditionalFormatting sqref="N52:O52">
    <cfRule type="expression" dxfId="118" priority="6" stopIfTrue="1">
      <formula>$Y52=1</formula>
    </cfRule>
  </conditionalFormatting>
  <conditionalFormatting sqref="N37:O37">
    <cfRule type="expression" dxfId="117" priority="5" stopIfTrue="1">
      <formula>$Y37=1</formula>
    </cfRule>
  </conditionalFormatting>
  <conditionalFormatting sqref="N30:O30">
    <cfRule type="expression" dxfId="116" priority="4" stopIfTrue="1">
      <formula>$Y30=1</formula>
    </cfRule>
  </conditionalFormatting>
  <conditionalFormatting sqref="S44:S49 S59 S30 S37 S52">
    <cfRule type="expression" dxfId="115" priority="3" stopIfTrue="1">
      <formula>$Y30=1</formula>
    </cfRule>
  </conditionalFormatting>
  <conditionalFormatting sqref="I60">
    <cfRule type="expression" dxfId="114" priority="2" stopIfTrue="1">
      <formula>$Y60=1</formula>
    </cfRule>
  </conditionalFormatting>
  <conditionalFormatting sqref="R60">
    <cfRule type="expression" dxfId="113" priority="1" stopIfTrue="1">
      <formula>$Y60=1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BG60"/>
  <sheetViews>
    <sheetView view="pageBreakPreview" topLeftCell="B1" zoomScale="115" zoomScaleNormal="70" zoomScaleSheetLayoutView="115" workbookViewId="0">
      <selection activeCell="R60" sqref="R60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100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101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61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102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tr">
        <f>'No.4-12（方向別）'!A13</f>
        <v>調査地点　：Ｎｏ．４　有吉中学校前交差点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340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62</v>
      </c>
      <c r="C21" s="38"/>
      <c r="D21" s="38"/>
      <c r="E21" s="38"/>
      <c r="F21" s="38"/>
      <c r="G21" s="38"/>
      <c r="H21" s="38"/>
      <c r="I21" s="38"/>
      <c r="J21" s="39"/>
      <c r="K21" s="40" t="s">
        <v>63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94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95</v>
      </c>
      <c r="J23" s="56" t="s">
        <v>103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95</v>
      </c>
      <c r="S23" s="56" t="s">
        <v>103</v>
      </c>
      <c r="T23" s="61"/>
      <c r="U23" s="61"/>
      <c r="V23" s="62"/>
      <c r="W23" s="62"/>
      <c r="X23" s="62">
        <v>520</v>
      </c>
      <c r="Y23" s="62">
        <v>165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0</v>
      </c>
      <c r="C24" s="66">
        <v>0</v>
      </c>
      <c r="D24" s="66">
        <f>SUM(B24:C24)</f>
        <v>0</v>
      </c>
      <c r="E24" s="65">
        <v>0</v>
      </c>
      <c r="F24" s="66">
        <v>0</v>
      </c>
      <c r="G24" s="66">
        <f>SUM(E24:F24)</f>
        <v>0</v>
      </c>
      <c r="H24" s="65">
        <f>D24+G24</f>
        <v>0</v>
      </c>
      <c r="I24" s="67" t="str">
        <f t="shared" ref="I24:I26" si="0">IF(H24=0,"-",G24/H24%)</f>
        <v>-</v>
      </c>
      <c r="J24" s="68">
        <f>H24/$H$60%</f>
        <v>0</v>
      </c>
      <c r="K24" s="69">
        <v>26</v>
      </c>
      <c r="L24" s="66">
        <v>6</v>
      </c>
      <c r="M24" s="66">
        <f>SUM(K24:L24)</f>
        <v>32</v>
      </c>
      <c r="N24" s="65">
        <v>0</v>
      </c>
      <c r="O24" s="66">
        <v>2</v>
      </c>
      <c r="P24" s="66">
        <f>SUM(N24:O24)</f>
        <v>2</v>
      </c>
      <c r="Q24" s="65">
        <f>M24+P24</f>
        <v>34</v>
      </c>
      <c r="R24" s="67">
        <f t="shared" ref="R24:R26" si="1">IF(Q24=0,"-",P24/Q24%)</f>
        <v>5.8823529411764701</v>
      </c>
      <c r="S24" s="68">
        <f>Q24/$Q$60%</f>
        <v>1.97215777262181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0</v>
      </c>
      <c r="C25" s="75">
        <v>0</v>
      </c>
      <c r="D25" s="75">
        <f t="shared" ref="D25:D58" si="2">SUM(B25:C25)</f>
        <v>0</v>
      </c>
      <c r="E25" s="74">
        <v>0</v>
      </c>
      <c r="F25" s="75">
        <v>0</v>
      </c>
      <c r="G25" s="75">
        <f t="shared" ref="G25:G58" si="3">SUM(E25:F25)</f>
        <v>0</v>
      </c>
      <c r="H25" s="74">
        <f>D25+G25</f>
        <v>0</v>
      </c>
      <c r="I25" s="76" t="str">
        <f t="shared" si="0"/>
        <v>-</v>
      </c>
      <c r="J25" s="77">
        <f t="shared" ref="J25:J59" si="4">H25/$H$60%</f>
        <v>0</v>
      </c>
      <c r="K25" s="78">
        <v>14</v>
      </c>
      <c r="L25" s="75">
        <v>3</v>
      </c>
      <c r="M25" s="75">
        <f t="shared" ref="M25:M29" si="5">SUM(K25:L25)</f>
        <v>17</v>
      </c>
      <c r="N25" s="74">
        <v>1</v>
      </c>
      <c r="O25" s="75">
        <v>1</v>
      </c>
      <c r="P25" s="75">
        <f t="shared" ref="P25:P29" si="6">SUM(N25:O25)</f>
        <v>2</v>
      </c>
      <c r="Q25" s="74">
        <f>M25+P25</f>
        <v>19</v>
      </c>
      <c r="R25" s="76">
        <f t="shared" si="1"/>
        <v>10.526315789473685</v>
      </c>
      <c r="S25" s="77">
        <f t="shared" ref="S25:S60" si="7">Q25/$Q$60%</f>
        <v>1.1020881670533644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0</v>
      </c>
      <c r="C26" s="75">
        <v>0</v>
      </c>
      <c r="D26" s="75">
        <f t="shared" si="2"/>
        <v>0</v>
      </c>
      <c r="E26" s="74">
        <v>0</v>
      </c>
      <c r="F26" s="75">
        <v>0</v>
      </c>
      <c r="G26" s="75">
        <f t="shared" si="3"/>
        <v>0</v>
      </c>
      <c r="H26" s="74">
        <f t="shared" ref="H26:H59" si="8">D26+G26</f>
        <v>0</v>
      </c>
      <c r="I26" s="76" t="str">
        <f t="shared" si="0"/>
        <v>-</v>
      </c>
      <c r="J26" s="77">
        <f t="shared" si="4"/>
        <v>0</v>
      </c>
      <c r="K26" s="78">
        <v>41</v>
      </c>
      <c r="L26" s="75">
        <v>2</v>
      </c>
      <c r="M26" s="75">
        <f t="shared" si="5"/>
        <v>43</v>
      </c>
      <c r="N26" s="74">
        <v>0</v>
      </c>
      <c r="O26" s="75">
        <v>2</v>
      </c>
      <c r="P26" s="75">
        <f t="shared" si="6"/>
        <v>2</v>
      </c>
      <c r="Q26" s="74">
        <f t="shared" ref="Q26:Q59" si="9">M26+P26</f>
        <v>45</v>
      </c>
      <c r="R26" s="76">
        <f t="shared" si="1"/>
        <v>4.4444444444444446</v>
      </c>
      <c r="S26" s="77">
        <f t="shared" si="7"/>
        <v>2.6102088167053368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0</v>
      </c>
      <c r="C27" s="81">
        <v>0</v>
      </c>
      <c r="D27" s="81">
        <f t="shared" si="2"/>
        <v>0</v>
      </c>
      <c r="E27" s="80">
        <v>0</v>
      </c>
      <c r="F27" s="81">
        <v>0</v>
      </c>
      <c r="G27" s="81">
        <f t="shared" si="3"/>
        <v>0</v>
      </c>
      <c r="H27" s="80">
        <f t="shared" si="8"/>
        <v>0</v>
      </c>
      <c r="I27" s="82" t="str">
        <f>IF(H27=0,"-",G27/H27%)</f>
        <v>-</v>
      </c>
      <c r="J27" s="83">
        <f t="shared" si="4"/>
        <v>0</v>
      </c>
      <c r="K27" s="84">
        <v>40</v>
      </c>
      <c r="L27" s="81">
        <v>2</v>
      </c>
      <c r="M27" s="81">
        <f t="shared" si="5"/>
        <v>42</v>
      </c>
      <c r="N27" s="80">
        <v>0</v>
      </c>
      <c r="O27" s="81">
        <v>2</v>
      </c>
      <c r="P27" s="81">
        <f t="shared" si="6"/>
        <v>2</v>
      </c>
      <c r="Q27" s="80">
        <f t="shared" si="9"/>
        <v>44</v>
      </c>
      <c r="R27" s="82">
        <f>IF(Q27=0,"-",P27/Q27%)</f>
        <v>4.5454545454545459</v>
      </c>
      <c r="S27" s="83">
        <f t="shared" si="7"/>
        <v>2.552204176334107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0</v>
      </c>
      <c r="C28" s="75">
        <v>0</v>
      </c>
      <c r="D28" s="75">
        <f t="shared" si="2"/>
        <v>0</v>
      </c>
      <c r="E28" s="74">
        <v>0</v>
      </c>
      <c r="F28" s="75">
        <v>0</v>
      </c>
      <c r="G28" s="75">
        <f t="shared" si="3"/>
        <v>0</v>
      </c>
      <c r="H28" s="74">
        <f t="shared" si="8"/>
        <v>0</v>
      </c>
      <c r="I28" s="76" t="str">
        <f t="shared" ref="I28:I60" si="10">IF(H28=0,"-",G28/H28%)</f>
        <v>-</v>
      </c>
      <c r="J28" s="77">
        <f t="shared" si="4"/>
        <v>0</v>
      </c>
      <c r="K28" s="78">
        <v>37</v>
      </c>
      <c r="L28" s="75">
        <v>1</v>
      </c>
      <c r="M28" s="75">
        <f t="shared" si="5"/>
        <v>38</v>
      </c>
      <c r="N28" s="74">
        <v>1</v>
      </c>
      <c r="O28" s="75">
        <v>0</v>
      </c>
      <c r="P28" s="75">
        <f t="shared" si="6"/>
        <v>1</v>
      </c>
      <c r="Q28" s="74">
        <f t="shared" si="9"/>
        <v>39</v>
      </c>
      <c r="R28" s="76">
        <f t="shared" ref="R28:R60" si="11">IF(Q28=0,"-",P28/Q28%)</f>
        <v>2.5641025641025639</v>
      </c>
      <c r="S28" s="77">
        <f t="shared" si="7"/>
        <v>2.2621809744779586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0</v>
      </c>
      <c r="C29" s="87">
        <v>0</v>
      </c>
      <c r="D29" s="87">
        <f t="shared" si="2"/>
        <v>0</v>
      </c>
      <c r="E29" s="86">
        <v>0</v>
      </c>
      <c r="F29" s="87">
        <v>0</v>
      </c>
      <c r="G29" s="87">
        <f t="shared" si="3"/>
        <v>0</v>
      </c>
      <c r="H29" s="86">
        <f t="shared" si="8"/>
        <v>0</v>
      </c>
      <c r="I29" s="88" t="str">
        <f t="shared" si="10"/>
        <v>-</v>
      </c>
      <c r="J29" s="89">
        <f t="shared" si="4"/>
        <v>0</v>
      </c>
      <c r="K29" s="90">
        <v>26</v>
      </c>
      <c r="L29" s="87">
        <v>3</v>
      </c>
      <c r="M29" s="87">
        <f t="shared" si="5"/>
        <v>29</v>
      </c>
      <c r="N29" s="86">
        <v>0</v>
      </c>
      <c r="O29" s="87">
        <v>3</v>
      </c>
      <c r="P29" s="87">
        <f t="shared" si="6"/>
        <v>3</v>
      </c>
      <c r="Q29" s="86">
        <f t="shared" si="9"/>
        <v>32</v>
      </c>
      <c r="R29" s="88">
        <f t="shared" si="11"/>
        <v>9.375</v>
      </c>
      <c r="S29" s="89">
        <f t="shared" si="7"/>
        <v>1.8561484918793505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f>SUM(B24:B29)</f>
        <v>0</v>
      </c>
      <c r="C30" s="94">
        <f>SUM(C24:C29)</f>
        <v>0</v>
      </c>
      <c r="D30" s="94">
        <f t="shared" ref="D30:G30" si="12">SUM(D24:D29)</f>
        <v>0</v>
      </c>
      <c r="E30" s="93">
        <f>SUM(E24:E29)</f>
        <v>0</v>
      </c>
      <c r="F30" s="94">
        <f>SUM(F24:F29)</f>
        <v>0</v>
      </c>
      <c r="G30" s="94">
        <f t="shared" si="12"/>
        <v>0</v>
      </c>
      <c r="H30" s="93">
        <f t="shared" si="8"/>
        <v>0</v>
      </c>
      <c r="I30" s="95" t="str">
        <f t="shared" si="10"/>
        <v>-</v>
      </c>
      <c r="J30" s="96">
        <f t="shared" si="4"/>
        <v>0</v>
      </c>
      <c r="K30" s="93">
        <f>SUM(K24:K29)</f>
        <v>184</v>
      </c>
      <c r="L30" s="94">
        <f>SUM(L24:L29)</f>
        <v>17</v>
      </c>
      <c r="M30" s="94">
        <f t="shared" ref="M30:P30" si="13">SUM(M24:M29)</f>
        <v>201</v>
      </c>
      <c r="N30" s="93">
        <f>SUM(N24:N29)</f>
        <v>2</v>
      </c>
      <c r="O30" s="94">
        <f>SUM(O24:O29)</f>
        <v>10</v>
      </c>
      <c r="P30" s="94">
        <f t="shared" si="13"/>
        <v>12</v>
      </c>
      <c r="Q30" s="93">
        <f t="shared" si="9"/>
        <v>213</v>
      </c>
      <c r="R30" s="95">
        <f t="shared" si="11"/>
        <v>5.6338028169014089</v>
      </c>
      <c r="S30" s="96">
        <f t="shared" si="7"/>
        <v>12.354988399071926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0</v>
      </c>
      <c r="C31" s="100">
        <v>0</v>
      </c>
      <c r="D31" s="100">
        <f t="shared" si="2"/>
        <v>0</v>
      </c>
      <c r="E31" s="99">
        <v>0</v>
      </c>
      <c r="F31" s="100">
        <v>0</v>
      </c>
      <c r="G31" s="100">
        <f t="shared" si="3"/>
        <v>0</v>
      </c>
      <c r="H31" s="99">
        <f t="shared" si="8"/>
        <v>0</v>
      </c>
      <c r="I31" s="101" t="str">
        <f t="shared" si="10"/>
        <v>-</v>
      </c>
      <c r="J31" s="102">
        <f t="shared" si="4"/>
        <v>0</v>
      </c>
      <c r="K31" s="103">
        <v>22</v>
      </c>
      <c r="L31" s="100">
        <v>2</v>
      </c>
      <c r="M31" s="100">
        <f t="shared" ref="M31:M36" si="14">SUM(K31:L31)</f>
        <v>24</v>
      </c>
      <c r="N31" s="99">
        <v>0</v>
      </c>
      <c r="O31" s="100">
        <v>3</v>
      </c>
      <c r="P31" s="100">
        <f t="shared" ref="P31:P36" si="15">SUM(N31:O31)</f>
        <v>3</v>
      </c>
      <c r="Q31" s="99">
        <f t="shared" si="9"/>
        <v>27</v>
      </c>
      <c r="R31" s="101">
        <f t="shared" si="11"/>
        <v>11.111111111111111</v>
      </c>
      <c r="S31" s="102">
        <f t="shared" si="7"/>
        <v>1.5661252900232019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0</v>
      </c>
      <c r="C32" s="75">
        <v>0</v>
      </c>
      <c r="D32" s="75">
        <f t="shared" si="2"/>
        <v>0</v>
      </c>
      <c r="E32" s="74">
        <v>0</v>
      </c>
      <c r="F32" s="75">
        <v>0</v>
      </c>
      <c r="G32" s="75">
        <f t="shared" si="3"/>
        <v>0</v>
      </c>
      <c r="H32" s="74">
        <f t="shared" si="8"/>
        <v>0</v>
      </c>
      <c r="I32" s="76" t="str">
        <f t="shared" si="10"/>
        <v>-</v>
      </c>
      <c r="J32" s="77">
        <f t="shared" si="4"/>
        <v>0</v>
      </c>
      <c r="K32" s="78">
        <v>21</v>
      </c>
      <c r="L32" s="75">
        <v>1</v>
      </c>
      <c r="M32" s="75">
        <f t="shared" si="14"/>
        <v>22</v>
      </c>
      <c r="N32" s="74">
        <v>2</v>
      </c>
      <c r="O32" s="75">
        <v>2</v>
      </c>
      <c r="P32" s="75">
        <f t="shared" si="15"/>
        <v>4</v>
      </c>
      <c r="Q32" s="74">
        <f t="shared" si="9"/>
        <v>26</v>
      </c>
      <c r="R32" s="76">
        <f t="shared" si="11"/>
        <v>15.384615384615383</v>
      </c>
      <c r="S32" s="77">
        <f t="shared" si="7"/>
        <v>1.5081206496519723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0</v>
      </c>
      <c r="C33" s="75">
        <v>0</v>
      </c>
      <c r="D33" s="75">
        <f t="shared" si="2"/>
        <v>0</v>
      </c>
      <c r="E33" s="74">
        <v>0</v>
      </c>
      <c r="F33" s="75">
        <v>0</v>
      </c>
      <c r="G33" s="75">
        <f t="shared" si="3"/>
        <v>0</v>
      </c>
      <c r="H33" s="74">
        <f t="shared" si="8"/>
        <v>0</v>
      </c>
      <c r="I33" s="76" t="str">
        <f t="shared" si="10"/>
        <v>-</v>
      </c>
      <c r="J33" s="77">
        <f t="shared" si="4"/>
        <v>0</v>
      </c>
      <c r="K33" s="78">
        <v>17</v>
      </c>
      <c r="L33" s="75">
        <v>4</v>
      </c>
      <c r="M33" s="75">
        <f t="shared" si="14"/>
        <v>21</v>
      </c>
      <c r="N33" s="74">
        <v>4</v>
      </c>
      <c r="O33" s="75">
        <v>4</v>
      </c>
      <c r="P33" s="75">
        <f t="shared" si="15"/>
        <v>8</v>
      </c>
      <c r="Q33" s="74">
        <f t="shared" si="9"/>
        <v>29</v>
      </c>
      <c r="R33" s="76">
        <f t="shared" si="11"/>
        <v>27.586206896551726</v>
      </c>
      <c r="S33" s="77">
        <f t="shared" si="7"/>
        <v>1.6821345707656614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0</v>
      </c>
      <c r="C34" s="75">
        <v>0</v>
      </c>
      <c r="D34" s="75">
        <f t="shared" si="2"/>
        <v>0</v>
      </c>
      <c r="E34" s="74">
        <v>0</v>
      </c>
      <c r="F34" s="75">
        <v>0</v>
      </c>
      <c r="G34" s="75">
        <f t="shared" si="3"/>
        <v>0</v>
      </c>
      <c r="H34" s="74">
        <f t="shared" si="8"/>
        <v>0</v>
      </c>
      <c r="I34" s="76" t="str">
        <f t="shared" si="10"/>
        <v>-</v>
      </c>
      <c r="J34" s="77">
        <f t="shared" si="4"/>
        <v>0</v>
      </c>
      <c r="K34" s="78">
        <v>12</v>
      </c>
      <c r="L34" s="75">
        <v>3</v>
      </c>
      <c r="M34" s="75">
        <f t="shared" si="14"/>
        <v>15</v>
      </c>
      <c r="N34" s="74">
        <v>0</v>
      </c>
      <c r="O34" s="75">
        <v>0</v>
      </c>
      <c r="P34" s="75">
        <f t="shared" si="15"/>
        <v>0</v>
      </c>
      <c r="Q34" s="74">
        <f t="shared" si="9"/>
        <v>15</v>
      </c>
      <c r="R34" s="76">
        <f t="shared" si="11"/>
        <v>0</v>
      </c>
      <c r="S34" s="77">
        <f t="shared" si="7"/>
        <v>0.87006960556844559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0</v>
      </c>
      <c r="C35" s="75">
        <v>0</v>
      </c>
      <c r="D35" s="75">
        <f t="shared" si="2"/>
        <v>0</v>
      </c>
      <c r="E35" s="74">
        <v>0</v>
      </c>
      <c r="F35" s="75">
        <v>0</v>
      </c>
      <c r="G35" s="75">
        <f t="shared" si="3"/>
        <v>0</v>
      </c>
      <c r="H35" s="74">
        <f t="shared" si="8"/>
        <v>0</v>
      </c>
      <c r="I35" s="76" t="str">
        <f t="shared" si="10"/>
        <v>-</v>
      </c>
      <c r="J35" s="77">
        <f t="shared" si="4"/>
        <v>0</v>
      </c>
      <c r="K35" s="78">
        <v>19</v>
      </c>
      <c r="L35" s="75">
        <v>1</v>
      </c>
      <c r="M35" s="75">
        <f t="shared" si="14"/>
        <v>20</v>
      </c>
      <c r="N35" s="74">
        <v>0</v>
      </c>
      <c r="O35" s="75">
        <v>2</v>
      </c>
      <c r="P35" s="75">
        <f t="shared" si="15"/>
        <v>2</v>
      </c>
      <c r="Q35" s="74">
        <f t="shared" si="9"/>
        <v>22</v>
      </c>
      <c r="R35" s="76">
        <f t="shared" si="11"/>
        <v>9.0909090909090917</v>
      </c>
      <c r="S35" s="77">
        <f t="shared" si="7"/>
        <v>1.2761020881670535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0</v>
      </c>
      <c r="C36" s="87">
        <v>1</v>
      </c>
      <c r="D36" s="87">
        <f t="shared" si="2"/>
        <v>1</v>
      </c>
      <c r="E36" s="86">
        <v>0</v>
      </c>
      <c r="F36" s="87">
        <v>0</v>
      </c>
      <c r="G36" s="87">
        <f t="shared" si="3"/>
        <v>0</v>
      </c>
      <c r="H36" s="86">
        <f t="shared" si="8"/>
        <v>1</v>
      </c>
      <c r="I36" s="88">
        <f t="shared" si="10"/>
        <v>0</v>
      </c>
      <c r="J36" s="89">
        <f t="shared" si="4"/>
        <v>7.1428571428571423</v>
      </c>
      <c r="K36" s="90">
        <v>18</v>
      </c>
      <c r="L36" s="87">
        <v>3</v>
      </c>
      <c r="M36" s="87">
        <f t="shared" si="14"/>
        <v>21</v>
      </c>
      <c r="N36" s="86">
        <v>0</v>
      </c>
      <c r="O36" s="87">
        <v>0</v>
      </c>
      <c r="P36" s="87">
        <f t="shared" si="15"/>
        <v>0</v>
      </c>
      <c r="Q36" s="86">
        <f t="shared" si="9"/>
        <v>21</v>
      </c>
      <c r="R36" s="88">
        <f t="shared" si="11"/>
        <v>0</v>
      </c>
      <c r="S36" s="89">
        <f t="shared" si="7"/>
        <v>1.2180974477958237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f>SUM(B31:B36)</f>
        <v>0</v>
      </c>
      <c r="C37" s="94">
        <f>SUM(C31:C36)</f>
        <v>1</v>
      </c>
      <c r="D37" s="94">
        <f t="shared" ref="D37:G37" si="16">SUM(D31:D36)</f>
        <v>1</v>
      </c>
      <c r="E37" s="93">
        <f>SUM(E31:E36)</f>
        <v>0</v>
      </c>
      <c r="F37" s="94">
        <f>SUM(F31:F36)</f>
        <v>0</v>
      </c>
      <c r="G37" s="94">
        <f t="shared" si="16"/>
        <v>0</v>
      </c>
      <c r="H37" s="93">
        <f t="shared" si="8"/>
        <v>1</v>
      </c>
      <c r="I37" s="95">
        <f t="shared" si="10"/>
        <v>0</v>
      </c>
      <c r="J37" s="96">
        <f t="shared" si="4"/>
        <v>7.1428571428571423</v>
      </c>
      <c r="K37" s="93">
        <f>SUM(K31:K36)</f>
        <v>109</v>
      </c>
      <c r="L37" s="94">
        <f>SUM(L31:L36)</f>
        <v>14</v>
      </c>
      <c r="M37" s="94">
        <f t="shared" ref="M37:P37" si="17">SUM(M31:M36)</f>
        <v>123</v>
      </c>
      <c r="N37" s="93">
        <f>SUM(N31:N36)</f>
        <v>6</v>
      </c>
      <c r="O37" s="94">
        <f>SUM(O31:O36)</f>
        <v>11</v>
      </c>
      <c r="P37" s="94">
        <f t="shared" si="17"/>
        <v>17</v>
      </c>
      <c r="Q37" s="93">
        <f t="shared" si="9"/>
        <v>140</v>
      </c>
      <c r="R37" s="95">
        <f t="shared" si="11"/>
        <v>12.142857142857144</v>
      </c>
      <c r="S37" s="96">
        <f t="shared" si="7"/>
        <v>8.1206496519721583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0</v>
      </c>
      <c r="C38" s="105">
        <v>1</v>
      </c>
      <c r="D38" s="94">
        <f t="shared" si="2"/>
        <v>1</v>
      </c>
      <c r="E38" s="104">
        <v>0</v>
      </c>
      <c r="F38" s="105">
        <v>0</v>
      </c>
      <c r="G38" s="94">
        <f t="shared" si="3"/>
        <v>0</v>
      </c>
      <c r="H38" s="93">
        <f t="shared" si="8"/>
        <v>1</v>
      </c>
      <c r="I38" s="95">
        <f t="shared" si="10"/>
        <v>0</v>
      </c>
      <c r="J38" s="96">
        <f t="shared" si="4"/>
        <v>7.1428571428571423</v>
      </c>
      <c r="K38" s="106">
        <v>95</v>
      </c>
      <c r="L38" s="105">
        <v>18</v>
      </c>
      <c r="M38" s="94">
        <f t="shared" ref="M38:M51" si="18">SUM(K38:L38)</f>
        <v>113</v>
      </c>
      <c r="N38" s="104">
        <v>3</v>
      </c>
      <c r="O38" s="105">
        <v>10</v>
      </c>
      <c r="P38" s="94">
        <f t="shared" ref="P38:P51" si="19">SUM(N38:O38)</f>
        <v>13</v>
      </c>
      <c r="Q38" s="93">
        <f t="shared" si="9"/>
        <v>126</v>
      </c>
      <c r="R38" s="95">
        <f t="shared" si="11"/>
        <v>10.317460317460318</v>
      </c>
      <c r="S38" s="96">
        <f t="shared" si="7"/>
        <v>7.3085846867749424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305" t="s">
        <v>32</v>
      </c>
      <c r="B39" s="104">
        <v>0</v>
      </c>
      <c r="C39" s="105">
        <v>0</v>
      </c>
      <c r="D39" s="94">
        <f t="shared" si="2"/>
        <v>0</v>
      </c>
      <c r="E39" s="104">
        <v>0</v>
      </c>
      <c r="F39" s="105">
        <v>0</v>
      </c>
      <c r="G39" s="94">
        <f t="shared" si="3"/>
        <v>0</v>
      </c>
      <c r="H39" s="93">
        <f t="shared" si="8"/>
        <v>0</v>
      </c>
      <c r="I39" s="95" t="str">
        <f t="shared" si="10"/>
        <v>-</v>
      </c>
      <c r="J39" s="96">
        <f t="shared" si="4"/>
        <v>0</v>
      </c>
      <c r="K39" s="106">
        <v>121</v>
      </c>
      <c r="L39" s="105">
        <v>9</v>
      </c>
      <c r="M39" s="94">
        <f t="shared" si="18"/>
        <v>130</v>
      </c>
      <c r="N39" s="104">
        <v>1</v>
      </c>
      <c r="O39" s="105">
        <v>6</v>
      </c>
      <c r="P39" s="94">
        <f t="shared" si="19"/>
        <v>7</v>
      </c>
      <c r="Q39" s="93">
        <f t="shared" si="9"/>
        <v>137</v>
      </c>
      <c r="R39" s="95">
        <f t="shared" si="11"/>
        <v>5.10948905109489</v>
      </c>
      <c r="S39" s="96">
        <f t="shared" si="7"/>
        <v>7.9466357308584694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305" t="s">
        <v>33</v>
      </c>
      <c r="B40" s="104">
        <v>1</v>
      </c>
      <c r="C40" s="105">
        <v>0</v>
      </c>
      <c r="D40" s="94">
        <f t="shared" si="2"/>
        <v>1</v>
      </c>
      <c r="E40" s="104">
        <v>0</v>
      </c>
      <c r="F40" s="105">
        <v>0</v>
      </c>
      <c r="G40" s="94">
        <f t="shared" si="3"/>
        <v>0</v>
      </c>
      <c r="H40" s="93">
        <f t="shared" si="8"/>
        <v>1</v>
      </c>
      <c r="I40" s="95">
        <f t="shared" si="10"/>
        <v>0</v>
      </c>
      <c r="J40" s="96">
        <f t="shared" si="4"/>
        <v>7.1428571428571423</v>
      </c>
      <c r="K40" s="106">
        <v>93</v>
      </c>
      <c r="L40" s="105">
        <v>12</v>
      </c>
      <c r="M40" s="94">
        <f t="shared" si="18"/>
        <v>105</v>
      </c>
      <c r="N40" s="104">
        <v>0</v>
      </c>
      <c r="O40" s="105">
        <v>7</v>
      </c>
      <c r="P40" s="94">
        <f t="shared" si="19"/>
        <v>7</v>
      </c>
      <c r="Q40" s="93">
        <f t="shared" si="9"/>
        <v>112</v>
      </c>
      <c r="R40" s="95">
        <f t="shared" si="11"/>
        <v>6.2499999999999991</v>
      </c>
      <c r="S40" s="96">
        <f t="shared" si="7"/>
        <v>6.4965197215777266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305" t="s">
        <v>34</v>
      </c>
      <c r="B41" s="104">
        <v>1</v>
      </c>
      <c r="C41" s="105">
        <v>0</v>
      </c>
      <c r="D41" s="94">
        <f t="shared" si="2"/>
        <v>1</v>
      </c>
      <c r="E41" s="104">
        <v>0</v>
      </c>
      <c r="F41" s="105">
        <v>0</v>
      </c>
      <c r="G41" s="94">
        <f t="shared" si="3"/>
        <v>0</v>
      </c>
      <c r="H41" s="93">
        <f t="shared" si="8"/>
        <v>1</v>
      </c>
      <c r="I41" s="95">
        <f t="shared" si="10"/>
        <v>0</v>
      </c>
      <c r="J41" s="96">
        <f t="shared" si="4"/>
        <v>7.1428571428571423</v>
      </c>
      <c r="K41" s="106">
        <v>96</v>
      </c>
      <c r="L41" s="105">
        <v>10</v>
      </c>
      <c r="M41" s="94">
        <f t="shared" si="18"/>
        <v>106</v>
      </c>
      <c r="N41" s="104">
        <v>1</v>
      </c>
      <c r="O41" s="105">
        <v>1</v>
      </c>
      <c r="P41" s="94">
        <f t="shared" si="19"/>
        <v>2</v>
      </c>
      <c r="Q41" s="93">
        <f t="shared" si="9"/>
        <v>108</v>
      </c>
      <c r="R41" s="95">
        <f t="shared" si="11"/>
        <v>1.8518518518518516</v>
      </c>
      <c r="S41" s="96">
        <f t="shared" si="7"/>
        <v>6.2645011600928076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305" t="s">
        <v>35</v>
      </c>
      <c r="B42" s="104">
        <v>1</v>
      </c>
      <c r="C42" s="105">
        <v>0</v>
      </c>
      <c r="D42" s="94">
        <f t="shared" si="2"/>
        <v>1</v>
      </c>
      <c r="E42" s="104">
        <v>0</v>
      </c>
      <c r="F42" s="105">
        <v>0</v>
      </c>
      <c r="G42" s="94">
        <f t="shared" si="3"/>
        <v>0</v>
      </c>
      <c r="H42" s="93">
        <f t="shared" si="8"/>
        <v>1</v>
      </c>
      <c r="I42" s="95">
        <f t="shared" si="10"/>
        <v>0</v>
      </c>
      <c r="J42" s="96">
        <f t="shared" si="4"/>
        <v>7.1428571428571423</v>
      </c>
      <c r="K42" s="106">
        <v>102</v>
      </c>
      <c r="L42" s="105">
        <v>8</v>
      </c>
      <c r="M42" s="94">
        <f t="shared" si="18"/>
        <v>110</v>
      </c>
      <c r="N42" s="104">
        <v>0</v>
      </c>
      <c r="O42" s="105">
        <v>3</v>
      </c>
      <c r="P42" s="94">
        <f t="shared" si="19"/>
        <v>3</v>
      </c>
      <c r="Q42" s="93">
        <f t="shared" si="9"/>
        <v>113</v>
      </c>
      <c r="R42" s="95">
        <f t="shared" si="11"/>
        <v>2.6548672566371683</v>
      </c>
      <c r="S42" s="96">
        <f t="shared" si="7"/>
        <v>6.5545243619489568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305" t="s">
        <v>36</v>
      </c>
      <c r="B43" s="104">
        <v>3</v>
      </c>
      <c r="C43" s="105">
        <v>0</v>
      </c>
      <c r="D43" s="94">
        <f t="shared" si="2"/>
        <v>3</v>
      </c>
      <c r="E43" s="104">
        <v>0</v>
      </c>
      <c r="F43" s="105">
        <v>0</v>
      </c>
      <c r="G43" s="94">
        <f t="shared" si="3"/>
        <v>0</v>
      </c>
      <c r="H43" s="93">
        <f t="shared" si="8"/>
        <v>3</v>
      </c>
      <c r="I43" s="95">
        <f t="shared" si="10"/>
        <v>0</v>
      </c>
      <c r="J43" s="96">
        <f t="shared" si="4"/>
        <v>21.428571428571427</v>
      </c>
      <c r="K43" s="106">
        <v>94</v>
      </c>
      <c r="L43" s="105">
        <v>4</v>
      </c>
      <c r="M43" s="94">
        <f t="shared" si="18"/>
        <v>98</v>
      </c>
      <c r="N43" s="104">
        <v>1</v>
      </c>
      <c r="O43" s="105">
        <v>6</v>
      </c>
      <c r="P43" s="94">
        <f t="shared" si="19"/>
        <v>7</v>
      </c>
      <c r="Q43" s="93">
        <f t="shared" si="9"/>
        <v>105</v>
      </c>
      <c r="R43" s="95">
        <f t="shared" si="11"/>
        <v>6.6666666666666661</v>
      </c>
      <c r="S43" s="96">
        <f t="shared" si="7"/>
        <v>6.0904872389791187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305" t="s">
        <v>37</v>
      </c>
      <c r="B44" s="107">
        <v>1</v>
      </c>
      <c r="C44" s="108">
        <v>0</v>
      </c>
      <c r="D44" s="109">
        <f t="shared" si="2"/>
        <v>1</v>
      </c>
      <c r="E44" s="107">
        <v>0</v>
      </c>
      <c r="F44" s="110">
        <v>0</v>
      </c>
      <c r="G44" s="109">
        <f t="shared" si="3"/>
        <v>0</v>
      </c>
      <c r="H44" s="104">
        <f t="shared" si="8"/>
        <v>1</v>
      </c>
      <c r="I44" s="95">
        <f t="shared" si="10"/>
        <v>0</v>
      </c>
      <c r="J44" s="96">
        <f t="shared" si="4"/>
        <v>7.1428571428571423</v>
      </c>
      <c r="K44" s="111">
        <v>121</v>
      </c>
      <c r="L44" s="108">
        <v>8</v>
      </c>
      <c r="M44" s="109">
        <f t="shared" si="18"/>
        <v>129</v>
      </c>
      <c r="N44" s="107">
        <v>0</v>
      </c>
      <c r="O44" s="110">
        <v>4</v>
      </c>
      <c r="P44" s="109">
        <f t="shared" si="19"/>
        <v>4</v>
      </c>
      <c r="Q44" s="104">
        <f t="shared" si="9"/>
        <v>133</v>
      </c>
      <c r="R44" s="95">
        <f t="shared" si="11"/>
        <v>3.007518796992481</v>
      </c>
      <c r="S44" s="96">
        <f t="shared" si="7"/>
        <v>7.7146171693735504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2" t="s">
        <v>38</v>
      </c>
      <c r="B45" s="107">
        <v>1</v>
      </c>
      <c r="C45" s="108">
        <v>0</v>
      </c>
      <c r="D45" s="109">
        <f t="shared" si="2"/>
        <v>1</v>
      </c>
      <c r="E45" s="107">
        <v>0</v>
      </c>
      <c r="F45" s="110">
        <v>0</v>
      </c>
      <c r="G45" s="109">
        <f t="shared" si="3"/>
        <v>0</v>
      </c>
      <c r="H45" s="104">
        <f t="shared" si="8"/>
        <v>1</v>
      </c>
      <c r="I45" s="95">
        <f t="shared" si="10"/>
        <v>0</v>
      </c>
      <c r="J45" s="96">
        <f t="shared" si="4"/>
        <v>7.1428571428571423</v>
      </c>
      <c r="K45" s="111">
        <v>139</v>
      </c>
      <c r="L45" s="108">
        <v>16</v>
      </c>
      <c r="M45" s="109">
        <f t="shared" si="18"/>
        <v>155</v>
      </c>
      <c r="N45" s="107">
        <v>2</v>
      </c>
      <c r="O45" s="110">
        <v>8</v>
      </c>
      <c r="P45" s="109">
        <f t="shared" si="19"/>
        <v>10</v>
      </c>
      <c r="Q45" s="104">
        <f t="shared" si="9"/>
        <v>165</v>
      </c>
      <c r="R45" s="95">
        <f t="shared" si="11"/>
        <v>6.0606060606060606</v>
      </c>
      <c r="S45" s="96">
        <f t="shared" si="7"/>
        <v>9.5707656612529011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3" t="s">
        <v>39</v>
      </c>
      <c r="B46" s="114">
        <v>0</v>
      </c>
      <c r="C46" s="115">
        <v>0</v>
      </c>
      <c r="D46" s="116">
        <f t="shared" si="2"/>
        <v>0</v>
      </c>
      <c r="E46" s="114">
        <v>0</v>
      </c>
      <c r="F46" s="117">
        <v>0</v>
      </c>
      <c r="G46" s="116">
        <f t="shared" si="3"/>
        <v>0</v>
      </c>
      <c r="H46" s="118">
        <f t="shared" si="8"/>
        <v>0</v>
      </c>
      <c r="I46" s="119" t="str">
        <f t="shared" si="10"/>
        <v>-</v>
      </c>
      <c r="J46" s="120">
        <f t="shared" si="4"/>
        <v>0</v>
      </c>
      <c r="K46" s="121">
        <v>15</v>
      </c>
      <c r="L46" s="115">
        <v>2</v>
      </c>
      <c r="M46" s="116">
        <f t="shared" si="18"/>
        <v>17</v>
      </c>
      <c r="N46" s="114">
        <v>0</v>
      </c>
      <c r="O46" s="117">
        <v>1</v>
      </c>
      <c r="P46" s="116">
        <f t="shared" si="19"/>
        <v>1</v>
      </c>
      <c r="Q46" s="118">
        <f t="shared" si="9"/>
        <v>18</v>
      </c>
      <c r="R46" s="119">
        <f t="shared" si="11"/>
        <v>5.5555555555555554</v>
      </c>
      <c r="S46" s="120">
        <f t="shared" si="7"/>
        <v>1.0440835266821347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2" t="s">
        <v>40</v>
      </c>
      <c r="B47" s="123">
        <v>0</v>
      </c>
      <c r="C47" s="124">
        <v>0</v>
      </c>
      <c r="D47" s="125">
        <f t="shared" si="2"/>
        <v>0</v>
      </c>
      <c r="E47" s="123">
        <v>0</v>
      </c>
      <c r="F47" s="126">
        <v>0</v>
      </c>
      <c r="G47" s="125">
        <f t="shared" si="3"/>
        <v>0</v>
      </c>
      <c r="H47" s="127">
        <f t="shared" si="8"/>
        <v>0</v>
      </c>
      <c r="I47" s="128" t="str">
        <f t="shared" si="10"/>
        <v>-</v>
      </c>
      <c r="J47" s="129">
        <f t="shared" si="4"/>
        <v>0</v>
      </c>
      <c r="K47" s="130">
        <v>39</v>
      </c>
      <c r="L47" s="124">
        <v>0</v>
      </c>
      <c r="M47" s="125">
        <f t="shared" si="18"/>
        <v>39</v>
      </c>
      <c r="N47" s="123">
        <v>0</v>
      </c>
      <c r="O47" s="126">
        <v>0</v>
      </c>
      <c r="P47" s="125">
        <f t="shared" si="19"/>
        <v>0</v>
      </c>
      <c r="Q47" s="127">
        <f t="shared" si="9"/>
        <v>39</v>
      </c>
      <c r="R47" s="128">
        <f t="shared" si="11"/>
        <v>0</v>
      </c>
      <c r="S47" s="129">
        <f t="shared" si="7"/>
        <v>2.2621809744779586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2" t="s">
        <v>41</v>
      </c>
      <c r="B48" s="123">
        <v>0</v>
      </c>
      <c r="C48" s="124">
        <v>0</v>
      </c>
      <c r="D48" s="125">
        <f t="shared" si="2"/>
        <v>0</v>
      </c>
      <c r="E48" s="123">
        <v>0</v>
      </c>
      <c r="F48" s="126">
        <v>0</v>
      </c>
      <c r="G48" s="125">
        <f t="shared" si="3"/>
        <v>0</v>
      </c>
      <c r="H48" s="127">
        <f t="shared" si="8"/>
        <v>0</v>
      </c>
      <c r="I48" s="128" t="str">
        <f t="shared" si="10"/>
        <v>-</v>
      </c>
      <c r="J48" s="129">
        <f t="shared" si="4"/>
        <v>0</v>
      </c>
      <c r="K48" s="130">
        <v>25</v>
      </c>
      <c r="L48" s="124">
        <v>2</v>
      </c>
      <c r="M48" s="125">
        <f t="shared" si="18"/>
        <v>27</v>
      </c>
      <c r="N48" s="123">
        <v>0</v>
      </c>
      <c r="O48" s="126">
        <v>1</v>
      </c>
      <c r="P48" s="125">
        <f t="shared" si="19"/>
        <v>1</v>
      </c>
      <c r="Q48" s="127">
        <f t="shared" si="9"/>
        <v>28</v>
      </c>
      <c r="R48" s="128">
        <f t="shared" si="11"/>
        <v>3.5714285714285712</v>
      </c>
      <c r="S48" s="129">
        <f t="shared" si="7"/>
        <v>1.6241299303944317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2" t="s">
        <v>42</v>
      </c>
      <c r="B49" s="123">
        <v>0</v>
      </c>
      <c r="C49" s="124">
        <v>0</v>
      </c>
      <c r="D49" s="125">
        <f t="shared" si="2"/>
        <v>0</v>
      </c>
      <c r="E49" s="123">
        <v>0</v>
      </c>
      <c r="F49" s="126">
        <v>0</v>
      </c>
      <c r="G49" s="125">
        <f t="shared" si="3"/>
        <v>0</v>
      </c>
      <c r="H49" s="127">
        <f t="shared" si="8"/>
        <v>0</v>
      </c>
      <c r="I49" s="128" t="str">
        <f t="shared" si="10"/>
        <v>-</v>
      </c>
      <c r="J49" s="129">
        <f t="shared" si="4"/>
        <v>0</v>
      </c>
      <c r="K49" s="130">
        <v>44</v>
      </c>
      <c r="L49" s="124">
        <v>4</v>
      </c>
      <c r="M49" s="125">
        <f t="shared" si="18"/>
        <v>48</v>
      </c>
      <c r="N49" s="123">
        <v>0</v>
      </c>
      <c r="O49" s="126">
        <v>1</v>
      </c>
      <c r="P49" s="125">
        <f t="shared" si="19"/>
        <v>1</v>
      </c>
      <c r="Q49" s="127">
        <f t="shared" si="9"/>
        <v>49</v>
      </c>
      <c r="R49" s="128">
        <f t="shared" si="11"/>
        <v>2.0408163265306123</v>
      </c>
      <c r="S49" s="129">
        <f t="shared" si="7"/>
        <v>2.8422273781902554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2" t="s">
        <v>43</v>
      </c>
      <c r="B50" s="74">
        <v>0</v>
      </c>
      <c r="C50" s="75">
        <v>0</v>
      </c>
      <c r="D50" s="75">
        <f t="shared" si="2"/>
        <v>0</v>
      </c>
      <c r="E50" s="74">
        <v>0</v>
      </c>
      <c r="F50" s="75">
        <v>0</v>
      </c>
      <c r="G50" s="75">
        <f t="shared" si="3"/>
        <v>0</v>
      </c>
      <c r="H50" s="74">
        <f t="shared" si="8"/>
        <v>0</v>
      </c>
      <c r="I50" s="76" t="str">
        <f t="shared" si="10"/>
        <v>-</v>
      </c>
      <c r="J50" s="77">
        <f t="shared" si="4"/>
        <v>0</v>
      </c>
      <c r="K50" s="78">
        <v>39</v>
      </c>
      <c r="L50" s="75">
        <v>2</v>
      </c>
      <c r="M50" s="75">
        <f t="shared" si="18"/>
        <v>41</v>
      </c>
      <c r="N50" s="74">
        <v>0</v>
      </c>
      <c r="O50" s="75">
        <v>0</v>
      </c>
      <c r="P50" s="75">
        <f t="shared" si="19"/>
        <v>0</v>
      </c>
      <c r="Q50" s="74">
        <f t="shared" si="9"/>
        <v>41</v>
      </c>
      <c r="R50" s="76">
        <f t="shared" si="11"/>
        <v>0</v>
      </c>
      <c r="S50" s="77">
        <f t="shared" si="7"/>
        <v>2.3781902552204177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1" t="s">
        <v>44</v>
      </c>
      <c r="B51" s="86">
        <v>0</v>
      </c>
      <c r="C51" s="87">
        <v>0</v>
      </c>
      <c r="D51" s="87">
        <f t="shared" si="2"/>
        <v>0</v>
      </c>
      <c r="E51" s="86">
        <v>0</v>
      </c>
      <c r="F51" s="87">
        <v>0</v>
      </c>
      <c r="G51" s="87">
        <f t="shared" si="3"/>
        <v>0</v>
      </c>
      <c r="H51" s="86">
        <f t="shared" si="8"/>
        <v>0</v>
      </c>
      <c r="I51" s="132" t="str">
        <f t="shared" si="10"/>
        <v>-</v>
      </c>
      <c r="J51" s="133">
        <f t="shared" si="4"/>
        <v>0</v>
      </c>
      <c r="K51" s="90">
        <v>17</v>
      </c>
      <c r="L51" s="87">
        <v>3</v>
      </c>
      <c r="M51" s="87">
        <f t="shared" si="18"/>
        <v>20</v>
      </c>
      <c r="N51" s="86">
        <v>0</v>
      </c>
      <c r="O51" s="87">
        <v>0</v>
      </c>
      <c r="P51" s="87">
        <f t="shared" si="19"/>
        <v>0</v>
      </c>
      <c r="Q51" s="86">
        <f t="shared" si="9"/>
        <v>20</v>
      </c>
      <c r="R51" s="132">
        <f t="shared" si="11"/>
        <v>0</v>
      </c>
      <c r="S51" s="133">
        <f t="shared" si="7"/>
        <v>1.160092807424594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2" t="s">
        <v>45</v>
      </c>
      <c r="B52" s="93">
        <f>SUM(B46:B51)</f>
        <v>0</v>
      </c>
      <c r="C52" s="94">
        <f>SUM(C46:C51)</f>
        <v>0</v>
      </c>
      <c r="D52" s="94">
        <f t="shared" ref="D52:G52" si="20">SUM(D46:D51)</f>
        <v>0</v>
      </c>
      <c r="E52" s="93">
        <f>SUM(E46:E51)</f>
        <v>0</v>
      </c>
      <c r="F52" s="94">
        <f>SUM(F46:F51)</f>
        <v>0</v>
      </c>
      <c r="G52" s="94">
        <f t="shared" si="20"/>
        <v>0</v>
      </c>
      <c r="H52" s="93">
        <f t="shared" si="8"/>
        <v>0</v>
      </c>
      <c r="I52" s="95" t="str">
        <f t="shared" si="10"/>
        <v>-</v>
      </c>
      <c r="J52" s="96">
        <f t="shared" si="4"/>
        <v>0</v>
      </c>
      <c r="K52" s="93">
        <f>SUM(K46:K51)</f>
        <v>179</v>
      </c>
      <c r="L52" s="94">
        <f>SUM(L46:L51)</f>
        <v>13</v>
      </c>
      <c r="M52" s="94">
        <f t="shared" ref="M52:P52" si="21">SUM(M46:M51)</f>
        <v>192</v>
      </c>
      <c r="N52" s="93">
        <f>SUM(N46:N51)</f>
        <v>0</v>
      </c>
      <c r="O52" s="94">
        <f>SUM(O46:O51)</f>
        <v>3</v>
      </c>
      <c r="P52" s="94">
        <f t="shared" si="21"/>
        <v>3</v>
      </c>
      <c r="Q52" s="93">
        <f t="shared" si="9"/>
        <v>195</v>
      </c>
      <c r="R52" s="95">
        <f t="shared" si="11"/>
        <v>1.5384615384615385</v>
      </c>
      <c r="S52" s="96">
        <f t="shared" si="7"/>
        <v>11.310904872389791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4">
        <v>0</v>
      </c>
      <c r="C53" s="135">
        <v>0</v>
      </c>
      <c r="D53" s="135">
        <f t="shared" si="2"/>
        <v>0</v>
      </c>
      <c r="E53" s="134">
        <v>0</v>
      </c>
      <c r="F53" s="135">
        <v>0</v>
      </c>
      <c r="G53" s="135">
        <f t="shared" si="3"/>
        <v>0</v>
      </c>
      <c r="H53" s="134">
        <f t="shared" si="8"/>
        <v>0</v>
      </c>
      <c r="I53" s="136" t="str">
        <f t="shared" si="10"/>
        <v>-</v>
      </c>
      <c r="J53" s="137">
        <f t="shared" si="4"/>
        <v>0</v>
      </c>
      <c r="K53" s="138">
        <v>34</v>
      </c>
      <c r="L53" s="135">
        <v>2</v>
      </c>
      <c r="M53" s="135">
        <f t="shared" ref="M53:M58" si="22">SUM(K53:L53)</f>
        <v>36</v>
      </c>
      <c r="N53" s="134">
        <v>0</v>
      </c>
      <c r="O53" s="135">
        <v>0</v>
      </c>
      <c r="P53" s="135">
        <f t="shared" ref="P53:P58" si="23">SUM(N53:O53)</f>
        <v>0</v>
      </c>
      <c r="Q53" s="134">
        <f t="shared" si="9"/>
        <v>36</v>
      </c>
      <c r="R53" s="136">
        <f t="shared" si="11"/>
        <v>0</v>
      </c>
      <c r="S53" s="137">
        <f t="shared" si="7"/>
        <v>2.0881670533642693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0</v>
      </c>
      <c r="C54" s="75">
        <v>0</v>
      </c>
      <c r="D54" s="75">
        <f t="shared" si="2"/>
        <v>0</v>
      </c>
      <c r="E54" s="74">
        <v>0</v>
      </c>
      <c r="F54" s="75">
        <v>0</v>
      </c>
      <c r="G54" s="75">
        <f t="shared" si="3"/>
        <v>0</v>
      </c>
      <c r="H54" s="74">
        <f t="shared" si="8"/>
        <v>0</v>
      </c>
      <c r="I54" s="76" t="str">
        <f t="shared" si="10"/>
        <v>-</v>
      </c>
      <c r="J54" s="77">
        <f t="shared" si="4"/>
        <v>0</v>
      </c>
      <c r="K54" s="78">
        <v>18</v>
      </c>
      <c r="L54" s="75">
        <v>2</v>
      </c>
      <c r="M54" s="75">
        <f t="shared" si="22"/>
        <v>20</v>
      </c>
      <c r="N54" s="74">
        <v>0</v>
      </c>
      <c r="O54" s="75">
        <v>1</v>
      </c>
      <c r="P54" s="75">
        <f t="shared" si="23"/>
        <v>1</v>
      </c>
      <c r="Q54" s="74">
        <f t="shared" si="9"/>
        <v>21</v>
      </c>
      <c r="R54" s="76">
        <f t="shared" si="11"/>
        <v>4.7619047619047619</v>
      </c>
      <c r="S54" s="77">
        <f t="shared" si="7"/>
        <v>1.2180974477958237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3</v>
      </c>
      <c r="C55" s="75">
        <v>0</v>
      </c>
      <c r="D55" s="75">
        <f t="shared" si="2"/>
        <v>3</v>
      </c>
      <c r="E55" s="74">
        <v>0</v>
      </c>
      <c r="F55" s="75">
        <v>0</v>
      </c>
      <c r="G55" s="75">
        <f t="shared" si="3"/>
        <v>0</v>
      </c>
      <c r="H55" s="74">
        <f t="shared" si="8"/>
        <v>3</v>
      </c>
      <c r="I55" s="76">
        <f t="shared" si="10"/>
        <v>0</v>
      </c>
      <c r="J55" s="77">
        <f t="shared" si="4"/>
        <v>21.428571428571427</v>
      </c>
      <c r="K55" s="78">
        <v>27</v>
      </c>
      <c r="L55" s="75">
        <v>3</v>
      </c>
      <c r="M55" s="75">
        <f t="shared" si="22"/>
        <v>30</v>
      </c>
      <c r="N55" s="74">
        <v>0</v>
      </c>
      <c r="O55" s="75">
        <v>0</v>
      </c>
      <c r="P55" s="75">
        <f t="shared" si="23"/>
        <v>0</v>
      </c>
      <c r="Q55" s="74">
        <f t="shared" si="9"/>
        <v>30</v>
      </c>
      <c r="R55" s="76">
        <f t="shared" si="11"/>
        <v>0</v>
      </c>
      <c r="S55" s="77">
        <f t="shared" si="7"/>
        <v>1.7401392111368912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1</v>
      </c>
      <c r="C56" s="75">
        <v>0</v>
      </c>
      <c r="D56" s="75">
        <f t="shared" si="2"/>
        <v>1</v>
      </c>
      <c r="E56" s="74">
        <v>0</v>
      </c>
      <c r="F56" s="75">
        <v>0</v>
      </c>
      <c r="G56" s="75">
        <f t="shared" si="3"/>
        <v>0</v>
      </c>
      <c r="H56" s="74">
        <f t="shared" si="8"/>
        <v>1</v>
      </c>
      <c r="I56" s="128">
        <f t="shared" si="10"/>
        <v>0</v>
      </c>
      <c r="J56" s="129">
        <f t="shared" si="4"/>
        <v>7.1428571428571423</v>
      </c>
      <c r="K56" s="78">
        <v>27</v>
      </c>
      <c r="L56" s="75">
        <v>1</v>
      </c>
      <c r="M56" s="75">
        <f t="shared" si="22"/>
        <v>28</v>
      </c>
      <c r="N56" s="74">
        <v>0</v>
      </c>
      <c r="O56" s="75">
        <v>0</v>
      </c>
      <c r="P56" s="75">
        <f t="shared" si="23"/>
        <v>0</v>
      </c>
      <c r="Q56" s="74">
        <f t="shared" si="9"/>
        <v>28</v>
      </c>
      <c r="R56" s="128">
        <f t="shared" si="11"/>
        <v>0</v>
      </c>
      <c r="S56" s="129">
        <f t="shared" si="7"/>
        <v>1.6241299303944317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0</v>
      </c>
      <c r="C57" s="75">
        <v>0</v>
      </c>
      <c r="D57" s="75">
        <f t="shared" si="2"/>
        <v>0</v>
      </c>
      <c r="E57" s="74">
        <v>0</v>
      </c>
      <c r="F57" s="75">
        <v>0</v>
      </c>
      <c r="G57" s="75">
        <f t="shared" si="3"/>
        <v>0</v>
      </c>
      <c r="H57" s="74">
        <f t="shared" si="8"/>
        <v>0</v>
      </c>
      <c r="I57" s="76" t="str">
        <f t="shared" si="10"/>
        <v>-</v>
      </c>
      <c r="J57" s="77">
        <f t="shared" si="4"/>
        <v>0</v>
      </c>
      <c r="K57" s="78">
        <v>26</v>
      </c>
      <c r="L57" s="75">
        <v>1</v>
      </c>
      <c r="M57" s="75">
        <f t="shared" si="22"/>
        <v>27</v>
      </c>
      <c r="N57" s="74">
        <v>0</v>
      </c>
      <c r="O57" s="75">
        <v>0</v>
      </c>
      <c r="P57" s="75">
        <f t="shared" si="23"/>
        <v>0</v>
      </c>
      <c r="Q57" s="74">
        <f t="shared" si="9"/>
        <v>27</v>
      </c>
      <c r="R57" s="76">
        <f t="shared" si="11"/>
        <v>0</v>
      </c>
      <c r="S57" s="77">
        <f t="shared" si="7"/>
        <v>1.5661252900232019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39" t="s">
        <v>96</v>
      </c>
      <c r="B58" s="86">
        <v>0</v>
      </c>
      <c r="C58" s="87">
        <v>0</v>
      </c>
      <c r="D58" s="87">
        <f t="shared" si="2"/>
        <v>0</v>
      </c>
      <c r="E58" s="86">
        <v>0</v>
      </c>
      <c r="F58" s="87">
        <v>0</v>
      </c>
      <c r="G58" s="87">
        <f t="shared" si="3"/>
        <v>0</v>
      </c>
      <c r="H58" s="86">
        <f t="shared" si="8"/>
        <v>0</v>
      </c>
      <c r="I58" s="132" t="str">
        <f t="shared" si="10"/>
        <v>-</v>
      </c>
      <c r="J58" s="133">
        <f t="shared" si="4"/>
        <v>0</v>
      </c>
      <c r="K58" s="90">
        <v>33</v>
      </c>
      <c r="L58" s="87">
        <v>1</v>
      </c>
      <c r="M58" s="87">
        <f t="shared" si="22"/>
        <v>34</v>
      </c>
      <c r="N58" s="86">
        <v>1</v>
      </c>
      <c r="O58" s="87">
        <v>0</v>
      </c>
      <c r="P58" s="87">
        <f t="shared" si="23"/>
        <v>1</v>
      </c>
      <c r="Q58" s="86">
        <f t="shared" si="9"/>
        <v>35</v>
      </c>
      <c r="R58" s="132">
        <f t="shared" si="11"/>
        <v>2.8571428571428572</v>
      </c>
      <c r="S58" s="133">
        <f t="shared" si="7"/>
        <v>2.0301624129930396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2" t="s">
        <v>52</v>
      </c>
      <c r="B59" s="93">
        <f>SUM(B53:B58)</f>
        <v>4</v>
      </c>
      <c r="C59" s="94">
        <f t="shared" ref="C59:G59" si="24">SUM(C53:C58)</f>
        <v>0</v>
      </c>
      <c r="D59" s="94">
        <f t="shared" si="24"/>
        <v>4</v>
      </c>
      <c r="E59" s="93">
        <f t="shared" si="24"/>
        <v>0</v>
      </c>
      <c r="F59" s="94">
        <f t="shared" si="24"/>
        <v>0</v>
      </c>
      <c r="G59" s="94">
        <f t="shared" si="24"/>
        <v>0</v>
      </c>
      <c r="H59" s="93">
        <f t="shared" si="8"/>
        <v>4</v>
      </c>
      <c r="I59" s="95">
        <f t="shared" si="10"/>
        <v>0</v>
      </c>
      <c r="J59" s="96">
        <f t="shared" si="4"/>
        <v>28.571428571428569</v>
      </c>
      <c r="K59" s="97">
        <f>SUM(K53:K58)</f>
        <v>165</v>
      </c>
      <c r="L59" s="94">
        <f t="shared" ref="L59:P59" si="25">SUM(L53:L58)</f>
        <v>10</v>
      </c>
      <c r="M59" s="94">
        <f t="shared" si="25"/>
        <v>175</v>
      </c>
      <c r="N59" s="93">
        <f t="shared" si="25"/>
        <v>1</v>
      </c>
      <c r="O59" s="94">
        <f t="shared" si="25"/>
        <v>1</v>
      </c>
      <c r="P59" s="94">
        <f t="shared" si="25"/>
        <v>2</v>
      </c>
      <c r="Q59" s="93">
        <f t="shared" si="9"/>
        <v>177</v>
      </c>
      <c r="R59" s="95">
        <f t="shared" si="11"/>
        <v>1.1299435028248588</v>
      </c>
      <c r="S59" s="96">
        <f t="shared" si="7"/>
        <v>10.266821345707658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0" t="s">
        <v>53</v>
      </c>
      <c r="B60" s="141">
        <f>B30+B37+B38+B39+B40+B41+B42+B43+B44+B45+B52+B59</f>
        <v>12</v>
      </c>
      <c r="C60" s="142">
        <f t="shared" ref="C60:G60" si="26">C30+C37+C38+C39+C40+C41+C42+C43+C44+C45+C52+C59</f>
        <v>2</v>
      </c>
      <c r="D60" s="143">
        <f t="shared" si="26"/>
        <v>14</v>
      </c>
      <c r="E60" s="141">
        <f t="shared" si="26"/>
        <v>0</v>
      </c>
      <c r="F60" s="144">
        <f t="shared" si="26"/>
        <v>0</v>
      </c>
      <c r="G60" s="143">
        <f t="shared" si="26"/>
        <v>0</v>
      </c>
      <c r="H60" s="302">
        <f t="shared" ref="H60:J60" si="27">H30+H37+H38+H39+H40+H41+H42+H43+H44+H45+H52+H59</f>
        <v>14</v>
      </c>
      <c r="I60" s="730">
        <f t="shared" si="10"/>
        <v>0</v>
      </c>
      <c r="J60" s="304">
        <f t="shared" si="27"/>
        <v>99.999999999999986</v>
      </c>
      <c r="K60" s="145">
        <f>K30+K37+K38+K39+K40+K41+K42+K43+K44+K45+K52+K59</f>
        <v>1498</v>
      </c>
      <c r="L60" s="142">
        <f t="shared" ref="L60:P60" si="28">L30+L37+L38+L39+L40+L41+L42+L43+L44+L45+L52+L59</f>
        <v>139</v>
      </c>
      <c r="M60" s="143">
        <f t="shared" si="28"/>
        <v>1637</v>
      </c>
      <c r="N60" s="141">
        <f t="shared" si="28"/>
        <v>17</v>
      </c>
      <c r="O60" s="144">
        <f t="shared" si="28"/>
        <v>70</v>
      </c>
      <c r="P60" s="143">
        <f t="shared" si="28"/>
        <v>87</v>
      </c>
      <c r="Q60" s="302">
        <f t="shared" ref="Q60" si="29">Q30+Q37+Q38+Q39+Q40+Q41+Q42+Q43+Q44+Q45+Q52+Q59</f>
        <v>1724</v>
      </c>
      <c r="R60" s="730">
        <f t="shared" si="11"/>
        <v>5.0464037122969838</v>
      </c>
      <c r="S60" s="304">
        <f t="shared" si="7"/>
        <v>100.00000000000001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4"/>
  <conditionalFormatting sqref="T30:U30 T37:U37 T44:U49 T52:U52 T59:U59">
    <cfRule type="expression" dxfId="112" priority="24" stopIfTrue="1">
      <formula>$Y30=1</formula>
    </cfRule>
  </conditionalFormatting>
  <conditionalFormatting sqref="H44:J49 H59:J59 H30:J30 H37:J37 H52:J52">
    <cfRule type="expression" dxfId="111" priority="20" stopIfTrue="1">
      <formula>$Y30=1</formula>
    </cfRule>
  </conditionalFormatting>
  <conditionalFormatting sqref="Q44:R49 Q59:R59 Q52:R52 Q37:R37 Q30:R30">
    <cfRule type="expression" dxfId="110" priority="19" stopIfTrue="1">
      <formula>$Y30=1</formula>
    </cfRule>
  </conditionalFormatting>
  <conditionalFormatting sqref="B44:G49 B59:G59 B52:G52 B37:G37 B30:G30">
    <cfRule type="expression" dxfId="109" priority="11" stopIfTrue="1">
      <formula>$Y30=1</formula>
    </cfRule>
  </conditionalFormatting>
  <conditionalFormatting sqref="M30 M37 K44:P49 M52 K59:P59 P52 P37 P30">
    <cfRule type="expression" dxfId="108" priority="10" stopIfTrue="1">
      <formula>$Y30=1</formula>
    </cfRule>
  </conditionalFormatting>
  <conditionalFormatting sqref="K30:L30">
    <cfRule type="expression" dxfId="107" priority="9" stopIfTrue="1">
      <formula>$Y30=1</formula>
    </cfRule>
  </conditionalFormatting>
  <conditionalFormatting sqref="K37:L37">
    <cfRule type="expression" dxfId="106" priority="8" stopIfTrue="1">
      <formula>$Y37=1</formula>
    </cfRule>
  </conditionalFormatting>
  <conditionalFormatting sqref="K52:L52">
    <cfRule type="expression" dxfId="105" priority="7" stopIfTrue="1">
      <formula>$Y52=1</formula>
    </cfRule>
  </conditionalFormatting>
  <conditionalFormatting sqref="N52:O52">
    <cfRule type="expression" dxfId="104" priority="6" stopIfTrue="1">
      <formula>$Y52=1</formula>
    </cfRule>
  </conditionalFormatting>
  <conditionalFormatting sqref="N37:O37">
    <cfRule type="expression" dxfId="103" priority="5" stopIfTrue="1">
      <formula>$Y37=1</formula>
    </cfRule>
  </conditionalFormatting>
  <conditionalFormatting sqref="N30:O30">
    <cfRule type="expression" dxfId="102" priority="4" stopIfTrue="1">
      <formula>$Y30=1</formula>
    </cfRule>
  </conditionalFormatting>
  <conditionalFormatting sqref="S44:S49 S59 S30 S37 S52">
    <cfRule type="expression" dxfId="101" priority="3" stopIfTrue="1">
      <formula>$Y30=1</formula>
    </cfRule>
  </conditionalFormatting>
  <conditionalFormatting sqref="I60">
    <cfRule type="expression" dxfId="100" priority="2" stopIfTrue="1">
      <formula>$Y60=1</formula>
    </cfRule>
  </conditionalFormatting>
  <conditionalFormatting sqref="R60">
    <cfRule type="expression" dxfId="99" priority="1" stopIfTrue="1">
      <formula>$Y60=1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BG60"/>
  <sheetViews>
    <sheetView view="pageBreakPreview" topLeftCell="A46" zoomScale="130" zoomScaleNormal="100" zoomScaleSheetLayoutView="130" workbookViewId="0">
      <selection activeCell="W57" sqref="W57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100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104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64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tr">
        <f>'No.4-12（方向別）'!A13</f>
        <v>調査地点　：Ｎｏ．４　有吉中学校前交差点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340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65</v>
      </c>
      <c r="C21" s="38"/>
      <c r="D21" s="38"/>
      <c r="E21" s="38"/>
      <c r="F21" s="38"/>
      <c r="G21" s="38"/>
      <c r="H21" s="38"/>
      <c r="I21" s="38"/>
      <c r="J21" s="39"/>
      <c r="K21" s="40" t="s">
        <v>66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105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72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151</v>
      </c>
      <c r="Y23" s="62">
        <v>319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18</v>
      </c>
      <c r="C24" s="66">
        <v>3</v>
      </c>
      <c r="D24" s="66">
        <f>SUM(B24:C24)</f>
        <v>21</v>
      </c>
      <c r="E24" s="65">
        <v>0</v>
      </c>
      <c r="F24" s="66">
        <v>0</v>
      </c>
      <c r="G24" s="66">
        <f>SUM(E24:F24)</f>
        <v>0</v>
      </c>
      <c r="H24" s="65">
        <f>D24+G24</f>
        <v>21</v>
      </c>
      <c r="I24" s="396">
        <f t="shared" ref="I24:I26" si="0">IF(H24=0,"-",G24/H24%)</f>
        <v>0</v>
      </c>
      <c r="J24" s="68">
        <f>H24/$H$60%</f>
        <v>1.4502762430939227</v>
      </c>
      <c r="K24" s="69">
        <v>76</v>
      </c>
      <c r="L24" s="66">
        <v>15</v>
      </c>
      <c r="M24" s="66">
        <f>SUM(K24:L24)</f>
        <v>91</v>
      </c>
      <c r="N24" s="65">
        <v>1</v>
      </c>
      <c r="O24" s="66">
        <v>2</v>
      </c>
      <c r="P24" s="66">
        <f>SUM(N24:O24)</f>
        <v>3</v>
      </c>
      <c r="Q24" s="65">
        <f>M24+P24</f>
        <v>94</v>
      </c>
      <c r="R24" s="67">
        <f t="shared" ref="R24:R26" si="1">IF(Q24=0,"-",P24/Q24%)</f>
        <v>3.191489361702128</v>
      </c>
      <c r="S24" s="68">
        <f>Q24/$Q$60%</f>
        <v>1.7530772099962701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19</v>
      </c>
      <c r="C25" s="75">
        <v>10</v>
      </c>
      <c r="D25" s="75">
        <f t="shared" ref="D25:D58" si="2">SUM(B25:C25)</f>
        <v>29</v>
      </c>
      <c r="E25" s="74">
        <v>1</v>
      </c>
      <c r="F25" s="75">
        <v>0</v>
      </c>
      <c r="G25" s="75">
        <f t="shared" ref="G25:G58" si="3">SUM(E25:F25)</f>
        <v>1</v>
      </c>
      <c r="H25" s="74">
        <f>D25+G25</f>
        <v>30</v>
      </c>
      <c r="I25" s="398">
        <f t="shared" si="0"/>
        <v>3.3333333333333335</v>
      </c>
      <c r="J25" s="77">
        <f t="shared" ref="J25:J59" si="4">H25/$H$60%</f>
        <v>2.0718232044198897</v>
      </c>
      <c r="K25" s="78">
        <v>108</v>
      </c>
      <c r="L25" s="75">
        <v>12</v>
      </c>
      <c r="M25" s="75">
        <f t="shared" ref="M25:M29" si="5">SUM(K25:L25)</f>
        <v>120</v>
      </c>
      <c r="N25" s="74">
        <v>0</v>
      </c>
      <c r="O25" s="75">
        <v>2</v>
      </c>
      <c r="P25" s="75">
        <f t="shared" ref="P25:P29" si="6">SUM(N25:O25)</f>
        <v>2</v>
      </c>
      <c r="Q25" s="74">
        <f>M25+P25</f>
        <v>122</v>
      </c>
      <c r="R25" s="76">
        <f t="shared" si="1"/>
        <v>1.639344262295082</v>
      </c>
      <c r="S25" s="77">
        <f t="shared" ref="S25:S60" si="7">Q25/$Q$60%</f>
        <v>2.275270421484521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21</v>
      </c>
      <c r="C26" s="75">
        <v>1</v>
      </c>
      <c r="D26" s="75">
        <f t="shared" si="2"/>
        <v>22</v>
      </c>
      <c r="E26" s="74">
        <v>0</v>
      </c>
      <c r="F26" s="75">
        <v>0</v>
      </c>
      <c r="G26" s="75">
        <f t="shared" si="3"/>
        <v>0</v>
      </c>
      <c r="H26" s="74">
        <f t="shared" ref="H26:H59" si="8">D26+G26</f>
        <v>22</v>
      </c>
      <c r="I26" s="398">
        <f t="shared" si="0"/>
        <v>0</v>
      </c>
      <c r="J26" s="77">
        <f t="shared" si="4"/>
        <v>1.5193370165745856</v>
      </c>
      <c r="K26" s="78">
        <v>132</v>
      </c>
      <c r="L26" s="75">
        <v>20</v>
      </c>
      <c r="M26" s="75">
        <f t="shared" si="5"/>
        <v>152</v>
      </c>
      <c r="N26" s="74">
        <v>1</v>
      </c>
      <c r="O26" s="75">
        <v>3</v>
      </c>
      <c r="P26" s="75">
        <f t="shared" si="6"/>
        <v>4</v>
      </c>
      <c r="Q26" s="74">
        <f t="shared" ref="Q26:Q59" si="9">M26+P26</f>
        <v>156</v>
      </c>
      <c r="R26" s="76">
        <f t="shared" si="1"/>
        <v>2.5641025641025639</v>
      </c>
      <c r="S26" s="77">
        <f t="shared" si="7"/>
        <v>2.9093621782916825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12</v>
      </c>
      <c r="C27" s="81">
        <v>1</v>
      </c>
      <c r="D27" s="81">
        <f t="shared" si="2"/>
        <v>13</v>
      </c>
      <c r="E27" s="80">
        <v>0</v>
      </c>
      <c r="F27" s="81">
        <v>1</v>
      </c>
      <c r="G27" s="81">
        <f t="shared" si="3"/>
        <v>1</v>
      </c>
      <c r="H27" s="80">
        <f t="shared" si="8"/>
        <v>14</v>
      </c>
      <c r="I27" s="397">
        <f>IF(H27=0,"-",G27/H27%)</f>
        <v>7.1428571428571423</v>
      </c>
      <c r="J27" s="83">
        <f t="shared" si="4"/>
        <v>0.96685082872928174</v>
      </c>
      <c r="K27" s="84">
        <v>68</v>
      </c>
      <c r="L27" s="81">
        <v>11</v>
      </c>
      <c r="M27" s="81">
        <f t="shared" si="5"/>
        <v>79</v>
      </c>
      <c r="N27" s="80">
        <v>0</v>
      </c>
      <c r="O27" s="81">
        <v>2</v>
      </c>
      <c r="P27" s="81">
        <f t="shared" si="6"/>
        <v>2</v>
      </c>
      <c r="Q27" s="80">
        <f t="shared" si="9"/>
        <v>81</v>
      </c>
      <c r="R27" s="82">
        <f>IF(Q27=0,"-",P27/Q27%)</f>
        <v>2.4691358024691357</v>
      </c>
      <c r="S27" s="83">
        <f t="shared" si="7"/>
        <v>1.5106303618052965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16</v>
      </c>
      <c r="C28" s="75">
        <v>0</v>
      </c>
      <c r="D28" s="75">
        <f t="shared" si="2"/>
        <v>16</v>
      </c>
      <c r="E28" s="74">
        <v>0</v>
      </c>
      <c r="F28" s="75">
        <v>0</v>
      </c>
      <c r="G28" s="75">
        <f t="shared" si="3"/>
        <v>0</v>
      </c>
      <c r="H28" s="74">
        <f t="shared" si="8"/>
        <v>16</v>
      </c>
      <c r="I28" s="398">
        <f t="shared" ref="I28:I60" si="10">IF(H28=0,"-",G28/H28%)</f>
        <v>0</v>
      </c>
      <c r="J28" s="77">
        <f t="shared" si="4"/>
        <v>1.1049723756906078</v>
      </c>
      <c r="K28" s="78">
        <v>105</v>
      </c>
      <c r="L28" s="75">
        <v>22</v>
      </c>
      <c r="M28" s="75">
        <f t="shared" si="5"/>
        <v>127</v>
      </c>
      <c r="N28" s="74">
        <v>0</v>
      </c>
      <c r="O28" s="75">
        <v>3</v>
      </c>
      <c r="P28" s="75">
        <f t="shared" si="6"/>
        <v>3</v>
      </c>
      <c r="Q28" s="74">
        <f t="shared" si="9"/>
        <v>130</v>
      </c>
      <c r="R28" s="76">
        <f t="shared" ref="R28:R60" si="11">IF(Q28=0,"-",P28/Q28%)</f>
        <v>2.3076923076923075</v>
      </c>
      <c r="S28" s="77">
        <f t="shared" si="7"/>
        <v>2.4244684819097353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3</v>
      </c>
      <c r="C29" s="87">
        <v>0</v>
      </c>
      <c r="D29" s="87">
        <f t="shared" si="2"/>
        <v>3</v>
      </c>
      <c r="E29" s="86">
        <v>0</v>
      </c>
      <c r="F29" s="87">
        <v>0</v>
      </c>
      <c r="G29" s="87">
        <f t="shared" si="3"/>
        <v>0</v>
      </c>
      <c r="H29" s="86">
        <f t="shared" si="8"/>
        <v>3</v>
      </c>
      <c r="I29" s="399">
        <f t="shared" si="10"/>
        <v>0</v>
      </c>
      <c r="J29" s="89">
        <f t="shared" si="4"/>
        <v>0.20718232044198895</v>
      </c>
      <c r="K29" s="90">
        <v>66</v>
      </c>
      <c r="L29" s="87">
        <v>6</v>
      </c>
      <c r="M29" s="87">
        <f t="shared" si="5"/>
        <v>72</v>
      </c>
      <c r="N29" s="86">
        <v>1</v>
      </c>
      <c r="O29" s="87">
        <v>1</v>
      </c>
      <c r="P29" s="87">
        <f t="shared" si="6"/>
        <v>2</v>
      </c>
      <c r="Q29" s="86">
        <f t="shared" si="9"/>
        <v>74</v>
      </c>
      <c r="R29" s="88">
        <f t="shared" si="11"/>
        <v>2.7027027027027026</v>
      </c>
      <c r="S29" s="89">
        <f t="shared" si="7"/>
        <v>1.3800820589332339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f>SUM(B24:B29)</f>
        <v>89</v>
      </c>
      <c r="C30" s="94">
        <f>SUM(C24:C29)</f>
        <v>15</v>
      </c>
      <c r="D30" s="94">
        <f t="shared" ref="D30:G30" si="12">SUM(D24:D29)</f>
        <v>104</v>
      </c>
      <c r="E30" s="93">
        <f>SUM(E24:E29)</f>
        <v>1</v>
      </c>
      <c r="F30" s="94">
        <f>SUM(F24:F29)</f>
        <v>1</v>
      </c>
      <c r="G30" s="94">
        <f t="shared" si="12"/>
        <v>2</v>
      </c>
      <c r="H30" s="93">
        <f t="shared" si="8"/>
        <v>106</v>
      </c>
      <c r="I30" s="400">
        <f t="shared" si="10"/>
        <v>1.8867924528301885</v>
      </c>
      <c r="J30" s="96">
        <f t="shared" si="4"/>
        <v>7.3204419889502761</v>
      </c>
      <c r="K30" s="93">
        <f>SUM(K24:K29)</f>
        <v>555</v>
      </c>
      <c r="L30" s="94">
        <f>SUM(L24:L29)</f>
        <v>86</v>
      </c>
      <c r="M30" s="94">
        <f t="shared" ref="M30:P30" si="13">SUM(M24:M29)</f>
        <v>641</v>
      </c>
      <c r="N30" s="93">
        <f>SUM(N24:N29)</f>
        <v>3</v>
      </c>
      <c r="O30" s="94">
        <f>SUM(O24:O29)</f>
        <v>13</v>
      </c>
      <c r="P30" s="94">
        <f t="shared" si="13"/>
        <v>16</v>
      </c>
      <c r="Q30" s="93">
        <f t="shared" si="9"/>
        <v>657</v>
      </c>
      <c r="R30" s="95">
        <f t="shared" si="11"/>
        <v>2.4353120243531201</v>
      </c>
      <c r="S30" s="96">
        <f t="shared" si="7"/>
        <v>12.252890712420738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18</v>
      </c>
      <c r="C31" s="100">
        <v>1</v>
      </c>
      <c r="D31" s="100">
        <f t="shared" si="2"/>
        <v>19</v>
      </c>
      <c r="E31" s="99">
        <v>0</v>
      </c>
      <c r="F31" s="100">
        <v>0</v>
      </c>
      <c r="G31" s="100">
        <f t="shared" si="3"/>
        <v>0</v>
      </c>
      <c r="H31" s="99">
        <f t="shared" si="8"/>
        <v>19</v>
      </c>
      <c r="I31" s="401">
        <f t="shared" si="10"/>
        <v>0</v>
      </c>
      <c r="J31" s="102">
        <f t="shared" si="4"/>
        <v>1.3121546961325967</v>
      </c>
      <c r="K31" s="103">
        <v>77</v>
      </c>
      <c r="L31" s="100">
        <v>24</v>
      </c>
      <c r="M31" s="100">
        <f t="shared" ref="M31:M36" si="14">SUM(K31:L31)</f>
        <v>101</v>
      </c>
      <c r="N31" s="99">
        <v>0</v>
      </c>
      <c r="O31" s="100">
        <v>4</v>
      </c>
      <c r="P31" s="100">
        <f t="shared" ref="P31:P36" si="15">SUM(N31:O31)</f>
        <v>4</v>
      </c>
      <c r="Q31" s="99">
        <f t="shared" si="9"/>
        <v>105</v>
      </c>
      <c r="R31" s="101">
        <f t="shared" si="11"/>
        <v>3.8095238095238093</v>
      </c>
      <c r="S31" s="102">
        <f t="shared" si="7"/>
        <v>1.95822454308094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11</v>
      </c>
      <c r="C32" s="75">
        <v>3</v>
      </c>
      <c r="D32" s="75">
        <f t="shared" si="2"/>
        <v>14</v>
      </c>
      <c r="E32" s="74">
        <v>0</v>
      </c>
      <c r="F32" s="75">
        <v>0</v>
      </c>
      <c r="G32" s="75">
        <f t="shared" si="3"/>
        <v>0</v>
      </c>
      <c r="H32" s="74">
        <f t="shared" si="8"/>
        <v>14</v>
      </c>
      <c r="I32" s="398">
        <f t="shared" si="10"/>
        <v>0</v>
      </c>
      <c r="J32" s="77">
        <f t="shared" si="4"/>
        <v>0.96685082872928174</v>
      </c>
      <c r="K32" s="78">
        <v>55</v>
      </c>
      <c r="L32" s="75">
        <v>11</v>
      </c>
      <c r="M32" s="75">
        <f t="shared" si="14"/>
        <v>66</v>
      </c>
      <c r="N32" s="74">
        <v>0</v>
      </c>
      <c r="O32" s="75">
        <v>6</v>
      </c>
      <c r="P32" s="75">
        <f t="shared" si="15"/>
        <v>6</v>
      </c>
      <c r="Q32" s="74">
        <f t="shared" si="9"/>
        <v>72</v>
      </c>
      <c r="R32" s="76">
        <f t="shared" si="11"/>
        <v>8.3333333333333339</v>
      </c>
      <c r="S32" s="77">
        <f t="shared" si="7"/>
        <v>1.3427825438269303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21</v>
      </c>
      <c r="C33" s="75">
        <v>2</v>
      </c>
      <c r="D33" s="75">
        <f t="shared" si="2"/>
        <v>23</v>
      </c>
      <c r="E33" s="74">
        <v>0</v>
      </c>
      <c r="F33" s="75">
        <v>0</v>
      </c>
      <c r="G33" s="75">
        <f t="shared" si="3"/>
        <v>0</v>
      </c>
      <c r="H33" s="74">
        <f t="shared" si="8"/>
        <v>23</v>
      </c>
      <c r="I33" s="398">
        <f t="shared" si="10"/>
        <v>0</v>
      </c>
      <c r="J33" s="77">
        <f t="shared" si="4"/>
        <v>1.5883977900552486</v>
      </c>
      <c r="K33" s="78">
        <v>67</v>
      </c>
      <c r="L33" s="75">
        <v>4</v>
      </c>
      <c r="M33" s="75">
        <f t="shared" si="14"/>
        <v>71</v>
      </c>
      <c r="N33" s="74">
        <v>0</v>
      </c>
      <c r="O33" s="75">
        <v>5</v>
      </c>
      <c r="P33" s="75">
        <f t="shared" si="15"/>
        <v>5</v>
      </c>
      <c r="Q33" s="74">
        <f t="shared" si="9"/>
        <v>76</v>
      </c>
      <c r="R33" s="76">
        <f t="shared" si="11"/>
        <v>6.5789473684210522</v>
      </c>
      <c r="S33" s="77">
        <f t="shared" si="7"/>
        <v>1.4173815740395375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15</v>
      </c>
      <c r="C34" s="75">
        <v>0</v>
      </c>
      <c r="D34" s="75">
        <f t="shared" si="2"/>
        <v>15</v>
      </c>
      <c r="E34" s="74">
        <v>1</v>
      </c>
      <c r="F34" s="75">
        <v>0</v>
      </c>
      <c r="G34" s="75">
        <f t="shared" si="3"/>
        <v>1</v>
      </c>
      <c r="H34" s="74">
        <f t="shared" si="8"/>
        <v>16</v>
      </c>
      <c r="I34" s="398">
        <f t="shared" si="10"/>
        <v>6.25</v>
      </c>
      <c r="J34" s="77">
        <f t="shared" si="4"/>
        <v>1.1049723756906078</v>
      </c>
      <c r="K34" s="78">
        <v>86</v>
      </c>
      <c r="L34" s="75">
        <v>7</v>
      </c>
      <c r="M34" s="75">
        <f t="shared" si="14"/>
        <v>93</v>
      </c>
      <c r="N34" s="74">
        <v>2</v>
      </c>
      <c r="O34" s="75">
        <v>8</v>
      </c>
      <c r="P34" s="75">
        <f t="shared" si="15"/>
        <v>10</v>
      </c>
      <c r="Q34" s="74">
        <f t="shared" si="9"/>
        <v>103</v>
      </c>
      <c r="R34" s="76">
        <f t="shared" si="11"/>
        <v>9.7087378640776691</v>
      </c>
      <c r="S34" s="77">
        <f t="shared" si="7"/>
        <v>1.9209250279746364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17</v>
      </c>
      <c r="C35" s="75">
        <v>2</v>
      </c>
      <c r="D35" s="75">
        <f t="shared" si="2"/>
        <v>19</v>
      </c>
      <c r="E35" s="74">
        <v>0</v>
      </c>
      <c r="F35" s="75">
        <v>1</v>
      </c>
      <c r="G35" s="75">
        <f t="shared" si="3"/>
        <v>1</v>
      </c>
      <c r="H35" s="74">
        <f t="shared" si="8"/>
        <v>20</v>
      </c>
      <c r="I35" s="398">
        <f t="shared" si="10"/>
        <v>5</v>
      </c>
      <c r="J35" s="77">
        <f t="shared" si="4"/>
        <v>1.3812154696132597</v>
      </c>
      <c r="K35" s="78">
        <v>59</v>
      </c>
      <c r="L35" s="75">
        <v>6</v>
      </c>
      <c r="M35" s="75">
        <f t="shared" si="14"/>
        <v>65</v>
      </c>
      <c r="N35" s="74">
        <v>0</v>
      </c>
      <c r="O35" s="75">
        <v>3</v>
      </c>
      <c r="P35" s="75">
        <f t="shared" si="15"/>
        <v>3</v>
      </c>
      <c r="Q35" s="74">
        <f t="shared" si="9"/>
        <v>68</v>
      </c>
      <c r="R35" s="76">
        <f t="shared" si="11"/>
        <v>4.4117647058823524</v>
      </c>
      <c r="S35" s="77">
        <f t="shared" si="7"/>
        <v>1.2681835136143231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21</v>
      </c>
      <c r="C36" s="87">
        <v>0</v>
      </c>
      <c r="D36" s="87">
        <f t="shared" si="2"/>
        <v>21</v>
      </c>
      <c r="E36" s="86">
        <v>0</v>
      </c>
      <c r="F36" s="87">
        <v>1</v>
      </c>
      <c r="G36" s="87">
        <f t="shared" si="3"/>
        <v>1</v>
      </c>
      <c r="H36" s="86">
        <f t="shared" si="8"/>
        <v>22</v>
      </c>
      <c r="I36" s="399">
        <f t="shared" si="10"/>
        <v>4.5454545454545459</v>
      </c>
      <c r="J36" s="89">
        <f t="shared" si="4"/>
        <v>1.5193370165745856</v>
      </c>
      <c r="K36" s="90">
        <v>60</v>
      </c>
      <c r="L36" s="87">
        <v>7</v>
      </c>
      <c r="M36" s="87">
        <f t="shared" si="14"/>
        <v>67</v>
      </c>
      <c r="N36" s="86">
        <v>0</v>
      </c>
      <c r="O36" s="87">
        <v>7</v>
      </c>
      <c r="P36" s="87">
        <f t="shared" si="15"/>
        <v>7</v>
      </c>
      <c r="Q36" s="86">
        <f t="shared" si="9"/>
        <v>74</v>
      </c>
      <c r="R36" s="88">
        <f t="shared" si="11"/>
        <v>9.4594594594594597</v>
      </c>
      <c r="S36" s="89">
        <f t="shared" si="7"/>
        <v>1.3800820589332339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f>SUM(B31:B36)</f>
        <v>103</v>
      </c>
      <c r="C37" s="94">
        <f>SUM(C31:C36)</f>
        <v>8</v>
      </c>
      <c r="D37" s="94">
        <f t="shared" ref="D37:G37" si="16">SUM(D31:D36)</f>
        <v>111</v>
      </c>
      <c r="E37" s="93">
        <f>SUM(E31:E36)</f>
        <v>1</v>
      </c>
      <c r="F37" s="94">
        <f>SUM(F31:F36)</f>
        <v>2</v>
      </c>
      <c r="G37" s="94">
        <f t="shared" si="16"/>
        <v>3</v>
      </c>
      <c r="H37" s="93">
        <f t="shared" si="8"/>
        <v>114</v>
      </c>
      <c r="I37" s="400">
        <f t="shared" si="10"/>
        <v>2.6315789473684212</v>
      </c>
      <c r="J37" s="96">
        <f t="shared" si="4"/>
        <v>7.8729281767955799</v>
      </c>
      <c r="K37" s="93">
        <f>SUM(K31:K36)</f>
        <v>404</v>
      </c>
      <c r="L37" s="94">
        <f>SUM(L31:L36)</f>
        <v>59</v>
      </c>
      <c r="M37" s="94">
        <f t="shared" ref="M37:P37" si="17">SUM(M31:M36)</f>
        <v>463</v>
      </c>
      <c r="N37" s="93">
        <f>SUM(N31:N36)</f>
        <v>2</v>
      </c>
      <c r="O37" s="94">
        <f>SUM(O31:O36)</f>
        <v>33</v>
      </c>
      <c r="P37" s="94">
        <f t="shared" si="17"/>
        <v>35</v>
      </c>
      <c r="Q37" s="93">
        <f t="shared" si="9"/>
        <v>498</v>
      </c>
      <c r="R37" s="95">
        <f t="shared" si="11"/>
        <v>7.0281124497991962</v>
      </c>
      <c r="S37" s="96">
        <f t="shared" si="7"/>
        <v>9.2875792614696007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96</v>
      </c>
      <c r="C38" s="105">
        <v>17</v>
      </c>
      <c r="D38" s="94">
        <f t="shared" si="2"/>
        <v>113</v>
      </c>
      <c r="E38" s="104">
        <v>0</v>
      </c>
      <c r="F38" s="105">
        <v>7</v>
      </c>
      <c r="G38" s="94">
        <f t="shared" si="3"/>
        <v>7</v>
      </c>
      <c r="H38" s="93">
        <f t="shared" si="8"/>
        <v>120</v>
      </c>
      <c r="I38" s="400">
        <f t="shared" si="10"/>
        <v>5.8333333333333339</v>
      </c>
      <c r="J38" s="96">
        <f t="shared" si="4"/>
        <v>8.2872928176795586</v>
      </c>
      <c r="K38" s="106">
        <v>296</v>
      </c>
      <c r="L38" s="105">
        <v>65</v>
      </c>
      <c r="M38" s="94">
        <f t="shared" ref="M38:M51" si="18">SUM(K38:L38)</f>
        <v>361</v>
      </c>
      <c r="N38" s="104">
        <v>0</v>
      </c>
      <c r="O38" s="105">
        <v>15</v>
      </c>
      <c r="P38" s="94">
        <f t="shared" ref="P38:P51" si="19">SUM(N38:O38)</f>
        <v>15</v>
      </c>
      <c r="Q38" s="93">
        <f t="shared" si="9"/>
        <v>376</v>
      </c>
      <c r="R38" s="95">
        <f t="shared" si="11"/>
        <v>3.9893617021276597</v>
      </c>
      <c r="S38" s="96">
        <f t="shared" si="7"/>
        <v>7.0123088399850806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305" t="s">
        <v>32</v>
      </c>
      <c r="B39" s="104">
        <v>80</v>
      </c>
      <c r="C39" s="105">
        <v>11</v>
      </c>
      <c r="D39" s="94">
        <f t="shared" si="2"/>
        <v>91</v>
      </c>
      <c r="E39" s="104">
        <v>0</v>
      </c>
      <c r="F39" s="105">
        <v>8</v>
      </c>
      <c r="G39" s="94">
        <f t="shared" si="3"/>
        <v>8</v>
      </c>
      <c r="H39" s="93">
        <f t="shared" si="8"/>
        <v>99</v>
      </c>
      <c r="I39" s="400">
        <f t="shared" si="10"/>
        <v>8.0808080808080813</v>
      </c>
      <c r="J39" s="96">
        <f t="shared" si="4"/>
        <v>6.8370165745856353</v>
      </c>
      <c r="K39" s="106">
        <v>241</v>
      </c>
      <c r="L39" s="105">
        <v>35</v>
      </c>
      <c r="M39" s="94">
        <f t="shared" si="18"/>
        <v>276</v>
      </c>
      <c r="N39" s="104">
        <v>0</v>
      </c>
      <c r="O39" s="105">
        <v>28</v>
      </c>
      <c r="P39" s="94">
        <f t="shared" si="19"/>
        <v>28</v>
      </c>
      <c r="Q39" s="93">
        <f t="shared" si="9"/>
        <v>304</v>
      </c>
      <c r="R39" s="95">
        <f t="shared" si="11"/>
        <v>9.2105263157894743</v>
      </c>
      <c r="S39" s="96">
        <f t="shared" si="7"/>
        <v>5.6695262961581498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305" t="s">
        <v>33</v>
      </c>
      <c r="B40" s="104">
        <v>85</v>
      </c>
      <c r="C40" s="105">
        <v>13</v>
      </c>
      <c r="D40" s="94">
        <f t="shared" si="2"/>
        <v>98</v>
      </c>
      <c r="E40" s="104">
        <v>0</v>
      </c>
      <c r="F40" s="105">
        <v>3</v>
      </c>
      <c r="G40" s="94">
        <f t="shared" si="3"/>
        <v>3</v>
      </c>
      <c r="H40" s="93">
        <f t="shared" si="8"/>
        <v>101</v>
      </c>
      <c r="I40" s="400">
        <f t="shared" si="10"/>
        <v>2.9702970297029703</v>
      </c>
      <c r="J40" s="96">
        <f t="shared" si="4"/>
        <v>6.9751381215469612</v>
      </c>
      <c r="K40" s="106">
        <v>284</v>
      </c>
      <c r="L40" s="105">
        <v>50</v>
      </c>
      <c r="M40" s="94">
        <f t="shared" si="18"/>
        <v>334</v>
      </c>
      <c r="N40" s="104">
        <v>1</v>
      </c>
      <c r="O40" s="105">
        <v>27</v>
      </c>
      <c r="P40" s="94">
        <f t="shared" si="19"/>
        <v>28</v>
      </c>
      <c r="Q40" s="93">
        <f t="shared" si="9"/>
        <v>362</v>
      </c>
      <c r="R40" s="95">
        <f t="shared" si="11"/>
        <v>7.7348066298342539</v>
      </c>
      <c r="S40" s="96">
        <f t="shared" si="7"/>
        <v>6.7512122342409553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305" t="s">
        <v>34</v>
      </c>
      <c r="B41" s="104">
        <v>96</v>
      </c>
      <c r="C41" s="105">
        <v>10</v>
      </c>
      <c r="D41" s="94">
        <f t="shared" si="2"/>
        <v>106</v>
      </c>
      <c r="E41" s="104">
        <v>0</v>
      </c>
      <c r="F41" s="105">
        <v>2</v>
      </c>
      <c r="G41" s="94">
        <f t="shared" si="3"/>
        <v>2</v>
      </c>
      <c r="H41" s="93">
        <f t="shared" si="8"/>
        <v>108</v>
      </c>
      <c r="I41" s="400">
        <f t="shared" si="10"/>
        <v>1.8518518518518516</v>
      </c>
      <c r="J41" s="96">
        <f t="shared" si="4"/>
        <v>7.458563535911602</v>
      </c>
      <c r="K41" s="106">
        <v>303</v>
      </c>
      <c r="L41" s="105">
        <v>34</v>
      </c>
      <c r="M41" s="94">
        <f t="shared" si="18"/>
        <v>337</v>
      </c>
      <c r="N41" s="104">
        <v>1</v>
      </c>
      <c r="O41" s="105">
        <v>23</v>
      </c>
      <c r="P41" s="94">
        <f t="shared" si="19"/>
        <v>24</v>
      </c>
      <c r="Q41" s="93">
        <f t="shared" si="9"/>
        <v>361</v>
      </c>
      <c r="R41" s="95">
        <f t="shared" si="11"/>
        <v>6.64819944598338</v>
      </c>
      <c r="S41" s="96">
        <f t="shared" si="7"/>
        <v>6.7325624766878036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305" t="s">
        <v>35</v>
      </c>
      <c r="B42" s="104">
        <v>121</v>
      </c>
      <c r="C42" s="105">
        <v>13</v>
      </c>
      <c r="D42" s="94">
        <f t="shared" si="2"/>
        <v>134</v>
      </c>
      <c r="E42" s="104">
        <v>0</v>
      </c>
      <c r="F42" s="105">
        <v>2</v>
      </c>
      <c r="G42" s="94">
        <f t="shared" si="3"/>
        <v>2</v>
      </c>
      <c r="H42" s="93">
        <f t="shared" si="8"/>
        <v>136</v>
      </c>
      <c r="I42" s="400">
        <f t="shared" si="10"/>
        <v>1.4705882352941175</v>
      </c>
      <c r="J42" s="96">
        <f t="shared" si="4"/>
        <v>9.3922651933701662</v>
      </c>
      <c r="K42" s="106">
        <v>304</v>
      </c>
      <c r="L42" s="105">
        <v>54</v>
      </c>
      <c r="M42" s="94">
        <f t="shared" si="18"/>
        <v>358</v>
      </c>
      <c r="N42" s="104">
        <v>0</v>
      </c>
      <c r="O42" s="105">
        <v>20</v>
      </c>
      <c r="P42" s="94">
        <f t="shared" si="19"/>
        <v>20</v>
      </c>
      <c r="Q42" s="93">
        <f t="shared" si="9"/>
        <v>378</v>
      </c>
      <c r="R42" s="95">
        <f t="shared" si="11"/>
        <v>5.2910052910052912</v>
      </c>
      <c r="S42" s="96">
        <f t="shared" si="7"/>
        <v>7.0496083550913839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305" t="s">
        <v>36</v>
      </c>
      <c r="B43" s="104">
        <v>96</v>
      </c>
      <c r="C43" s="105">
        <v>8</v>
      </c>
      <c r="D43" s="94">
        <f t="shared" si="2"/>
        <v>104</v>
      </c>
      <c r="E43" s="104">
        <v>1</v>
      </c>
      <c r="F43" s="105">
        <v>3</v>
      </c>
      <c r="G43" s="94">
        <f t="shared" si="3"/>
        <v>4</v>
      </c>
      <c r="H43" s="93">
        <f t="shared" si="8"/>
        <v>108</v>
      </c>
      <c r="I43" s="400">
        <f t="shared" si="10"/>
        <v>3.7037037037037033</v>
      </c>
      <c r="J43" s="96">
        <f t="shared" si="4"/>
        <v>7.458563535911602</v>
      </c>
      <c r="K43" s="106">
        <v>284</v>
      </c>
      <c r="L43" s="105">
        <v>68</v>
      </c>
      <c r="M43" s="94">
        <f t="shared" si="18"/>
        <v>352</v>
      </c>
      <c r="N43" s="104">
        <v>4</v>
      </c>
      <c r="O43" s="105">
        <v>20</v>
      </c>
      <c r="P43" s="94">
        <f t="shared" si="19"/>
        <v>24</v>
      </c>
      <c r="Q43" s="93">
        <f t="shared" si="9"/>
        <v>376</v>
      </c>
      <c r="R43" s="95">
        <f t="shared" si="11"/>
        <v>6.3829787234042561</v>
      </c>
      <c r="S43" s="96">
        <f t="shared" si="7"/>
        <v>7.0123088399850806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305" t="s">
        <v>37</v>
      </c>
      <c r="B44" s="107">
        <v>126</v>
      </c>
      <c r="C44" s="108">
        <v>14</v>
      </c>
      <c r="D44" s="109">
        <f t="shared" si="2"/>
        <v>140</v>
      </c>
      <c r="E44" s="107">
        <v>4</v>
      </c>
      <c r="F44" s="110">
        <v>3</v>
      </c>
      <c r="G44" s="109">
        <f t="shared" si="3"/>
        <v>7</v>
      </c>
      <c r="H44" s="104">
        <f t="shared" si="8"/>
        <v>147</v>
      </c>
      <c r="I44" s="400">
        <f t="shared" si="10"/>
        <v>4.7619047619047619</v>
      </c>
      <c r="J44" s="96">
        <f t="shared" si="4"/>
        <v>10.151933701657459</v>
      </c>
      <c r="K44" s="111">
        <v>408</v>
      </c>
      <c r="L44" s="108">
        <v>60</v>
      </c>
      <c r="M44" s="109">
        <f t="shared" si="18"/>
        <v>468</v>
      </c>
      <c r="N44" s="107">
        <v>5</v>
      </c>
      <c r="O44" s="110">
        <v>18</v>
      </c>
      <c r="P44" s="109">
        <f t="shared" si="19"/>
        <v>23</v>
      </c>
      <c r="Q44" s="104">
        <f t="shared" si="9"/>
        <v>491</v>
      </c>
      <c r="R44" s="95">
        <f t="shared" si="11"/>
        <v>4.6843177189409371</v>
      </c>
      <c r="S44" s="96">
        <f t="shared" si="7"/>
        <v>9.157030958597538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2" t="s">
        <v>38</v>
      </c>
      <c r="B45" s="107">
        <v>110</v>
      </c>
      <c r="C45" s="108">
        <v>11</v>
      </c>
      <c r="D45" s="109">
        <f t="shared" si="2"/>
        <v>121</v>
      </c>
      <c r="E45" s="107">
        <v>2</v>
      </c>
      <c r="F45" s="110">
        <v>4</v>
      </c>
      <c r="G45" s="109">
        <f t="shared" si="3"/>
        <v>6</v>
      </c>
      <c r="H45" s="104">
        <f t="shared" si="8"/>
        <v>127</v>
      </c>
      <c r="I45" s="400">
        <f t="shared" si="10"/>
        <v>4.7244094488188972</v>
      </c>
      <c r="J45" s="96">
        <f t="shared" si="4"/>
        <v>8.7707182320441994</v>
      </c>
      <c r="K45" s="111">
        <v>401</v>
      </c>
      <c r="L45" s="108">
        <v>79</v>
      </c>
      <c r="M45" s="109">
        <f t="shared" si="18"/>
        <v>480</v>
      </c>
      <c r="N45" s="107">
        <v>5</v>
      </c>
      <c r="O45" s="110">
        <v>31</v>
      </c>
      <c r="P45" s="109">
        <f t="shared" si="19"/>
        <v>36</v>
      </c>
      <c r="Q45" s="104">
        <f t="shared" si="9"/>
        <v>516</v>
      </c>
      <c r="R45" s="95">
        <f t="shared" si="11"/>
        <v>6.9767441860465116</v>
      </c>
      <c r="S45" s="96">
        <f t="shared" si="7"/>
        <v>9.6232748974263345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3" t="s">
        <v>39</v>
      </c>
      <c r="B46" s="114">
        <v>20</v>
      </c>
      <c r="C46" s="115">
        <v>4</v>
      </c>
      <c r="D46" s="116">
        <f t="shared" si="2"/>
        <v>24</v>
      </c>
      <c r="E46" s="114">
        <v>0</v>
      </c>
      <c r="F46" s="117">
        <v>1</v>
      </c>
      <c r="G46" s="116">
        <f t="shared" si="3"/>
        <v>1</v>
      </c>
      <c r="H46" s="118">
        <f t="shared" si="8"/>
        <v>25</v>
      </c>
      <c r="I46" s="402">
        <f t="shared" si="10"/>
        <v>4</v>
      </c>
      <c r="J46" s="120">
        <f t="shared" si="4"/>
        <v>1.7265193370165746</v>
      </c>
      <c r="K46" s="121">
        <v>92</v>
      </c>
      <c r="L46" s="115">
        <v>19</v>
      </c>
      <c r="M46" s="116">
        <f t="shared" si="18"/>
        <v>111</v>
      </c>
      <c r="N46" s="114">
        <v>0</v>
      </c>
      <c r="O46" s="117">
        <v>4</v>
      </c>
      <c r="P46" s="116">
        <f t="shared" si="19"/>
        <v>4</v>
      </c>
      <c r="Q46" s="118">
        <f t="shared" si="9"/>
        <v>115</v>
      </c>
      <c r="R46" s="119">
        <f t="shared" si="11"/>
        <v>3.4782608695652177</v>
      </c>
      <c r="S46" s="120">
        <f t="shared" si="7"/>
        <v>2.1447221186124583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2" t="s">
        <v>40</v>
      </c>
      <c r="B47" s="123">
        <v>8</v>
      </c>
      <c r="C47" s="124">
        <v>1</v>
      </c>
      <c r="D47" s="125">
        <f t="shared" si="2"/>
        <v>9</v>
      </c>
      <c r="E47" s="123">
        <v>1</v>
      </c>
      <c r="F47" s="126">
        <v>0</v>
      </c>
      <c r="G47" s="125">
        <f t="shared" si="3"/>
        <v>1</v>
      </c>
      <c r="H47" s="127">
        <f t="shared" si="8"/>
        <v>10</v>
      </c>
      <c r="I47" s="403">
        <f t="shared" si="10"/>
        <v>10</v>
      </c>
      <c r="J47" s="129">
        <f t="shared" si="4"/>
        <v>0.69060773480662985</v>
      </c>
      <c r="K47" s="130">
        <v>81</v>
      </c>
      <c r="L47" s="124">
        <v>14</v>
      </c>
      <c r="M47" s="125">
        <f t="shared" si="18"/>
        <v>95</v>
      </c>
      <c r="N47" s="123">
        <v>1</v>
      </c>
      <c r="O47" s="126">
        <v>0</v>
      </c>
      <c r="P47" s="125">
        <f t="shared" si="19"/>
        <v>1</v>
      </c>
      <c r="Q47" s="127">
        <f t="shared" si="9"/>
        <v>96</v>
      </c>
      <c r="R47" s="128">
        <f t="shared" si="11"/>
        <v>1.0416666666666667</v>
      </c>
      <c r="S47" s="129">
        <f t="shared" si="7"/>
        <v>1.7903767251025737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2" t="s">
        <v>41</v>
      </c>
      <c r="B48" s="123">
        <v>20</v>
      </c>
      <c r="C48" s="124">
        <v>6</v>
      </c>
      <c r="D48" s="125">
        <f t="shared" si="2"/>
        <v>26</v>
      </c>
      <c r="E48" s="123">
        <v>1</v>
      </c>
      <c r="F48" s="126">
        <v>0</v>
      </c>
      <c r="G48" s="125">
        <f t="shared" si="3"/>
        <v>1</v>
      </c>
      <c r="H48" s="127">
        <f t="shared" si="8"/>
        <v>27</v>
      </c>
      <c r="I48" s="403">
        <f t="shared" si="10"/>
        <v>3.7037037037037033</v>
      </c>
      <c r="J48" s="129">
        <f t="shared" si="4"/>
        <v>1.8646408839779005</v>
      </c>
      <c r="K48" s="130">
        <v>92</v>
      </c>
      <c r="L48" s="124">
        <v>15</v>
      </c>
      <c r="M48" s="125">
        <f t="shared" si="18"/>
        <v>107</v>
      </c>
      <c r="N48" s="123">
        <v>0</v>
      </c>
      <c r="O48" s="126">
        <v>0</v>
      </c>
      <c r="P48" s="125">
        <f t="shared" si="19"/>
        <v>0</v>
      </c>
      <c r="Q48" s="127">
        <f t="shared" si="9"/>
        <v>107</v>
      </c>
      <c r="R48" s="128">
        <f t="shared" si="11"/>
        <v>0</v>
      </c>
      <c r="S48" s="129">
        <f t="shared" si="7"/>
        <v>1.9955240581872438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2" t="s">
        <v>42</v>
      </c>
      <c r="B49" s="123">
        <v>28</v>
      </c>
      <c r="C49" s="124">
        <v>3</v>
      </c>
      <c r="D49" s="125">
        <f t="shared" si="2"/>
        <v>31</v>
      </c>
      <c r="E49" s="123">
        <v>0</v>
      </c>
      <c r="F49" s="126">
        <v>1</v>
      </c>
      <c r="G49" s="125">
        <f t="shared" si="3"/>
        <v>1</v>
      </c>
      <c r="H49" s="127">
        <f t="shared" si="8"/>
        <v>32</v>
      </c>
      <c r="I49" s="403">
        <f t="shared" si="10"/>
        <v>3.125</v>
      </c>
      <c r="J49" s="129">
        <f t="shared" si="4"/>
        <v>2.2099447513812156</v>
      </c>
      <c r="K49" s="130">
        <v>65</v>
      </c>
      <c r="L49" s="124">
        <v>10</v>
      </c>
      <c r="M49" s="125">
        <f t="shared" si="18"/>
        <v>75</v>
      </c>
      <c r="N49" s="123">
        <v>1</v>
      </c>
      <c r="O49" s="126">
        <v>3</v>
      </c>
      <c r="P49" s="125">
        <f t="shared" si="19"/>
        <v>4</v>
      </c>
      <c r="Q49" s="127">
        <f t="shared" si="9"/>
        <v>79</v>
      </c>
      <c r="R49" s="128">
        <f t="shared" si="11"/>
        <v>5.0632911392405058</v>
      </c>
      <c r="S49" s="129">
        <f t="shared" si="7"/>
        <v>1.4733308466989929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2" t="s">
        <v>43</v>
      </c>
      <c r="B50" s="74">
        <v>19</v>
      </c>
      <c r="C50" s="75">
        <v>1</v>
      </c>
      <c r="D50" s="75">
        <f t="shared" si="2"/>
        <v>20</v>
      </c>
      <c r="E50" s="74">
        <v>0</v>
      </c>
      <c r="F50" s="75">
        <v>0</v>
      </c>
      <c r="G50" s="75">
        <f t="shared" si="3"/>
        <v>0</v>
      </c>
      <c r="H50" s="74">
        <f t="shared" si="8"/>
        <v>20</v>
      </c>
      <c r="I50" s="398">
        <f t="shared" si="10"/>
        <v>0</v>
      </c>
      <c r="J50" s="77">
        <f t="shared" si="4"/>
        <v>1.3812154696132597</v>
      </c>
      <c r="K50" s="78">
        <v>72</v>
      </c>
      <c r="L50" s="75">
        <v>12</v>
      </c>
      <c r="M50" s="75">
        <f t="shared" si="18"/>
        <v>84</v>
      </c>
      <c r="N50" s="74">
        <v>0</v>
      </c>
      <c r="O50" s="75">
        <v>4</v>
      </c>
      <c r="P50" s="75">
        <f t="shared" si="19"/>
        <v>4</v>
      </c>
      <c r="Q50" s="74">
        <f t="shared" si="9"/>
        <v>88</v>
      </c>
      <c r="R50" s="76">
        <f t="shared" si="11"/>
        <v>4.5454545454545459</v>
      </c>
      <c r="S50" s="77">
        <f t="shared" si="7"/>
        <v>1.6411786646773592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1" t="s">
        <v>44</v>
      </c>
      <c r="B51" s="86">
        <v>24</v>
      </c>
      <c r="C51" s="87">
        <v>6</v>
      </c>
      <c r="D51" s="87">
        <f t="shared" si="2"/>
        <v>30</v>
      </c>
      <c r="E51" s="86">
        <v>0</v>
      </c>
      <c r="F51" s="87">
        <v>0</v>
      </c>
      <c r="G51" s="87">
        <f t="shared" si="3"/>
        <v>0</v>
      </c>
      <c r="H51" s="86">
        <f t="shared" si="8"/>
        <v>30</v>
      </c>
      <c r="I51" s="404">
        <f t="shared" si="10"/>
        <v>0</v>
      </c>
      <c r="J51" s="133">
        <f t="shared" si="4"/>
        <v>2.0718232044198897</v>
      </c>
      <c r="K51" s="90">
        <v>73</v>
      </c>
      <c r="L51" s="87">
        <v>11</v>
      </c>
      <c r="M51" s="87">
        <f t="shared" si="18"/>
        <v>84</v>
      </c>
      <c r="N51" s="86">
        <v>0</v>
      </c>
      <c r="O51" s="87">
        <v>0</v>
      </c>
      <c r="P51" s="87">
        <f t="shared" si="19"/>
        <v>0</v>
      </c>
      <c r="Q51" s="86">
        <f t="shared" si="9"/>
        <v>84</v>
      </c>
      <c r="R51" s="132">
        <f t="shared" si="11"/>
        <v>0</v>
      </c>
      <c r="S51" s="133">
        <f t="shared" si="7"/>
        <v>1.566579634464752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2" t="s">
        <v>45</v>
      </c>
      <c r="B52" s="93">
        <f>SUM(B46:B51)</f>
        <v>119</v>
      </c>
      <c r="C52" s="94">
        <f>SUM(C46:C51)</f>
        <v>21</v>
      </c>
      <c r="D52" s="94">
        <f t="shared" ref="D52:G52" si="20">SUM(D46:D51)</f>
        <v>140</v>
      </c>
      <c r="E52" s="93">
        <f>SUM(E46:E51)</f>
        <v>2</v>
      </c>
      <c r="F52" s="94">
        <f>SUM(F46:F51)</f>
        <v>2</v>
      </c>
      <c r="G52" s="94">
        <f t="shared" si="20"/>
        <v>4</v>
      </c>
      <c r="H52" s="93">
        <f t="shared" si="8"/>
        <v>144</v>
      </c>
      <c r="I52" s="400">
        <f t="shared" si="10"/>
        <v>2.7777777777777777</v>
      </c>
      <c r="J52" s="96">
        <f t="shared" si="4"/>
        <v>9.94475138121547</v>
      </c>
      <c r="K52" s="93">
        <f>SUM(K46:K51)</f>
        <v>475</v>
      </c>
      <c r="L52" s="94">
        <f>SUM(L46:L51)</f>
        <v>81</v>
      </c>
      <c r="M52" s="94">
        <f t="shared" ref="M52:P52" si="21">SUM(M46:M51)</f>
        <v>556</v>
      </c>
      <c r="N52" s="93">
        <f>SUM(N46:N51)</f>
        <v>2</v>
      </c>
      <c r="O52" s="94">
        <f>SUM(O46:O51)</f>
        <v>11</v>
      </c>
      <c r="P52" s="94">
        <f t="shared" si="21"/>
        <v>13</v>
      </c>
      <c r="Q52" s="93">
        <f t="shared" si="9"/>
        <v>569</v>
      </c>
      <c r="R52" s="95">
        <f t="shared" si="11"/>
        <v>2.2847100175746924</v>
      </c>
      <c r="S52" s="96">
        <f t="shared" si="7"/>
        <v>10.61171204774338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4">
        <v>20</v>
      </c>
      <c r="C53" s="135">
        <v>1</v>
      </c>
      <c r="D53" s="135">
        <f t="shared" si="2"/>
        <v>21</v>
      </c>
      <c r="E53" s="134">
        <v>1</v>
      </c>
      <c r="F53" s="135">
        <v>0</v>
      </c>
      <c r="G53" s="135">
        <f t="shared" si="3"/>
        <v>1</v>
      </c>
      <c r="H53" s="134">
        <f t="shared" si="8"/>
        <v>22</v>
      </c>
      <c r="I53" s="405">
        <f t="shared" si="10"/>
        <v>4.5454545454545459</v>
      </c>
      <c r="J53" s="137">
        <f t="shared" si="4"/>
        <v>1.5193370165745856</v>
      </c>
      <c r="K53" s="138">
        <v>69</v>
      </c>
      <c r="L53" s="135">
        <v>8</v>
      </c>
      <c r="M53" s="135">
        <f t="shared" ref="M53:M58" si="22">SUM(K53:L53)</f>
        <v>77</v>
      </c>
      <c r="N53" s="134">
        <v>0</v>
      </c>
      <c r="O53" s="135">
        <v>1</v>
      </c>
      <c r="P53" s="135">
        <f t="shared" ref="P53:P58" si="23">SUM(N53:O53)</f>
        <v>1</v>
      </c>
      <c r="Q53" s="134">
        <f t="shared" si="9"/>
        <v>78</v>
      </c>
      <c r="R53" s="136">
        <f t="shared" si="11"/>
        <v>1.2820512820512819</v>
      </c>
      <c r="S53" s="137">
        <f t="shared" si="7"/>
        <v>1.4546810891458413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18</v>
      </c>
      <c r="C54" s="75">
        <v>1</v>
      </c>
      <c r="D54" s="75">
        <f t="shared" si="2"/>
        <v>19</v>
      </c>
      <c r="E54" s="74">
        <v>0</v>
      </c>
      <c r="F54" s="75">
        <v>1</v>
      </c>
      <c r="G54" s="75">
        <f t="shared" si="3"/>
        <v>1</v>
      </c>
      <c r="H54" s="74">
        <f t="shared" si="8"/>
        <v>20</v>
      </c>
      <c r="I54" s="398">
        <f t="shared" si="10"/>
        <v>5</v>
      </c>
      <c r="J54" s="77">
        <f t="shared" si="4"/>
        <v>1.3812154696132597</v>
      </c>
      <c r="K54" s="78">
        <v>76</v>
      </c>
      <c r="L54" s="75">
        <v>6</v>
      </c>
      <c r="M54" s="75">
        <f t="shared" si="22"/>
        <v>82</v>
      </c>
      <c r="N54" s="74">
        <v>0</v>
      </c>
      <c r="O54" s="75">
        <v>3</v>
      </c>
      <c r="P54" s="75">
        <f t="shared" si="23"/>
        <v>3</v>
      </c>
      <c r="Q54" s="74">
        <f t="shared" si="9"/>
        <v>85</v>
      </c>
      <c r="R54" s="76">
        <f t="shared" si="11"/>
        <v>3.5294117647058822</v>
      </c>
      <c r="S54" s="77">
        <f t="shared" si="7"/>
        <v>1.5852293920179039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18</v>
      </c>
      <c r="C55" s="75">
        <v>2</v>
      </c>
      <c r="D55" s="75">
        <f t="shared" si="2"/>
        <v>20</v>
      </c>
      <c r="E55" s="74">
        <v>0</v>
      </c>
      <c r="F55" s="75">
        <v>0</v>
      </c>
      <c r="G55" s="75">
        <f t="shared" si="3"/>
        <v>0</v>
      </c>
      <c r="H55" s="74">
        <f t="shared" si="8"/>
        <v>20</v>
      </c>
      <c r="I55" s="398">
        <f t="shared" si="10"/>
        <v>0</v>
      </c>
      <c r="J55" s="77">
        <f t="shared" si="4"/>
        <v>1.3812154696132597</v>
      </c>
      <c r="K55" s="78">
        <v>66</v>
      </c>
      <c r="L55" s="75">
        <v>3</v>
      </c>
      <c r="M55" s="75">
        <f t="shared" si="22"/>
        <v>69</v>
      </c>
      <c r="N55" s="74">
        <v>0</v>
      </c>
      <c r="O55" s="75">
        <v>2</v>
      </c>
      <c r="P55" s="75">
        <f t="shared" si="23"/>
        <v>2</v>
      </c>
      <c r="Q55" s="74">
        <f t="shared" si="9"/>
        <v>71</v>
      </c>
      <c r="R55" s="76">
        <f t="shared" si="11"/>
        <v>2.8169014084507045</v>
      </c>
      <c r="S55" s="77">
        <f t="shared" si="7"/>
        <v>1.3241327862737784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23</v>
      </c>
      <c r="C56" s="75">
        <v>0</v>
      </c>
      <c r="D56" s="75">
        <f t="shared" si="2"/>
        <v>23</v>
      </c>
      <c r="E56" s="74">
        <v>0</v>
      </c>
      <c r="F56" s="75">
        <v>1</v>
      </c>
      <c r="G56" s="75">
        <f t="shared" si="3"/>
        <v>1</v>
      </c>
      <c r="H56" s="74">
        <f t="shared" si="8"/>
        <v>24</v>
      </c>
      <c r="I56" s="403">
        <f t="shared" si="10"/>
        <v>4.166666666666667</v>
      </c>
      <c r="J56" s="129">
        <f t="shared" si="4"/>
        <v>1.6574585635359116</v>
      </c>
      <c r="K56" s="78">
        <v>51</v>
      </c>
      <c r="L56" s="75">
        <v>5</v>
      </c>
      <c r="M56" s="75">
        <f t="shared" si="22"/>
        <v>56</v>
      </c>
      <c r="N56" s="74">
        <v>0</v>
      </c>
      <c r="O56" s="75">
        <v>5</v>
      </c>
      <c r="P56" s="75">
        <f t="shared" si="23"/>
        <v>5</v>
      </c>
      <c r="Q56" s="74">
        <f t="shared" si="9"/>
        <v>61</v>
      </c>
      <c r="R56" s="128">
        <f t="shared" si="11"/>
        <v>8.1967213114754092</v>
      </c>
      <c r="S56" s="129">
        <f t="shared" si="7"/>
        <v>1.1376352107422605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29</v>
      </c>
      <c r="C57" s="75">
        <v>0</v>
      </c>
      <c r="D57" s="75">
        <f t="shared" si="2"/>
        <v>29</v>
      </c>
      <c r="E57" s="74">
        <v>0</v>
      </c>
      <c r="F57" s="75">
        <v>1</v>
      </c>
      <c r="G57" s="75">
        <f t="shared" si="3"/>
        <v>1</v>
      </c>
      <c r="H57" s="74">
        <f t="shared" si="8"/>
        <v>30</v>
      </c>
      <c r="I57" s="398">
        <f t="shared" si="10"/>
        <v>3.3333333333333335</v>
      </c>
      <c r="J57" s="77">
        <f t="shared" si="4"/>
        <v>2.0718232044198897</v>
      </c>
      <c r="K57" s="78">
        <v>109</v>
      </c>
      <c r="L57" s="75">
        <v>4</v>
      </c>
      <c r="M57" s="75">
        <f t="shared" si="22"/>
        <v>113</v>
      </c>
      <c r="N57" s="74">
        <v>0</v>
      </c>
      <c r="O57" s="75">
        <v>1</v>
      </c>
      <c r="P57" s="75">
        <f t="shared" si="23"/>
        <v>1</v>
      </c>
      <c r="Q57" s="74">
        <f t="shared" si="9"/>
        <v>114</v>
      </c>
      <c r="R57" s="76">
        <f t="shared" si="11"/>
        <v>0.87719298245614041</v>
      </c>
      <c r="S57" s="77">
        <f t="shared" si="7"/>
        <v>2.1260723610593062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39" t="s">
        <v>77</v>
      </c>
      <c r="B58" s="86">
        <v>19</v>
      </c>
      <c r="C58" s="87">
        <v>2</v>
      </c>
      <c r="D58" s="87">
        <f t="shared" si="2"/>
        <v>21</v>
      </c>
      <c r="E58" s="86">
        <v>0</v>
      </c>
      <c r="F58" s="87">
        <v>1</v>
      </c>
      <c r="G58" s="87">
        <f t="shared" si="3"/>
        <v>1</v>
      </c>
      <c r="H58" s="86">
        <f t="shared" si="8"/>
        <v>22</v>
      </c>
      <c r="I58" s="404">
        <f t="shared" si="10"/>
        <v>4.5454545454545459</v>
      </c>
      <c r="J58" s="133">
        <f t="shared" si="4"/>
        <v>1.5193370165745856</v>
      </c>
      <c r="K58" s="90">
        <v>58</v>
      </c>
      <c r="L58" s="87">
        <v>5</v>
      </c>
      <c r="M58" s="87">
        <f t="shared" si="22"/>
        <v>63</v>
      </c>
      <c r="N58" s="86">
        <v>0</v>
      </c>
      <c r="O58" s="87">
        <v>2</v>
      </c>
      <c r="P58" s="87">
        <f t="shared" si="23"/>
        <v>2</v>
      </c>
      <c r="Q58" s="86">
        <f t="shared" si="9"/>
        <v>65</v>
      </c>
      <c r="R58" s="132">
        <f t="shared" si="11"/>
        <v>3.0769230769230766</v>
      </c>
      <c r="S58" s="133">
        <f t="shared" si="7"/>
        <v>1.2122342409548676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2" t="s">
        <v>106</v>
      </c>
      <c r="B59" s="93">
        <f>SUM(B53:B58)</f>
        <v>127</v>
      </c>
      <c r="C59" s="94">
        <f t="shared" ref="C59:G59" si="24">SUM(C53:C58)</f>
        <v>6</v>
      </c>
      <c r="D59" s="94">
        <f t="shared" si="24"/>
        <v>133</v>
      </c>
      <c r="E59" s="93">
        <f t="shared" si="24"/>
        <v>1</v>
      </c>
      <c r="F59" s="94">
        <f t="shared" si="24"/>
        <v>4</v>
      </c>
      <c r="G59" s="94">
        <f t="shared" si="24"/>
        <v>5</v>
      </c>
      <c r="H59" s="93">
        <f t="shared" si="8"/>
        <v>138</v>
      </c>
      <c r="I59" s="400">
        <f t="shared" si="10"/>
        <v>3.6231884057971016</v>
      </c>
      <c r="J59" s="96">
        <f t="shared" si="4"/>
        <v>9.5303867403314921</v>
      </c>
      <c r="K59" s="97">
        <f>SUM(K53:K58)</f>
        <v>429</v>
      </c>
      <c r="L59" s="94">
        <f t="shared" ref="L59:P59" si="25">SUM(L53:L58)</f>
        <v>31</v>
      </c>
      <c r="M59" s="94">
        <f t="shared" si="25"/>
        <v>460</v>
      </c>
      <c r="N59" s="93">
        <f t="shared" si="25"/>
        <v>0</v>
      </c>
      <c r="O59" s="94">
        <f t="shared" si="25"/>
        <v>14</v>
      </c>
      <c r="P59" s="94">
        <f t="shared" si="25"/>
        <v>14</v>
      </c>
      <c r="Q59" s="93">
        <f t="shared" si="9"/>
        <v>474</v>
      </c>
      <c r="R59" s="95">
        <f t="shared" si="11"/>
        <v>2.9535864978902953</v>
      </c>
      <c r="S59" s="96">
        <f t="shared" si="7"/>
        <v>8.8399850801939586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0" t="s">
        <v>53</v>
      </c>
      <c r="B60" s="141">
        <f>B30+B37+B38+B39+B40+B41+B42+B43+B44+B45+B52+B59</f>
        <v>1248</v>
      </c>
      <c r="C60" s="142">
        <f t="shared" ref="C60:G60" si="26">C30+C37+C38+C39+C40+C41+C42+C43+C44+C45+C52+C59</f>
        <v>147</v>
      </c>
      <c r="D60" s="143">
        <f t="shared" si="26"/>
        <v>1395</v>
      </c>
      <c r="E60" s="141">
        <f t="shared" si="26"/>
        <v>12</v>
      </c>
      <c r="F60" s="144">
        <f t="shared" si="26"/>
        <v>41</v>
      </c>
      <c r="G60" s="143">
        <f t="shared" si="26"/>
        <v>53</v>
      </c>
      <c r="H60" s="302">
        <f t="shared" ref="H60:J60" si="27">H30+H37+H38+H39+H40+H41+H42+H43+H44+H45+H52+H59</f>
        <v>1448</v>
      </c>
      <c r="I60" s="730">
        <f t="shared" si="10"/>
        <v>3.660220994475138</v>
      </c>
      <c r="J60" s="304">
        <f t="shared" si="27"/>
        <v>100</v>
      </c>
      <c r="K60" s="145">
        <f>K30+K37+K38+K39+K40+K41+K42+K43+K44+K45+K52+K59</f>
        <v>4384</v>
      </c>
      <c r="L60" s="142">
        <f t="shared" ref="L60:P60" si="28">L30+L37+L38+L39+L40+L41+L42+L43+L44+L45+L52+L59</f>
        <v>702</v>
      </c>
      <c r="M60" s="143">
        <f t="shared" si="28"/>
        <v>5086</v>
      </c>
      <c r="N60" s="141">
        <f t="shared" si="28"/>
        <v>23</v>
      </c>
      <c r="O60" s="144">
        <f t="shared" si="28"/>
        <v>253</v>
      </c>
      <c r="P60" s="143">
        <f t="shared" si="28"/>
        <v>276</v>
      </c>
      <c r="Q60" s="302">
        <f t="shared" ref="Q60" si="29">Q30+Q37+Q38+Q39+Q40+Q41+Q42+Q43+Q44+Q45+Q52+Q59</f>
        <v>5362</v>
      </c>
      <c r="R60" s="730">
        <f t="shared" si="11"/>
        <v>5.1473330846698993</v>
      </c>
      <c r="S60" s="304">
        <f t="shared" si="7"/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4"/>
  <conditionalFormatting sqref="T30:U30 T37:U37 T44:U49 T52:U52 T59:U59">
    <cfRule type="expression" dxfId="98" priority="23" stopIfTrue="1">
      <formula>$Y30=1</formula>
    </cfRule>
  </conditionalFormatting>
  <conditionalFormatting sqref="H44:J49 H59:J59 H30:J30 H37:J37 H52:J52">
    <cfRule type="expression" dxfId="97" priority="19" stopIfTrue="1">
      <formula>$Y30=1</formula>
    </cfRule>
  </conditionalFormatting>
  <conditionalFormatting sqref="Q44:R49 Q59:R59 Q52:R52 Q37:R37 Q30:R30">
    <cfRule type="expression" dxfId="96" priority="18" stopIfTrue="1">
      <formula>$Y30=1</formula>
    </cfRule>
  </conditionalFormatting>
  <conditionalFormatting sqref="B44:G49 B59:G59 B52:G52 B37:G37 B30:G30">
    <cfRule type="expression" dxfId="95" priority="11" stopIfTrue="1">
      <formula>$Y30=1</formula>
    </cfRule>
  </conditionalFormatting>
  <conditionalFormatting sqref="M30 M37 K44:P49 M52 K59:P59 P52 P37 P30">
    <cfRule type="expression" dxfId="94" priority="10" stopIfTrue="1">
      <formula>$Y30=1</formula>
    </cfRule>
  </conditionalFormatting>
  <conditionalFormatting sqref="K30:L30">
    <cfRule type="expression" dxfId="93" priority="9" stopIfTrue="1">
      <formula>$Y30=1</formula>
    </cfRule>
  </conditionalFormatting>
  <conditionalFormatting sqref="K37:L37">
    <cfRule type="expression" dxfId="92" priority="8" stopIfTrue="1">
      <formula>$Y37=1</formula>
    </cfRule>
  </conditionalFormatting>
  <conditionalFormatting sqref="K52:L52">
    <cfRule type="expression" dxfId="91" priority="7" stopIfTrue="1">
      <formula>$Y52=1</formula>
    </cfRule>
  </conditionalFormatting>
  <conditionalFormatting sqref="N52:O52">
    <cfRule type="expression" dxfId="90" priority="6" stopIfTrue="1">
      <formula>$Y52=1</formula>
    </cfRule>
  </conditionalFormatting>
  <conditionalFormatting sqref="N37:O37">
    <cfRule type="expression" dxfId="89" priority="5" stopIfTrue="1">
      <formula>$Y37=1</formula>
    </cfRule>
  </conditionalFormatting>
  <conditionalFormatting sqref="N30:O30">
    <cfRule type="expression" dxfId="88" priority="4" stopIfTrue="1">
      <formula>$Y30=1</formula>
    </cfRule>
  </conditionalFormatting>
  <conditionalFormatting sqref="S44:S49 S59 S30 S37 S52">
    <cfRule type="expression" dxfId="87" priority="3" stopIfTrue="1">
      <formula>$Y30=1</formula>
    </cfRule>
  </conditionalFormatting>
  <conditionalFormatting sqref="I60">
    <cfRule type="expression" dxfId="86" priority="2" stopIfTrue="1">
      <formula>$Y60=1</formula>
    </cfRule>
  </conditionalFormatting>
  <conditionalFormatting sqref="R60">
    <cfRule type="expression" dxfId="85" priority="1" stopIfTrue="1">
      <formula>$Y60=1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BG60"/>
  <sheetViews>
    <sheetView view="pageBreakPreview" topLeftCell="A51" zoomScale="145" zoomScaleNormal="100" zoomScaleSheetLayoutView="145" workbookViewId="0">
      <selection activeCell="R60" sqref="R60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100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67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91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tr">
        <f>'No.4-12（方向別）'!A13</f>
        <v>調査地点　：Ｎｏ．４　有吉中学校前交差点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340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68</v>
      </c>
      <c r="C21" s="38"/>
      <c r="D21" s="38"/>
      <c r="E21" s="38"/>
      <c r="F21" s="38"/>
      <c r="G21" s="38"/>
      <c r="H21" s="38"/>
      <c r="I21" s="38"/>
      <c r="J21" s="39"/>
      <c r="K21" s="40" t="s">
        <v>69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92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99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99</v>
      </c>
      <c r="S23" s="56" t="s">
        <v>93</v>
      </c>
      <c r="T23" s="61"/>
      <c r="U23" s="61"/>
      <c r="V23" s="62"/>
      <c r="W23" s="62"/>
      <c r="X23" s="62">
        <v>54</v>
      </c>
      <c r="Y23" s="62">
        <v>44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5</v>
      </c>
      <c r="C24" s="66">
        <v>1</v>
      </c>
      <c r="D24" s="66">
        <f>SUM(B24:C24)</f>
        <v>6</v>
      </c>
      <c r="E24" s="65">
        <v>1</v>
      </c>
      <c r="F24" s="66">
        <v>0</v>
      </c>
      <c r="G24" s="66">
        <f>SUM(E24:F24)</f>
        <v>1</v>
      </c>
      <c r="H24" s="65">
        <f>D24+G24</f>
        <v>7</v>
      </c>
      <c r="I24" s="67">
        <f t="shared" ref="I24:I26" si="0">IF(H24=0,"-",G24/H24%)</f>
        <v>14.285714285714285</v>
      </c>
      <c r="J24" s="68">
        <f>H24/$H$60%</f>
        <v>0.875</v>
      </c>
      <c r="K24" s="69">
        <v>6</v>
      </c>
      <c r="L24" s="66">
        <v>0</v>
      </c>
      <c r="M24" s="66">
        <f>SUM(K24:L24)</f>
        <v>6</v>
      </c>
      <c r="N24" s="65">
        <v>1</v>
      </c>
      <c r="O24" s="66">
        <v>0</v>
      </c>
      <c r="P24" s="66">
        <f>SUM(N24:O24)</f>
        <v>1</v>
      </c>
      <c r="Q24" s="65">
        <f>M24+P24</f>
        <v>7</v>
      </c>
      <c r="R24" s="67">
        <f t="shared" ref="R24:R26" si="1">IF(Q24=0,"-",P24/Q24%)</f>
        <v>14.285714285714285</v>
      </c>
      <c r="S24" s="68">
        <f>Q24/$Q$60%</f>
        <v>0.93708165997322623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5</v>
      </c>
      <c r="C25" s="75">
        <v>3</v>
      </c>
      <c r="D25" s="75">
        <f t="shared" ref="D25:D58" si="2">SUM(B25:C25)</f>
        <v>8</v>
      </c>
      <c r="E25" s="74">
        <v>1</v>
      </c>
      <c r="F25" s="75">
        <v>2</v>
      </c>
      <c r="G25" s="75">
        <f t="shared" ref="G25:G58" si="3">SUM(E25:F25)</f>
        <v>3</v>
      </c>
      <c r="H25" s="74">
        <f>D25+G25</f>
        <v>11</v>
      </c>
      <c r="I25" s="76">
        <f t="shared" si="0"/>
        <v>27.272727272727273</v>
      </c>
      <c r="J25" s="77">
        <f t="shared" ref="J25:J59" si="4">H25/$H$60%</f>
        <v>1.375</v>
      </c>
      <c r="K25" s="78">
        <v>12</v>
      </c>
      <c r="L25" s="75">
        <v>2</v>
      </c>
      <c r="M25" s="75">
        <f t="shared" ref="M25:M29" si="5">SUM(K25:L25)</f>
        <v>14</v>
      </c>
      <c r="N25" s="74">
        <v>0</v>
      </c>
      <c r="O25" s="75">
        <v>1</v>
      </c>
      <c r="P25" s="75">
        <f t="shared" ref="P25:P29" si="6">SUM(N25:O25)</f>
        <v>1</v>
      </c>
      <c r="Q25" s="74">
        <f>M25+P25</f>
        <v>15</v>
      </c>
      <c r="R25" s="76">
        <f t="shared" si="1"/>
        <v>6.666666666666667</v>
      </c>
      <c r="S25" s="77">
        <f t="shared" ref="S25:S60" si="7">Q25/$Q$60%</f>
        <v>2.0080321285140563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14</v>
      </c>
      <c r="C26" s="75">
        <v>0</v>
      </c>
      <c r="D26" s="75">
        <f t="shared" si="2"/>
        <v>14</v>
      </c>
      <c r="E26" s="74">
        <v>1</v>
      </c>
      <c r="F26" s="75">
        <v>0</v>
      </c>
      <c r="G26" s="75">
        <f t="shared" si="3"/>
        <v>1</v>
      </c>
      <c r="H26" s="74">
        <f t="shared" ref="H26:H59" si="8">D26+G26</f>
        <v>15</v>
      </c>
      <c r="I26" s="76">
        <f t="shared" si="0"/>
        <v>6.666666666666667</v>
      </c>
      <c r="J26" s="77">
        <f t="shared" si="4"/>
        <v>1.875</v>
      </c>
      <c r="K26" s="78">
        <v>19</v>
      </c>
      <c r="L26" s="75">
        <v>5</v>
      </c>
      <c r="M26" s="75">
        <f t="shared" si="5"/>
        <v>24</v>
      </c>
      <c r="N26" s="74">
        <v>0</v>
      </c>
      <c r="O26" s="75">
        <v>0</v>
      </c>
      <c r="P26" s="75">
        <f t="shared" si="6"/>
        <v>0</v>
      </c>
      <c r="Q26" s="74">
        <f t="shared" ref="Q26:Q59" si="9">M26+P26</f>
        <v>24</v>
      </c>
      <c r="R26" s="76">
        <f t="shared" si="1"/>
        <v>0</v>
      </c>
      <c r="S26" s="77">
        <f t="shared" si="7"/>
        <v>3.2128514056224899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5</v>
      </c>
      <c r="C27" s="81">
        <v>2</v>
      </c>
      <c r="D27" s="81">
        <f t="shared" si="2"/>
        <v>7</v>
      </c>
      <c r="E27" s="80">
        <v>0</v>
      </c>
      <c r="F27" s="81">
        <v>0</v>
      </c>
      <c r="G27" s="81">
        <f t="shared" si="3"/>
        <v>0</v>
      </c>
      <c r="H27" s="80">
        <f t="shared" si="8"/>
        <v>7</v>
      </c>
      <c r="I27" s="82">
        <f>IF(H27=0,"-",G27/H27%)</f>
        <v>0</v>
      </c>
      <c r="J27" s="83">
        <f t="shared" si="4"/>
        <v>0.875</v>
      </c>
      <c r="K27" s="84">
        <v>6</v>
      </c>
      <c r="L27" s="81">
        <v>1</v>
      </c>
      <c r="M27" s="81">
        <f t="shared" si="5"/>
        <v>7</v>
      </c>
      <c r="N27" s="80">
        <v>0</v>
      </c>
      <c r="O27" s="81">
        <v>0</v>
      </c>
      <c r="P27" s="81">
        <f t="shared" si="6"/>
        <v>0</v>
      </c>
      <c r="Q27" s="80">
        <f t="shared" si="9"/>
        <v>7</v>
      </c>
      <c r="R27" s="82">
        <f>IF(Q27=0,"-",P27/Q27%)</f>
        <v>0</v>
      </c>
      <c r="S27" s="83">
        <f t="shared" si="7"/>
        <v>0.93708165997322623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10</v>
      </c>
      <c r="C28" s="75">
        <v>1</v>
      </c>
      <c r="D28" s="75">
        <f t="shared" si="2"/>
        <v>11</v>
      </c>
      <c r="E28" s="74">
        <v>0</v>
      </c>
      <c r="F28" s="75">
        <v>0</v>
      </c>
      <c r="G28" s="75">
        <f t="shared" si="3"/>
        <v>0</v>
      </c>
      <c r="H28" s="74">
        <f t="shared" si="8"/>
        <v>11</v>
      </c>
      <c r="I28" s="76">
        <f t="shared" ref="I28:I60" si="10">IF(H28=0,"-",G28/H28%)</f>
        <v>0</v>
      </c>
      <c r="J28" s="77">
        <f t="shared" si="4"/>
        <v>1.375</v>
      </c>
      <c r="K28" s="78">
        <v>7</v>
      </c>
      <c r="L28" s="75">
        <v>3</v>
      </c>
      <c r="M28" s="75">
        <f t="shared" si="5"/>
        <v>10</v>
      </c>
      <c r="N28" s="74">
        <v>0</v>
      </c>
      <c r="O28" s="75">
        <v>0</v>
      </c>
      <c r="P28" s="75">
        <f t="shared" si="6"/>
        <v>0</v>
      </c>
      <c r="Q28" s="74">
        <f t="shared" si="9"/>
        <v>10</v>
      </c>
      <c r="R28" s="76">
        <f t="shared" ref="R28:R60" si="11">IF(Q28=0,"-",P28/Q28%)</f>
        <v>0</v>
      </c>
      <c r="S28" s="77">
        <f t="shared" si="7"/>
        <v>1.3386880856760375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9</v>
      </c>
      <c r="C29" s="87">
        <v>2</v>
      </c>
      <c r="D29" s="87">
        <f t="shared" si="2"/>
        <v>11</v>
      </c>
      <c r="E29" s="86">
        <v>0</v>
      </c>
      <c r="F29" s="87">
        <v>2</v>
      </c>
      <c r="G29" s="87">
        <f t="shared" si="3"/>
        <v>2</v>
      </c>
      <c r="H29" s="86">
        <f t="shared" si="8"/>
        <v>13</v>
      </c>
      <c r="I29" s="88">
        <f t="shared" si="10"/>
        <v>15.384615384615383</v>
      </c>
      <c r="J29" s="89">
        <f t="shared" si="4"/>
        <v>1.625</v>
      </c>
      <c r="K29" s="90">
        <v>12</v>
      </c>
      <c r="L29" s="87">
        <v>0</v>
      </c>
      <c r="M29" s="87">
        <f t="shared" si="5"/>
        <v>12</v>
      </c>
      <c r="N29" s="86">
        <v>0</v>
      </c>
      <c r="O29" s="87">
        <v>0</v>
      </c>
      <c r="P29" s="87">
        <f t="shared" si="6"/>
        <v>0</v>
      </c>
      <c r="Q29" s="86">
        <f t="shared" si="9"/>
        <v>12</v>
      </c>
      <c r="R29" s="88">
        <f t="shared" si="11"/>
        <v>0</v>
      </c>
      <c r="S29" s="89">
        <f t="shared" si="7"/>
        <v>1.606425702811245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f>SUM(B24:B29)</f>
        <v>48</v>
      </c>
      <c r="C30" s="94">
        <f>SUM(C24:C29)</f>
        <v>9</v>
      </c>
      <c r="D30" s="94">
        <f t="shared" ref="D30:G30" si="12">SUM(D24:D29)</f>
        <v>57</v>
      </c>
      <c r="E30" s="93">
        <f>SUM(E24:E29)</f>
        <v>3</v>
      </c>
      <c r="F30" s="94">
        <f>SUM(F24:F29)</f>
        <v>4</v>
      </c>
      <c r="G30" s="94">
        <f t="shared" si="12"/>
        <v>7</v>
      </c>
      <c r="H30" s="93">
        <f t="shared" si="8"/>
        <v>64</v>
      </c>
      <c r="I30" s="95">
        <f t="shared" si="10"/>
        <v>10.9375</v>
      </c>
      <c r="J30" s="96">
        <f t="shared" si="4"/>
        <v>8</v>
      </c>
      <c r="K30" s="93">
        <f>SUM(K24:K29)</f>
        <v>62</v>
      </c>
      <c r="L30" s="94">
        <f>SUM(L24:L29)</f>
        <v>11</v>
      </c>
      <c r="M30" s="94">
        <f t="shared" ref="M30:P30" si="13">SUM(M24:M29)</f>
        <v>73</v>
      </c>
      <c r="N30" s="93">
        <f>SUM(N24:N29)</f>
        <v>1</v>
      </c>
      <c r="O30" s="94">
        <f>SUM(O24:O29)</f>
        <v>1</v>
      </c>
      <c r="P30" s="94">
        <f t="shared" si="13"/>
        <v>2</v>
      </c>
      <c r="Q30" s="93">
        <f t="shared" si="9"/>
        <v>75</v>
      </c>
      <c r="R30" s="95">
        <f t="shared" si="11"/>
        <v>2.6666666666666665</v>
      </c>
      <c r="S30" s="96">
        <f t="shared" si="7"/>
        <v>10.040160642570282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19</v>
      </c>
      <c r="C31" s="100">
        <v>0</v>
      </c>
      <c r="D31" s="100">
        <f t="shared" si="2"/>
        <v>19</v>
      </c>
      <c r="E31" s="99">
        <v>0</v>
      </c>
      <c r="F31" s="100">
        <v>0</v>
      </c>
      <c r="G31" s="100">
        <f t="shared" si="3"/>
        <v>0</v>
      </c>
      <c r="H31" s="99">
        <f t="shared" si="8"/>
        <v>19</v>
      </c>
      <c r="I31" s="101">
        <f t="shared" si="10"/>
        <v>0</v>
      </c>
      <c r="J31" s="102">
        <f t="shared" si="4"/>
        <v>2.375</v>
      </c>
      <c r="K31" s="103">
        <v>7</v>
      </c>
      <c r="L31" s="100">
        <v>2</v>
      </c>
      <c r="M31" s="100">
        <f t="shared" ref="M31:M36" si="14">SUM(K31:L31)</f>
        <v>9</v>
      </c>
      <c r="N31" s="99">
        <v>1</v>
      </c>
      <c r="O31" s="100">
        <v>1</v>
      </c>
      <c r="P31" s="100">
        <f t="shared" ref="P31:P36" si="15">SUM(N31:O31)</f>
        <v>2</v>
      </c>
      <c r="Q31" s="99">
        <f t="shared" si="9"/>
        <v>11</v>
      </c>
      <c r="R31" s="101">
        <f t="shared" si="11"/>
        <v>18.181818181818183</v>
      </c>
      <c r="S31" s="102">
        <f t="shared" si="7"/>
        <v>1.4725568942436413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11</v>
      </c>
      <c r="C32" s="75">
        <v>0</v>
      </c>
      <c r="D32" s="75">
        <f t="shared" si="2"/>
        <v>11</v>
      </c>
      <c r="E32" s="74">
        <v>1</v>
      </c>
      <c r="F32" s="75">
        <v>1</v>
      </c>
      <c r="G32" s="75">
        <f t="shared" si="3"/>
        <v>2</v>
      </c>
      <c r="H32" s="74">
        <f t="shared" si="8"/>
        <v>13</v>
      </c>
      <c r="I32" s="76">
        <f t="shared" si="10"/>
        <v>15.384615384615383</v>
      </c>
      <c r="J32" s="77">
        <f t="shared" si="4"/>
        <v>1.625</v>
      </c>
      <c r="K32" s="78">
        <v>4</v>
      </c>
      <c r="L32" s="75">
        <v>2</v>
      </c>
      <c r="M32" s="75">
        <f t="shared" si="14"/>
        <v>6</v>
      </c>
      <c r="N32" s="74">
        <v>0</v>
      </c>
      <c r="O32" s="75">
        <v>1</v>
      </c>
      <c r="P32" s="75">
        <f t="shared" si="15"/>
        <v>1</v>
      </c>
      <c r="Q32" s="74">
        <f t="shared" si="9"/>
        <v>7</v>
      </c>
      <c r="R32" s="76">
        <f t="shared" si="11"/>
        <v>14.285714285714285</v>
      </c>
      <c r="S32" s="77">
        <f t="shared" si="7"/>
        <v>0.93708165997322623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15</v>
      </c>
      <c r="C33" s="75">
        <v>0</v>
      </c>
      <c r="D33" s="75">
        <f t="shared" si="2"/>
        <v>15</v>
      </c>
      <c r="E33" s="74">
        <v>0</v>
      </c>
      <c r="F33" s="75">
        <v>1</v>
      </c>
      <c r="G33" s="75">
        <f t="shared" si="3"/>
        <v>1</v>
      </c>
      <c r="H33" s="74">
        <f t="shared" si="8"/>
        <v>16</v>
      </c>
      <c r="I33" s="76">
        <f t="shared" si="10"/>
        <v>6.25</v>
      </c>
      <c r="J33" s="77">
        <f t="shared" si="4"/>
        <v>2</v>
      </c>
      <c r="K33" s="78">
        <v>7</v>
      </c>
      <c r="L33" s="75">
        <v>0</v>
      </c>
      <c r="M33" s="75">
        <f t="shared" si="14"/>
        <v>7</v>
      </c>
      <c r="N33" s="74">
        <v>0</v>
      </c>
      <c r="O33" s="75">
        <v>1</v>
      </c>
      <c r="P33" s="75">
        <f t="shared" si="15"/>
        <v>1</v>
      </c>
      <c r="Q33" s="74">
        <f t="shared" si="9"/>
        <v>8</v>
      </c>
      <c r="R33" s="76">
        <f t="shared" si="11"/>
        <v>12.5</v>
      </c>
      <c r="S33" s="77">
        <f t="shared" si="7"/>
        <v>1.07095046854083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19</v>
      </c>
      <c r="C34" s="75">
        <v>2</v>
      </c>
      <c r="D34" s="75">
        <f t="shared" si="2"/>
        <v>21</v>
      </c>
      <c r="E34" s="74">
        <v>0</v>
      </c>
      <c r="F34" s="75">
        <v>0</v>
      </c>
      <c r="G34" s="75">
        <f t="shared" si="3"/>
        <v>0</v>
      </c>
      <c r="H34" s="74">
        <f t="shared" si="8"/>
        <v>21</v>
      </c>
      <c r="I34" s="76">
        <f t="shared" si="10"/>
        <v>0</v>
      </c>
      <c r="J34" s="77">
        <f t="shared" si="4"/>
        <v>2.625</v>
      </c>
      <c r="K34" s="78">
        <v>8</v>
      </c>
      <c r="L34" s="75">
        <v>3</v>
      </c>
      <c r="M34" s="75">
        <f t="shared" si="14"/>
        <v>11</v>
      </c>
      <c r="N34" s="74">
        <v>0</v>
      </c>
      <c r="O34" s="75">
        <v>0</v>
      </c>
      <c r="P34" s="75">
        <f t="shared" si="15"/>
        <v>0</v>
      </c>
      <c r="Q34" s="74">
        <f t="shared" si="9"/>
        <v>11</v>
      </c>
      <c r="R34" s="76">
        <f t="shared" si="11"/>
        <v>0</v>
      </c>
      <c r="S34" s="77">
        <f t="shared" si="7"/>
        <v>1.4725568942436413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10</v>
      </c>
      <c r="C35" s="75">
        <v>0</v>
      </c>
      <c r="D35" s="75">
        <f t="shared" si="2"/>
        <v>10</v>
      </c>
      <c r="E35" s="74">
        <v>0</v>
      </c>
      <c r="F35" s="75">
        <v>0</v>
      </c>
      <c r="G35" s="75">
        <f t="shared" si="3"/>
        <v>0</v>
      </c>
      <c r="H35" s="74">
        <f t="shared" si="8"/>
        <v>10</v>
      </c>
      <c r="I35" s="76">
        <f t="shared" si="10"/>
        <v>0</v>
      </c>
      <c r="J35" s="77">
        <f t="shared" si="4"/>
        <v>1.25</v>
      </c>
      <c r="K35" s="78">
        <v>4</v>
      </c>
      <c r="L35" s="75">
        <v>0</v>
      </c>
      <c r="M35" s="75">
        <f t="shared" si="14"/>
        <v>4</v>
      </c>
      <c r="N35" s="74">
        <v>0</v>
      </c>
      <c r="O35" s="75">
        <v>1</v>
      </c>
      <c r="P35" s="75">
        <f t="shared" si="15"/>
        <v>1</v>
      </c>
      <c r="Q35" s="74">
        <f t="shared" si="9"/>
        <v>5</v>
      </c>
      <c r="R35" s="76">
        <f t="shared" si="11"/>
        <v>20</v>
      </c>
      <c r="S35" s="77">
        <f t="shared" si="7"/>
        <v>0.66934404283801874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19</v>
      </c>
      <c r="C36" s="87">
        <v>0</v>
      </c>
      <c r="D36" s="87">
        <f t="shared" si="2"/>
        <v>19</v>
      </c>
      <c r="E36" s="86">
        <v>0</v>
      </c>
      <c r="F36" s="87">
        <v>0</v>
      </c>
      <c r="G36" s="87">
        <f t="shared" si="3"/>
        <v>0</v>
      </c>
      <c r="H36" s="86">
        <f t="shared" si="8"/>
        <v>19</v>
      </c>
      <c r="I36" s="88">
        <f t="shared" si="10"/>
        <v>0</v>
      </c>
      <c r="J36" s="89">
        <f t="shared" si="4"/>
        <v>2.375</v>
      </c>
      <c r="K36" s="90">
        <v>9</v>
      </c>
      <c r="L36" s="87">
        <v>0</v>
      </c>
      <c r="M36" s="87">
        <f t="shared" si="14"/>
        <v>9</v>
      </c>
      <c r="N36" s="86">
        <v>0</v>
      </c>
      <c r="O36" s="87">
        <v>2</v>
      </c>
      <c r="P36" s="87">
        <f t="shared" si="15"/>
        <v>2</v>
      </c>
      <c r="Q36" s="86">
        <f t="shared" si="9"/>
        <v>11</v>
      </c>
      <c r="R36" s="88">
        <f t="shared" si="11"/>
        <v>18.181818181818183</v>
      </c>
      <c r="S36" s="89">
        <f t="shared" si="7"/>
        <v>1.4725568942436413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f>SUM(B31:B36)</f>
        <v>93</v>
      </c>
      <c r="C37" s="94">
        <f>SUM(C31:C36)</f>
        <v>2</v>
      </c>
      <c r="D37" s="94">
        <f t="shared" ref="D37:G37" si="16">SUM(D31:D36)</f>
        <v>95</v>
      </c>
      <c r="E37" s="93">
        <f>SUM(E31:E36)</f>
        <v>1</v>
      </c>
      <c r="F37" s="94">
        <f>SUM(F31:F36)</f>
        <v>2</v>
      </c>
      <c r="G37" s="94">
        <f t="shared" si="16"/>
        <v>3</v>
      </c>
      <c r="H37" s="93">
        <f t="shared" si="8"/>
        <v>98</v>
      </c>
      <c r="I37" s="95">
        <f t="shared" si="10"/>
        <v>3.0612244897959182</v>
      </c>
      <c r="J37" s="96">
        <f t="shared" si="4"/>
        <v>12.25</v>
      </c>
      <c r="K37" s="93">
        <f>SUM(K31:K36)</f>
        <v>39</v>
      </c>
      <c r="L37" s="94">
        <f>SUM(L31:L36)</f>
        <v>7</v>
      </c>
      <c r="M37" s="94">
        <f t="shared" ref="M37:P37" si="17">SUM(M31:M36)</f>
        <v>46</v>
      </c>
      <c r="N37" s="93">
        <f>SUM(N31:N36)</f>
        <v>1</v>
      </c>
      <c r="O37" s="94">
        <f>SUM(O31:O36)</f>
        <v>6</v>
      </c>
      <c r="P37" s="94">
        <f t="shared" si="17"/>
        <v>7</v>
      </c>
      <c r="Q37" s="93">
        <f t="shared" si="9"/>
        <v>53</v>
      </c>
      <c r="R37" s="95">
        <f t="shared" si="11"/>
        <v>13.20754716981132</v>
      </c>
      <c r="S37" s="96">
        <f t="shared" si="7"/>
        <v>7.095046854082999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60</v>
      </c>
      <c r="C38" s="105">
        <v>7</v>
      </c>
      <c r="D38" s="94">
        <f t="shared" si="2"/>
        <v>67</v>
      </c>
      <c r="E38" s="104">
        <v>0</v>
      </c>
      <c r="F38" s="105">
        <v>4</v>
      </c>
      <c r="G38" s="94">
        <f t="shared" si="3"/>
        <v>4</v>
      </c>
      <c r="H38" s="93">
        <f t="shared" si="8"/>
        <v>71</v>
      </c>
      <c r="I38" s="95">
        <f t="shared" si="10"/>
        <v>5.6338028169014089</v>
      </c>
      <c r="J38" s="96">
        <f t="shared" si="4"/>
        <v>8.875</v>
      </c>
      <c r="K38" s="106">
        <v>34</v>
      </c>
      <c r="L38" s="105">
        <v>4</v>
      </c>
      <c r="M38" s="94">
        <f t="shared" ref="M38:M51" si="18">SUM(K38:L38)</f>
        <v>38</v>
      </c>
      <c r="N38" s="104">
        <v>0</v>
      </c>
      <c r="O38" s="105">
        <v>3</v>
      </c>
      <c r="P38" s="94">
        <f t="shared" ref="P38:P51" si="19">SUM(N38:O38)</f>
        <v>3</v>
      </c>
      <c r="Q38" s="93">
        <f t="shared" si="9"/>
        <v>41</v>
      </c>
      <c r="R38" s="95">
        <f t="shared" si="11"/>
        <v>7.3170731707317076</v>
      </c>
      <c r="S38" s="96">
        <f t="shared" si="7"/>
        <v>5.4886211512717535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305" t="s">
        <v>32</v>
      </c>
      <c r="B39" s="104">
        <v>41</v>
      </c>
      <c r="C39" s="105">
        <v>4</v>
      </c>
      <c r="D39" s="94">
        <f t="shared" si="2"/>
        <v>45</v>
      </c>
      <c r="E39" s="104">
        <v>0</v>
      </c>
      <c r="F39" s="105">
        <v>3</v>
      </c>
      <c r="G39" s="94">
        <f t="shared" si="3"/>
        <v>3</v>
      </c>
      <c r="H39" s="93">
        <f t="shared" si="8"/>
        <v>48</v>
      </c>
      <c r="I39" s="95">
        <f t="shared" si="10"/>
        <v>6.25</v>
      </c>
      <c r="J39" s="96">
        <f t="shared" si="4"/>
        <v>6</v>
      </c>
      <c r="K39" s="106">
        <v>44</v>
      </c>
      <c r="L39" s="105">
        <v>5</v>
      </c>
      <c r="M39" s="94">
        <f t="shared" si="18"/>
        <v>49</v>
      </c>
      <c r="N39" s="104">
        <v>0</v>
      </c>
      <c r="O39" s="105">
        <v>0</v>
      </c>
      <c r="P39" s="94">
        <f t="shared" si="19"/>
        <v>0</v>
      </c>
      <c r="Q39" s="93">
        <f t="shared" si="9"/>
        <v>49</v>
      </c>
      <c r="R39" s="95">
        <f t="shared" si="11"/>
        <v>0</v>
      </c>
      <c r="S39" s="96">
        <f t="shared" si="7"/>
        <v>6.5595716198125835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305" t="s">
        <v>33</v>
      </c>
      <c r="B40" s="104">
        <v>48</v>
      </c>
      <c r="C40" s="105">
        <v>7</v>
      </c>
      <c r="D40" s="94">
        <f t="shared" si="2"/>
        <v>55</v>
      </c>
      <c r="E40" s="104">
        <v>0</v>
      </c>
      <c r="F40" s="105">
        <v>0</v>
      </c>
      <c r="G40" s="94">
        <f t="shared" si="3"/>
        <v>0</v>
      </c>
      <c r="H40" s="93">
        <f t="shared" si="8"/>
        <v>55</v>
      </c>
      <c r="I40" s="95">
        <f t="shared" si="10"/>
        <v>0</v>
      </c>
      <c r="J40" s="96">
        <f t="shared" si="4"/>
        <v>6.875</v>
      </c>
      <c r="K40" s="106">
        <v>46</v>
      </c>
      <c r="L40" s="105">
        <v>2</v>
      </c>
      <c r="M40" s="94">
        <f t="shared" si="18"/>
        <v>48</v>
      </c>
      <c r="N40" s="104">
        <v>0</v>
      </c>
      <c r="O40" s="105">
        <v>2</v>
      </c>
      <c r="P40" s="94">
        <f t="shared" si="19"/>
        <v>2</v>
      </c>
      <c r="Q40" s="93">
        <f t="shared" si="9"/>
        <v>50</v>
      </c>
      <c r="R40" s="95">
        <f t="shared" si="11"/>
        <v>4</v>
      </c>
      <c r="S40" s="96">
        <f t="shared" si="7"/>
        <v>6.693440428380188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305" t="s">
        <v>34</v>
      </c>
      <c r="B41" s="104">
        <v>48</v>
      </c>
      <c r="C41" s="105">
        <v>3</v>
      </c>
      <c r="D41" s="94">
        <f t="shared" si="2"/>
        <v>51</v>
      </c>
      <c r="E41" s="104">
        <v>1</v>
      </c>
      <c r="F41" s="105">
        <v>5</v>
      </c>
      <c r="G41" s="94">
        <f t="shared" si="3"/>
        <v>6</v>
      </c>
      <c r="H41" s="93">
        <f t="shared" si="8"/>
        <v>57</v>
      </c>
      <c r="I41" s="95">
        <f t="shared" si="10"/>
        <v>10.526315789473685</v>
      </c>
      <c r="J41" s="96">
        <f t="shared" si="4"/>
        <v>7.125</v>
      </c>
      <c r="K41" s="106">
        <v>51</v>
      </c>
      <c r="L41" s="105">
        <v>6</v>
      </c>
      <c r="M41" s="94">
        <f t="shared" si="18"/>
        <v>57</v>
      </c>
      <c r="N41" s="104">
        <v>0</v>
      </c>
      <c r="O41" s="105">
        <v>0</v>
      </c>
      <c r="P41" s="94">
        <f t="shared" si="19"/>
        <v>0</v>
      </c>
      <c r="Q41" s="93">
        <f t="shared" si="9"/>
        <v>57</v>
      </c>
      <c r="R41" s="95">
        <f t="shared" si="11"/>
        <v>0</v>
      </c>
      <c r="S41" s="96">
        <f t="shared" si="7"/>
        <v>7.6305220883534135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305" t="s">
        <v>35</v>
      </c>
      <c r="B42" s="104">
        <v>58</v>
      </c>
      <c r="C42" s="105">
        <v>11</v>
      </c>
      <c r="D42" s="94">
        <f t="shared" si="2"/>
        <v>69</v>
      </c>
      <c r="E42" s="104">
        <v>1</v>
      </c>
      <c r="F42" s="105">
        <v>1</v>
      </c>
      <c r="G42" s="94">
        <f t="shared" si="3"/>
        <v>2</v>
      </c>
      <c r="H42" s="93">
        <f t="shared" si="8"/>
        <v>71</v>
      </c>
      <c r="I42" s="95">
        <f t="shared" si="10"/>
        <v>2.8169014084507045</v>
      </c>
      <c r="J42" s="96">
        <f t="shared" si="4"/>
        <v>8.875</v>
      </c>
      <c r="K42" s="106">
        <v>40</v>
      </c>
      <c r="L42" s="105">
        <v>4</v>
      </c>
      <c r="M42" s="94">
        <f t="shared" si="18"/>
        <v>44</v>
      </c>
      <c r="N42" s="104">
        <v>0</v>
      </c>
      <c r="O42" s="105">
        <v>4</v>
      </c>
      <c r="P42" s="94">
        <f t="shared" si="19"/>
        <v>4</v>
      </c>
      <c r="Q42" s="93">
        <f t="shared" si="9"/>
        <v>48</v>
      </c>
      <c r="R42" s="95">
        <f t="shared" si="11"/>
        <v>8.3333333333333339</v>
      </c>
      <c r="S42" s="96">
        <f t="shared" si="7"/>
        <v>6.4257028112449799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305" t="s">
        <v>36</v>
      </c>
      <c r="B43" s="104">
        <v>62</v>
      </c>
      <c r="C43" s="105">
        <v>8</v>
      </c>
      <c r="D43" s="94">
        <f t="shared" si="2"/>
        <v>70</v>
      </c>
      <c r="E43" s="104">
        <v>2</v>
      </c>
      <c r="F43" s="105">
        <v>1</v>
      </c>
      <c r="G43" s="94">
        <f t="shared" si="3"/>
        <v>3</v>
      </c>
      <c r="H43" s="93">
        <f t="shared" si="8"/>
        <v>73</v>
      </c>
      <c r="I43" s="95">
        <f t="shared" si="10"/>
        <v>4.1095890410958908</v>
      </c>
      <c r="J43" s="96">
        <f t="shared" si="4"/>
        <v>9.125</v>
      </c>
      <c r="K43" s="106">
        <v>60</v>
      </c>
      <c r="L43" s="105">
        <v>7</v>
      </c>
      <c r="M43" s="94">
        <f t="shared" si="18"/>
        <v>67</v>
      </c>
      <c r="N43" s="104">
        <v>3</v>
      </c>
      <c r="O43" s="105">
        <v>2</v>
      </c>
      <c r="P43" s="94">
        <f t="shared" si="19"/>
        <v>5</v>
      </c>
      <c r="Q43" s="93">
        <f t="shared" si="9"/>
        <v>72</v>
      </c>
      <c r="R43" s="95">
        <f t="shared" si="11"/>
        <v>6.9444444444444446</v>
      </c>
      <c r="S43" s="96">
        <f t="shared" si="7"/>
        <v>9.6385542168674707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305" t="s">
        <v>37</v>
      </c>
      <c r="B44" s="107">
        <v>47</v>
      </c>
      <c r="C44" s="108">
        <v>7</v>
      </c>
      <c r="D44" s="109">
        <f t="shared" si="2"/>
        <v>54</v>
      </c>
      <c r="E44" s="107">
        <v>1</v>
      </c>
      <c r="F44" s="110">
        <v>1</v>
      </c>
      <c r="G44" s="109">
        <f t="shared" si="3"/>
        <v>2</v>
      </c>
      <c r="H44" s="104">
        <f t="shared" si="8"/>
        <v>56</v>
      </c>
      <c r="I44" s="95">
        <f t="shared" si="10"/>
        <v>3.5714285714285712</v>
      </c>
      <c r="J44" s="96">
        <f t="shared" si="4"/>
        <v>7</v>
      </c>
      <c r="K44" s="111">
        <v>62</v>
      </c>
      <c r="L44" s="108">
        <v>5</v>
      </c>
      <c r="M44" s="109">
        <f t="shared" si="18"/>
        <v>67</v>
      </c>
      <c r="N44" s="107">
        <v>2</v>
      </c>
      <c r="O44" s="110">
        <v>0</v>
      </c>
      <c r="P44" s="109">
        <f t="shared" si="19"/>
        <v>2</v>
      </c>
      <c r="Q44" s="104">
        <f t="shared" si="9"/>
        <v>69</v>
      </c>
      <c r="R44" s="95">
        <f t="shared" si="11"/>
        <v>2.8985507246376816</v>
      </c>
      <c r="S44" s="96">
        <f t="shared" si="7"/>
        <v>9.2369477911646598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2" t="s">
        <v>38</v>
      </c>
      <c r="B45" s="107">
        <v>60</v>
      </c>
      <c r="C45" s="108">
        <v>2</v>
      </c>
      <c r="D45" s="109">
        <f t="shared" si="2"/>
        <v>62</v>
      </c>
      <c r="E45" s="107">
        <v>1</v>
      </c>
      <c r="F45" s="110">
        <v>5</v>
      </c>
      <c r="G45" s="109">
        <f t="shared" si="3"/>
        <v>6</v>
      </c>
      <c r="H45" s="104">
        <f t="shared" si="8"/>
        <v>68</v>
      </c>
      <c r="I45" s="95">
        <f t="shared" si="10"/>
        <v>8.8235294117647047</v>
      </c>
      <c r="J45" s="96">
        <f t="shared" si="4"/>
        <v>8.5</v>
      </c>
      <c r="K45" s="111">
        <v>52</v>
      </c>
      <c r="L45" s="108">
        <v>3</v>
      </c>
      <c r="M45" s="109">
        <f t="shared" si="18"/>
        <v>55</v>
      </c>
      <c r="N45" s="107">
        <v>1</v>
      </c>
      <c r="O45" s="110">
        <v>1</v>
      </c>
      <c r="P45" s="109">
        <f t="shared" si="19"/>
        <v>2</v>
      </c>
      <c r="Q45" s="104">
        <f t="shared" si="9"/>
        <v>57</v>
      </c>
      <c r="R45" s="95">
        <f t="shared" si="11"/>
        <v>3.5087719298245617</v>
      </c>
      <c r="S45" s="96">
        <f t="shared" si="7"/>
        <v>7.6305220883534135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3" t="s">
        <v>39</v>
      </c>
      <c r="B46" s="114">
        <v>11</v>
      </c>
      <c r="C46" s="115">
        <v>2</v>
      </c>
      <c r="D46" s="116">
        <f t="shared" si="2"/>
        <v>13</v>
      </c>
      <c r="E46" s="114">
        <v>1</v>
      </c>
      <c r="F46" s="117">
        <v>1</v>
      </c>
      <c r="G46" s="116">
        <f t="shared" si="3"/>
        <v>2</v>
      </c>
      <c r="H46" s="118">
        <f t="shared" si="8"/>
        <v>15</v>
      </c>
      <c r="I46" s="119">
        <f t="shared" si="10"/>
        <v>13.333333333333334</v>
      </c>
      <c r="J46" s="120">
        <f t="shared" si="4"/>
        <v>1.875</v>
      </c>
      <c r="K46" s="121">
        <v>12</v>
      </c>
      <c r="L46" s="115">
        <v>0</v>
      </c>
      <c r="M46" s="116">
        <f t="shared" si="18"/>
        <v>12</v>
      </c>
      <c r="N46" s="114">
        <v>1</v>
      </c>
      <c r="O46" s="117">
        <v>0</v>
      </c>
      <c r="P46" s="116">
        <f t="shared" si="19"/>
        <v>1</v>
      </c>
      <c r="Q46" s="118">
        <f t="shared" si="9"/>
        <v>13</v>
      </c>
      <c r="R46" s="119">
        <f t="shared" si="11"/>
        <v>7.6923076923076916</v>
      </c>
      <c r="S46" s="120">
        <f t="shared" si="7"/>
        <v>1.7402945113788488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2" t="s">
        <v>40</v>
      </c>
      <c r="B47" s="123">
        <v>12</v>
      </c>
      <c r="C47" s="124">
        <v>1</v>
      </c>
      <c r="D47" s="125">
        <f t="shared" si="2"/>
        <v>13</v>
      </c>
      <c r="E47" s="123">
        <v>0</v>
      </c>
      <c r="F47" s="126">
        <v>0</v>
      </c>
      <c r="G47" s="125">
        <f t="shared" si="3"/>
        <v>0</v>
      </c>
      <c r="H47" s="127">
        <f t="shared" si="8"/>
        <v>13</v>
      </c>
      <c r="I47" s="128">
        <f t="shared" si="10"/>
        <v>0</v>
      </c>
      <c r="J47" s="129">
        <f t="shared" si="4"/>
        <v>1.625</v>
      </c>
      <c r="K47" s="130">
        <v>10</v>
      </c>
      <c r="L47" s="124">
        <v>0</v>
      </c>
      <c r="M47" s="125">
        <f t="shared" si="18"/>
        <v>10</v>
      </c>
      <c r="N47" s="123">
        <v>0</v>
      </c>
      <c r="O47" s="126">
        <v>0</v>
      </c>
      <c r="P47" s="125">
        <f t="shared" si="19"/>
        <v>0</v>
      </c>
      <c r="Q47" s="127">
        <f t="shared" si="9"/>
        <v>10</v>
      </c>
      <c r="R47" s="128">
        <f t="shared" si="11"/>
        <v>0</v>
      </c>
      <c r="S47" s="129">
        <f t="shared" si="7"/>
        <v>1.3386880856760375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2" t="s">
        <v>41</v>
      </c>
      <c r="B48" s="123">
        <v>14</v>
      </c>
      <c r="C48" s="124">
        <v>1</v>
      </c>
      <c r="D48" s="125">
        <f t="shared" si="2"/>
        <v>15</v>
      </c>
      <c r="E48" s="123">
        <v>0</v>
      </c>
      <c r="F48" s="126">
        <v>0</v>
      </c>
      <c r="G48" s="125">
        <f t="shared" si="3"/>
        <v>0</v>
      </c>
      <c r="H48" s="127">
        <f t="shared" si="8"/>
        <v>15</v>
      </c>
      <c r="I48" s="128">
        <f t="shared" si="10"/>
        <v>0</v>
      </c>
      <c r="J48" s="129">
        <f t="shared" si="4"/>
        <v>1.875</v>
      </c>
      <c r="K48" s="130">
        <v>15</v>
      </c>
      <c r="L48" s="124">
        <v>0</v>
      </c>
      <c r="M48" s="125">
        <f t="shared" si="18"/>
        <v>15</v>
      </c>
      <c r="N48" s="123">
        <v>0</v>
      </c>
      <c r="O48" s="126">
        <v>0</v>
      </c>
      <c r="P48" s="125">
        <f t="shared" si="19"/>
        <v>0</v>
      </c>
      <c r="Q48" s="127">
        <f t="shared" si="9"/>
        <v>15</v>
      </c>
      <c r="R48" s="128">
        <f t="shared" si="11"/>
        <v>0</v>
      </c>
      <c r="S48" s="129">
        <f t="shared" si="7"/>
        <v>2.0080321285140563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2" t="s">
        <v>42</v>
      </c>
      <c r="B49" s="123">
        <v>7</v>
      </c>
      <c r="C49" s="124">
        <v>3</v>
      </c>
      <c r="D49" s="125">
        <f t="shared" si="2"/>
        <v>10</v>
      </c>
      <c r="E49" s="123">
        <v>1</v>
      </c>
      <c r="F49" s="126">
        <v>0</v>
      </c>
      <c r="G49" s="125">
        <f t="shared" si="3"/>
        <v>1</v>
      </c>
      <c r="H49" s="127">
        <f t="shared" si="8"/>
        <v>11</v>
      </c>
      <c r="I49" s="128">
        <f t="shared" si="10"/>
        <v>9.0909090909090917</v>
      </c>
      <c r="J49" s="129">
        <f t="shared" si="4"/>
        <v>1.375</v>
      </c>
      <c r="K49" s="130">
        <v>25</v>
      </c>
      <c r="L49" s="124">
        <v>0</v>
      </c>
      <c r="M49" s="125">
        <f t="shared" si="18"/>
        <v>25</v>
      </c>
      <c r="N49" s="123">
        <v>3</v>
      </c>
      <c r="O49" s="126">
        <v>2</v>
      </c>
      <c r="P49" s="125">
        <f t="shared" si="19"/>
        <v>5</v>
      </c>
      <c r="Q49" s="127">
        <f t="shared" si="9"/>
        <v>30</v>
      </c>
      <c r="R49" s="128">
        <f t="shared" si="11"/>
        <v>16.666666666666668</v>
      </c>
      <c r="S49" s="129">
        <f t="shared" si="7"/>
        <v>4.0160642570281126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2" t="s">
        <v>43</v>
      </c>
      <c r="B50" s="74">
        <v>15</v>
      </c>
      <c r="C50" s="75">
        <v>0</v>
      </c>
      <c r="D50" s="75">
        <f t="shared" si="2"/>
        <v>15</v>
      </c>
      <c r="E50" s="74">
        <v>0</v>
      </c>
      <c r="F50" s="75">
        <v>0</v>
      </c>
      <c r="G50" s="75">
        <f t="shared" si="3"/>
        <v>0</v>
      </c>
      <c r="H50" s="74">
        <f t="shared" si="8"/>
        <v>15</v>
      </c>
      <c r="I50" s="76">
        <f t="shared" si="10"/>
        <v>0</v>
      </c>
      <c r="J50" s="77">
        <f t="shared" si="4"/>
        <v>1.875</v>
      </c>
      <c r="K50" s="78">
        <v>11</v>
      </c>
      <c r="L50" s="75">
        <v>1</v>
      </c>
      <c r="M50" s="75">
        <f t="shared" si="18"/>
        <v>12</v>
      </c>
      <c r="N50" s="74">
        <v>0</v>
      </c>
      <c r="O50" s="75">
        <v>0</v>
      </c>
      <c r="P50" s="75">
        <f t="shared" si="19"/>
        <v>0</v>
      </c>
      <c r="Q50" s="74">
        <f t="shared" si="9"/>
        <v>12</v>
      </c>
      <c r="R50" s="76">
        <f t="shared" si="11"/>
        <v>0</v>
      </c>
      <c r="S50" s="77">
        <f t="shared" si="7"/>
        <v>1.606425702811245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1" t="s">
        <v>44</v>
      </c>
      <c r="B51" s="86">
        <v>9</v>
      </c>
      <c r="C51" s="87">
        <v>2</v>
      </c>
      <c r="D51" s="87">
        <f t="shared" si="2"/>
        <v>11</v>
      </c>
      <c r="E51" s="86">
        <v>0</v>
      </c>
      <c r="F51" s="87">
        <v>1</v>
      </c>
      <c r="G51" s="87">
        <f t="shared" si="3"/>
        <v>1</v>
      </c>
      <c r="H51" s="86">
        <f t="shared" si="8"/>
        <v>12</v>
      </c>
      <c r="I51" s="132">
        <f t="shared" si="10"/>
        <v>8.3333333333333339</v>
      </c>
      <c r="J51" s="133">
        <f t="shared" si="4"/>
        <v>1.5</v>
      </c>
      <c r="K51" s="90">
        <v>10</v>
      </c>
      <c r="L51" s="87">
        <v>1</v>
      </c>
      <c r="M51" s="87">
        <f t="shared" si="18"/>
        <v>11</v>
      </c>
      <c r="N51" s="86">
        <v>0</v>
      </c>
      <c r="O51" s="87">
        <v>0</v>
      </c>
      <c r="P51" s="87">
        <f t="shared" si="19"/>
        <v>0</v>
      </c>
      <c r="Q51" s="86">
        <f t="shared" si="9"/>
        <v>11</v>
      </c>
      <c r="R51" s="132">
        <f t="shared" si="11"/>
        <v>0</v>
      </c>
      <c r="S51" s="133">
        <f t="shared" si="7"/>
        <v>1.4725568942436413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2" t="s">
        <v>45</v>
      </c>
      <c r="B52" s="93">
        <f>SUM(B46:B51)</f>
        <v>68</v>
      </c>
      <c r="C52" s="94">
        <f>SUM(C46:C51)</f>
        <v>9</v>
      </c>
      <c r="D52" s="94">
        <f t="shared" ref="D52:G52" si="20">SUM(D46:D51)</f>
        <v>77</v>
      </c>
      <c r="E52" s="93">
        <f>SUM(E46:E51)</f>
        <v>2</v>
      </c>
      <c r="F52" s="94">
        <f>SUM(F46:F51)</f>
        <v>2</v>
      </c>
      <c r="G52" s="94">
        <f t="shared" si="20"/>
        <v>4</v>
      </c>
      <c r="H52" s="93">
        <f t="shared" si="8"/>
        <v>81</v>
      </c>
      <c r="I52" s="95">
        <f t="shared" si="10"/>
        <v>4.9382716049382713</v>
      </c>
      <c r="J52" s="96">
        <f t="shared" si="4"/>
        <v>10.125</v>
      </c>
      <c r="K52" s="93">
        <f>SUM(K46:K51)</f>
        <v>83</v>
      </c>
      <c r="L52" s="94">
        <f>SUM(L46:L51)</f>
        <v>2</v>
      </c>
      <c r="M52" s="94">
        <f t="shared" ref="M52:P52" si="21">SUM(M46:M51)</f>
        <v>85</v>
      </c>
      <c r="N52" s="93">
        <f>SUM(N46:N51)</f>
        <v>4</v>
      </c>
      <c r="O52" s="94">
        <f>SUM(O46:O51)</f>
        <v>2</v>
      </c>
      <c r="P52" s="94">
        <f t="shared" si="21"/>
        <v>6</v>
      </c>
      <c r="Q52" s="93">
        <f t="shared" si="9"/>
        <v>91</v>
      </c>
      <c r="R52" s="95">
        <f t="shared" si="11"/>
        <v>6.5934065934065931</v>
      </c>
      <c r="S52" s="96">
        <f t="shared" si="7"/>
        <v>12.182061579651942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4">
        <v>11</v>
      </c>
      <c r="C53" s="135">
        <v>0</v>
      </c>
      <c r="D53" s="135">
        <f t="shared" si="2"/>
        <v>11</v>
      </c>
      <c r="E53" s="134">
        <v>0</v>
      </c>
      <c r="F53" s="135">
        <v>0</v>
      </c>
      <c r="G53" s="135">
        <f t="shared" si="3"/>
        <v>0</v>
      </c>
      <c r="H53" s="134">
        <f t="shared" si="8"/>
        <v>11</v>
      </c>
      <c r="I53" s="136">
        <f t="shared" si="10"/>
        <v>0</v>
      </c>
      <c r="J53" s="137">
        <f t="shared" si="4"/>
        <v>1.375</v>
      </c>
      <c r="K53" s="138">
        <v>20</v>
      </c>
      <c r="L53" s="135">
        <v>0</v>
      </c>
      <c r="M53" s="135">
        <f t="shared" ref="M53:M58" si="22">SUM(K53:L53)</f>
        <v>20</v>
      </c>
      <c r="N53" s="134">
        <v>0</v>
      </c>
      <c r="O53" s="135">
        <v>0</v>
      </c>
      <c r="P53" s="135">
        <f t="shared" ref="P53:P58" si="23">SUM(N53:O53)</f>
        <v>0</v>
      </c>
      <c r="Q53" s="134">
        <f t="shared" si="9"/>
        <v>20</v>
      </c>
      <c r="R53" s="136">
        <f t="shared" si="11"/>
        <v>0</v>
      </c>
      <c r="S53" s="137">
        <f t="shared" si="7"/>
        <v>2.677376171352075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9</v>
      </c>
      <c r="C54" s="75">
        <v>2</v>
      </c>
      <c r="D54" s="75">
        <f t="shared" si="2"/>
        <v>11</v>
      </c>
      <c r="E54" s="74">
        <v>0</v>
      </c>
      <c r="F54" s="75">
        <v>0</v>
      </c>
      <c r="G54" s="75">
        <f t="shared" si="3"/>
        <v>0</v>
      </c>
      <c r="H54" s="74">
        <f t="shared" si="8"/>
        <v>11</v>
      </c>
      <c r="I54" s="76">
        <f t="shared" si="10"/>
        <v>0</v>
      </c>
      <c r="J54" s="77">
        <f t="shared" si="4"/>
        <v>1.375</v>
      </c>
      <c r="K54" s="78">
        <v>15</v>
      </c>
      <c r="L54" s="75">
        <v>1</v>
      </c>
      <c r="M54" s="75">
        <f t="shared" si="22"/>
        <v>16</v>
      </c>
      <c r="N54" s="74">
        <v>0</v>
      </c>
      <c r="O54" s="75">
        <v>0</v>
      </c>
      <c r="P54" s="75">
        <f t="shared" si="23"/>
        <v>0</v>
      </c>
      <c r="Q54" s="74">
        <f t="shared" si="9"/>
        <v>16</v>
      </c>
      <c r="R54" s="76">
        <f t="shared" si="11"/>
        <v>0</v>
      </c>
      <c r="S54" s="77">
        <f t="shared" si="7"/>
        <v>2.14190093708166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5</v>
      </c>
      <c r="C55" s="75">
        <v>3</v>
      </c>
      <c r="D55" s="75">
        <f t="shared" si="2"/>
        <v>8</v>
      </c>
      <c r="E55" s="74">
        <v>0</v>
      </c>
      <c r="F55" s="75">
        <v>0</v>
      </c>
      <c r="G55" s="75">
        <f t="shared" si="3"/>
        <v>0</v>
      </c>
      <c r="H55" s="74">
        <f t="shared" si="8"/>
        <v>8</v>
      </c>
      <c r="I55" s="76">
        <f t="shared" si="10"/>
        <v>0</v>
      </c>
      <c r="J55" s="77">
        <f t="shared" si="4"/>
        <v>1</v>
      </c>
      <c r="K55" s="78">
        <v>10</v>
      </c>
      <c r="L55" s="75">
        <v>0</v>
      </c>
      <c r="M55" s="75">
        <f t="shared" si="22"/>
        <v>10</v>
      </c>
      <c r="N55" s="74">
        <v>0</v>
      </c>
      <c r="O55" s="75">
        <v>0</v>
      </c>
      <c r="P55" s="75">
        <f t="shared" si="23"/>
        <v>0</v>
      </c>
      <c r="Q55" s="74">
        <f t="shared" si="9"/>
        <v>10</v>
      </c>
      <c r="R55" s="76">
        <f t="shared" si="11"/>
        <v>0</v>
      </c>
      <c r="S55" s="77">
        <f t="shared" si="7"/>
        <v>1.3386880856760375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5</v>
      </c>
      <c r="C56" s="75">
        <v>0</v>
      </c>
      <c r="D56" s="75">
        <f t="shared" si="2"/>
        <v>5</v>
      </c>
      <c r="E56" s="74">
        <v>1</v>
      </c>
      <c r="F56" s="75">
        <v>0</v>
      </c>
      <c r="G56" s="75">
        <f t="shared" si="3"/>
        <v>1</v>
      </c>
      <c r="H56" s="74">
        <f t="shared" si="8"/>
        <v>6</v>
      </c>
      <c r="I56" s="128">
        <f t="shared" si="10"/>
        <v>16.666666666666668</v>
      </c>
      <c r="J56" s="129">
        <f t="shared" si="4"/>
        <v>0.75</v>
      </c>
      <c r="K56" s="78">
        <v>11</v>
      </c>
      <c r="L56" s="75">
        <v>1</v>
      </c>
      <c r="M56" s="75">
        <f t="shared" si="22"/>
        <v>12</v>
      </c>
      <c r="N56" s="74">
        <v>0</v>
      </c>
      <c r="O56" s="75">
        <v>0</v>
      </c>
      <c r="P56" s="75">
        <f t="shared" si="23"/>
        <v>0</v>
      </c>
      <c r="Q56" s="74">
        <f t="shared" si="9"/>
        <v>12</v>
      </c>
      <c r="R56" s="128">
        <f t="shared" si="11"/>
        <v>0</v>
      </c>
      <c r="S56" s="129">
        <f t="shared" si="7"/>
        <v>1.606425702811245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13</v>
      </c>
      <c r="C57" s="75">
        <v>1</v>
      </c>
      <c r="D57" s="75">
        <f t="shared" si="2"/>
        <v>14</v>
      </c>
      <c r="E57" s="74">
        <v>0</v>
      </c>
      <c r="F57" s="75">
        <v>1</v>
      </c>
      <c r="G57" s="75">
        <f t="shared" si="3"/>
        <v>1</v>
      </c>
      <c r="H57" s="74">
        <f t="shared" si="8"/>
        <v>15</v>
      </c>
      <c r="I57" s="76">
        <f t="shared" si="10"/>
        <v>6.666666666666667</v>
      </c>
      <c r="J57" s="77">
        <f t="shared" si="4"/>
        <v>1.875</v>
      </c>
      <c r="K57" s="78">
        <v>12</v>
      </c>
      <c r="L57" s="75">
        <v>0</v>
      </c>
      <c r="M57" s="75">
        <f t="shared" si="22"/>
        <v>12</v>
      </c>
      <c r="N57" s="74">
        <v>0</v>
      </c>
      <c r="O57" s="75">
        <v>0</v>
      </c>
      <c r="P57" s="75">
        <f t="shared" si="23"/>
        <v>0</v>
      </c>
      <c r="Q57" s="74">
        <f t="shared" si="9"/>
        <v>12</v>
      </c>
      <c r="R57" s="76">
        <f t="shared" si="11"/>
        <v>0</v>
      </c>
      <c r="S57" s="77">
        <f t="shared" si="7"/>
        <v>1.606425702811245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39" t="s">
        <v>51</v>
      </c>
      <c r="B58" s="86">
        <v>7</v>
      </c>
      <c r="C58" s="87">
        <v>0</v>
      </c>
      <c r="D58" s="87">
        <f t="shared" si="2"/>
        <v>7</v>
      </c>
      <c r="E58" s="86">
        <v>0</v>
      </c>
      <c r="F58" s="87">
        <v>0</v>
      </c>
      <c r="G58" s="87">
        <f t="shared" si="3"/>
        <v>0</v>
      </c>
      <c r="H58" s="86">
        <f t="shared" si="8"/>
        <v>7</v>
      </c>
      <c r="I58" s="132">
        <f t="shared" si="10"/>
        <v>0</v>
      </c>
      <c r="J58" s="133">
        <f t="shared" si="4"/>
        <v>0.875</v>
      </c>
      <c r="K58" s="90">
        <v>14</v>
      </c>
      <c r="L58" s="87">
        <v>1</v>
      </c>
      <c r="M58" s="87">
        <f t="shared" si="22"/>
        <v>15</v>
      </c>
      <c r="N58" s="86">
        <v>0</v>
      </c>
      <c r="O58" s="87">
        <v>0</v>
      </c>
      <c r="P58" s="87">
        <f t="shared" si="23"/>
        <v>0</v>
      </c>
      <c r="Q58" s="86">
        <f t="shared" si="9"/>
        <v>15</v>
      </c>
      <c r="R58" s="132">
        <f t="shared" si="11"/>
        <v>0</v>
      </c>
      <c r="S58" s="133">
        <f t="shared" si="7"/>
        <v>2.0080321285140563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2" t="s">
        <v>52</v>
      </c>
      <c r="B59" s="93">
        <f>SUM(B53:B58)</f>
        <v>50</v>
      </c>
      <c r="C59" s="94">
        <f t="shared" ref="C59:G59" si="24">SUM(C53:C58)</f>
        <v>6</v>
      </c>
      <c r="D59" s="94">
        <f t="shared" si="24"/>
        <v>56</v>
      </c>
      <c r="E59" s="93">
        <f t="shared" si="24"/>
        <v>1</v>
      </c>
      <c r="F59" s="94">
        <f t="shared" si="24"/>
        <v>1</v>
      </c>
      <c r="G59" s="94">
        <f t="shared" si="24"/>
        <v>2</v>
      </c>
      <c r="H59" s="93">
        <f t="shared" si="8"/>
        <v>58</v>
      </c>
      <c r="I59" s="95">
        <f t="shared" si="10"/>
        <v>3.4482758620689657</v>
      </c>
      <c r="J59" s="96">
        <f t="shared" si="4"/>
        <v>7.25</v>
      </c>
      <c r="K59" s="97">
        <f>SUM(K53:K58)</f>
        <v>82</v>
      </c>
      <c r="L59" s="94">
        <f t="shared" ref="L59:P59" si="25">SUM(L53:L58)</f>
        <v>3</v>
      </c>
      <c r="M59" s="94">
        <f t="shared" si="25"/>
        <v>85</v>
      </c>
      <c r="N59" s="93">
        <f t="shared" si="25"/>
        <v>0</v>
      </c>
      <c r="O59" s="94">
        <f t="shared" si="25"/>
        <v>0</v>
      </c>
      <c r="P59" s="94">
        <f t="shared" si="25"/>
        <v>0</v>
      </c>
      <c r="Q59" s="93">
        <f t="shared" si="9"/>
        <v>85</v>
      </c>
      <c r="R59" s="95">
        <f t="shared" si="11"/>
        <v>0</v>
      </c>
      <c r="S59" s="96">
        <f t="shared" si="7"/>
        <v>11.37884872824632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0" t="s">
        <v>53</v>
      </c>
      <c r="B60" s="141">
        <f>B30+B37+B38+B39+B40+B41+B42+B43+B44+B45+B52+B59</f>
        <v>683</v>
      </c>
      <c r="C60" s="142">
        <f t="shared" ref="C60:G60" si="26">C30+C37+C38+C39+C40+C41+C42+C43+C44+C45+C52+C59</f>
        <v>75</v>
      </c>
      <c r="D60" s="143">
        <f t="shared" si="26"/>
        <v>758</v>
      </c>
      <c r="E60" s="141">
        <f t="shared" si="26"/>
        <v>13</v>
      </c>
      <c r="F60" s="144">
        <f t="shared" si="26"/>
        <v>29</v>
      </c>
      <c r="G60" s="143">
        <f t="shared" si="26"/>
        <v>42</v>
      </c>
      <c r="H60" s="302">
        <f t="shared" ref="H60:J60" si="27">H30+H37+H38+H39+H40+H41+H42+H43+H44+H45+H52+H59</f>
        <v>800</v>
      </c>
      <c r="I60" s="730">
        <f t="shared" si="10"/>
        <v>5.25</v>
      </c>
      <c r="J60" s="304">
        <f t="shared" si="27"/>
        <v>100</v>
      </c>
      <c r="K60" s="145">
        <f>K30+K37+K38+K39+K40+K41+K42+K43+K44+K45+K52+K59</f>
        <v>655</v>
      </c>
      <c r="L60" s="142">
        <f t="shared" ref="L60:P60" si="28">L30+L37+L38+L39+L40+L41+L42+L43+L44+L45+L52+L59</f>
        <v>59</v>
      </c>
      <c r="M60" s="143">
        <f t="shared" si="28"/>
        <v>714</v>
      </c>
      <c r="N60" s="141">
        <f t="shared" si="28"/>
        <v>12</v>
      </c>
      <c r="O60" s="144">
        <f t="shared" si="28"/>
        <v>21</v>
      </c>
      <c r="P60" s="143">
        <f t="shared" si="28"/>
        <v>33</v>
      </c>
      <c r="Q60" s="302">
        <f t="shared" ref="Q60" si="29">Q30+Q37+Q38+Q39+Q40+Q41+Q42+Q43+Q44+Q45+Q52+Q59</f>
        <v>747</v>
      </c>
      <c r="R60" s="730">
        <f t="shared" si="11"/>
        <v>4.4176706827309236</v>
      </c>
      <c r="S60" s="304">
        <f t="shared" si="7"/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4"/>
  <conditionalFormatting sqref="T30:U30 T37:U37 T44:U49 T52:U52 T59:U59">
    <cfRule type="expression" dxfId="84" priority="26" stopIfTrue="1">
      <formula>$Y30=1</formula>
    </cfRule>
  </conditionalFormatting>
  <conditionalFormatting sqref="H44:J49 H59:J59 H30:J30 H37:J37 H52:J52">
    <cfRule type="expression" dxfId="83" priority="22" stopIfTrue="1">
      <formula>$Y30=1</formula>
    </cfRule>
  </conditionalFormatting>
  <conditionalFormatting sqref="Q44:R49 Q59:R59 Q52:R52 Q37:R37 Q30:R30">
    <cfRule type="expression" dxfId="82" priority="21" stopIfTrue="1">
      <formula>$Y30=1</formula>
    </cfRule>
  </conditionalFormatting>
  <conditionalFormatting sqref="B44:G49 B59:G59 B52:G52 B37:G37 B30:G30">
    <cfRule type="expression" dxfId="81" priority="11" stopIfTrue="1">
      <formula>$Y30=1</formula>
    </cfRule>
  </conditionalFormatting>
  <conditionalFormatting sqref="M30 M37 K44:P49 M52 K59:P59 P52 P37 P30">
    <cfRule type="expression" dxfId="80" priority="10" stopIfTrue="1">
      <formula>$Y30=1</formula>
    </cfRule>
  </conditionalFormatting>
  <conditionalFormatting sqref="K30:L30">
    <cfRule type="expression" dxfId="79" priority="9" stopIfTrue="1">
      <formula>$Y30=1</formula>
    </cfRule>
  </conditionalFormatting>
  <conditionalFormatting sqref="K37:L37">
    <cfRule type="expression" dxfId="78" priority="8" stopIfTrue="1">
      <formula>$Y37=1</formula>
    </cfRule>
  </conditionalFormatting>
  <conditionalFormatting sqref="K52:L52">
    <cfRule type="expression" dxfId="77" priority="7" stopIfTrue="1">
      <formula>$Y52=1</formula>
    </cfRule>
  </conditionalFormatting>
  <conditionalFormatting sqref="N52:O52">
    <cfRule type="expression" dxfId="76" priority="6" stopIfTrue="1">
      <formula>$Y52=1</formula>
    </cfRule>
  </conditionalFormatting>
  <conditionalFormatting sqref="N37:O37">
    <cfRule type="expression" dxfId="75" priority="5" stopIfTrue="1">
      <formula>$Y37=1</formula>
    </cfRule>
  </conditionalFormatting>
  <conditionalFormatting sqref="N30:O30">
    <cfRule type="expression" dxfId="74" priority="4" stopIfTrue="1">
      <formula>$Y30=1</formula>
    </cfRule>
  </conditionalFormatting>
  <conditionalFormatting sqref="S44:S49 S59 S30 S37 S52">
    <cfRule type="expression" dxfId="73" priority="3" stopIfTrue="1">
      <formula>$Y30=1</formula>
    </cfRule>
  </conditionalFormatting>
  <conditionalFormatting sqref="I60">
    <cfRule type="expression" dxfId="72" priority="2" stopIfTrue="1">
      <formula>$Y60=1</formula>
    </cfRule>
  </conditionalFormatting>
  <conditionalFormatting sqref="R60">
    <cfRule type="expression" dxfId="71" priority="1" stopIfTrue="1">
      <formula>$Y60=1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BG60"/>
  <sheetViews>
    <sheetView view="pageBreakPreview" topLeftCell="A40" zoomScale="85" zoomScaleNormal="100" zoomScaleSheetLayoutView="85" workbookViewId="0">
      <selection activeCell="R60" sqref="R60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100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104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70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tr">
        <f>'No.4-12（方向別）'!A13</f>
        <v>調査地点　：Ｎｏ．４　有吉中学校前交差点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340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71</v>
      </c>
      <c r="C21" s="38"/>
      <c r="D21" s="38"/>
      <c r="E21" s="38"/>
      <c r="F21" s="38"/>
      <c r="G21" s="38"/>
      <c r="H21" s="38"/>
      <c r="I21" s="38"/>
      <c r="J21" s="39"/>
      <c r="K21" s="40" t="s">
        <v>54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97</v>
      </c>
      <c r="J23" s="56" t="s">
        <v>98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108</v>
      </c>
      <c r="S23" s="56" t="s">
        <v>16</v>
      </c>
      <c r="T23" s="61"/>
      <c r="U23" s="61"/>
      <c r="V23" s="62"/>
      <c r="W23" s="62"/>
      <c r="X23" s="62">
        <v>761</v>
      </c>
      <c r="Y23" s="62">
        <v>116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0</v>
      </c>
      <c r="C24" s="311">
        <v>0</v>
      </c>
      <c r="D24" s="679">
        <f>SUM(B24:C24)</f>
        <v>0</v>
      </c>
      <c r="E24" s="65">
        <v>0</v>
      </c>
      <c r="F24" s="66">
        <v>0</v>
      </c>
      <c r="G24" s="682">
        <f>SUM(E24:F24)</f>
        <v>0</v>
      </c>
      <c r="H24" s="65">
        <f>D24+G24</f>
        <v>0</v>
      </c>
      <c r="I24" s="67" t="str">
        <f t="shared" ref="I24:I26" si="0">IF(H24=0,"-",G24/H24%)</f>
        <v>-</v>
      </c>
      <c r="J24" s="68">
        <f>H24/$H$60%</f>
        <v>0</v>
      </c>
      <c r="K24" s="69">
        <v>18</v>
      </c>
      <c r="L24" s="66">
        <v>2</v>
      </c>
      <c r="M24" s="66">
        <f>SUM(K24:L24)</f>
        <v>20</v>
      </c>
      <c r="N24" s="65">
        <v>0</v>
      </c>
      <c r="O24" s="66">
        <v>0</v>
      </c>
      <c r="P24" s="66">
        <f>SUM(N24:O24)</f>
        <v>0</v>
      </c>
      <c r="Q24" s="65">
        <f>M24+P24</f>
        <v>20</v>
      </c>
      <c r="R24" s="67">
        <f t="shared" ref="R24:R26" si="1">IF(Q24=0,"-",P24/Q24%)</f>
        <v>0</v>
      </c>
      <c r="S24" s="68">
        <f>Q24/$Q$60%</f>
        <v>2.8208744710860367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0</v>
      </c>
      <c r="C25" s="312">
        <v>0</v>
      </c>
      <c r="D25" s="610">
        <f t="shared" ref="D25:D59" si="2">SUM(B25:C25)</f>
        <v>0</v>
      </c>
      <c r="E25" s="74">
        <v>0</v>
      </c>
      <c r="F25" s="75">
        <v>0</v>
      </c>
      <c r="G25" s="610">
        <f t="shared" ref="G25:G59" si="3">SUM(E25:F25)</f>
        <v>0</v>
      </c>
      <c r="H25" s="74">
        <f>D25+G25</f>
        <v>0</v>
      </c>
      <c r="I25" s="76" t="str">
        <f t="shared" si="0"/>
        <v>-</v>
      </c>
      <c r="J25" s="77">
        <f t="shared" ref="J25:J59" si="4">H25/$H$60%</f>
        <v>0</v>
      </c>
      <c r="K25" s="78">
        <v>13</v>
      </c>
      <c r="L25" s="75">
        <v>3</v>
      </c>
      <c r="M25" s="75">
        <f t="shared" ref="M25:M29" si="5">SUM(K25:L25)</f>
        <v>16</v>
      </c>
      <c r="N25" s="74">
        <v>0</v>
      </c>
      <c r="O25" s="75">
        <v>0</v>
      </c>
      <c r="P25" s="75">
        <f t="shared" ref="P25:P29" si="6">SUM(N25:O25)</f>
        <v>0</v>
      </c>
      <c r="Q25" s="74">
        <f>M25+P25</f>
        <v>16</v>
      </c>
      <c r="R25" s="76">
        <f t="shared" si="1"/>
        <v>0</v>
      </c>
      <c r="S25" s="77">
        <f t="shared" ref="S25:S60" si="7">Q25/$Q$60%</f>
        <v>2.2566995768688294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0</v>
      </c>
      <c r="C26" s="312">
        <v>0</v>
      </c>
      <c r="D26" s="680">
        <f t="shared" si="2"/>
        <v>0</v>
      </c>
      <c r="E26" s="74">
        <v>0</v>
      </c>
      <c r="F26" s="75">
        <v>0</v>
      </c>
      <c r="G26" s="610">
        <f t="shared" si="3"/>
        <v>0</v>
      </c>
      <c r="H26" s="74">
        <f t="shared" ref="H26:H59" si="8">D26+G26</f>
        <v>0</v>
      </c>
      <c r="I26" s="76" t="str">
        <f t="shared" si="0"/>
        <v>-</v>
      </c>
      <c r="J26" s="77">
        <f t="shared" si="4"/>
        <v>0</v>
      </c>
      <c r="K26" s="78">
        <v>53</v>
      </c>
      <c r="L26" s="75">
        <v>6</v>
      </c>
      <c r="M26" s="75">
        <f t="shared" si="5"/>
        <v>59</v>
      </c>
      <c r="N26" s="74">
        <v>0</v>
      </c>
      <c r="O26" s="75">
        <v>0</v>
      </c>
      <c r="P26" s="75">
        <f t="shared" si="6"/>
        <v>0</v>
      </c>
      <c r="Q26" s="74">
        <f t="shared" ref="Q26:Q59" si="9">M26+P26</f>
        <v>59</v>
      </c>
      <c r="R26" s="76">
        <f t="shared" si="1"/>
        <v>0</v>
      </c>
      <c r="S26" s="77">
        <f t="shared" si="7"/>
        <v>8.3215796897038086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1</v>
      </c>
      <c r="C27" s="313">
        <v>0</v>
      </c>
      <c r="D27" s="610">
        <f t="shared" si="2"/>
        <v>1</v>
      </c>
      <c r="E27" s="80">
        <v>0</v>
      </c>
      <c r="F27" s="81">
        <v>0</v>
      </c>
      <c r="G27" s="610">
        <f t="shared" si="3"/>
        <v>0</v>
      </c>
      <c r="H27" s="80">
        <f t="shared" si="8"/>
        <v>1</v>
      </c>
      <c r="I27" s="82">
        <f>IF(H27=0,"-",G27/H27%)</f>
        <v>0</v>
      </c>
      <c r="J27" s="83">
        <f t="shared" si="4"/>
        <v>20</v>
      </c>
      <c r="K27" s="84">
        <v>18</v>
      </c>
      <c r="L27" s="81">
        <v>3</v>
      </c>
      <c r="M27" s="81">
        <f t="shared" si="5"/>
        <v>21</v>
      </c>
      <c r="N27" s="80">
        <v>0</v>
      </c>
      <c r="O27" s="81">
        <v>0</v>
      </c>
      <c r="P27" s="81">
        <f t="shared" si="6"/>
        <v>0</v>
      </c>
      <c r="Q27" s="80">
        <f t="shared" si="9"/>
        <v>21</v>
      </c>
      <c r="R27" s="82">
        <f>IF(Q27=0,"-",P27/Q27%)</f>
        <v>0</v>
      </c>
      <c r="S27" s="83">
        <f t="shared" si="7"/>
        <v>2.9619181946403388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0</v>
      </c>
      <c r="C28" s="312">
        <v>0</v>
      </c>
      <c r="D28" s="610">
        <f t="shared" si="2"/>
        <v>0</v>
      </c>
      <c r="E28" s="74">
        <v>0</v>
      </c>
      <c r="F28" s="75">
        <v>0</v>
      </c>
      <c r="G28" s="610">
        <f t="shared" si="3"/>
        <v>0</v>
      </c>
      <c r="H28" s="74">
        <f t="shared" si="8"/>
        <v>0</v>
      </c>
      <c r="I28" s="76" t="str">
        <f t="shared" ref="I28:I59" si="10">IF(H28=0,"-",G28/H28%)</f>
        <v>-</v>
      </c>
      <c r="J28" s="77">
        <f t="shared" si="4"/>
        <v>0</v>
      </c>
      <c r="K28" s="78">
        <v>44</v>
      </c>
      <c r="L28" s="75">
        <v>3</v>
      </c>
      <c r="M28" s="75">
        <f t="shared" si="5"/>
        <v>47</v>
      </c>
      <c r="N28" s="74">
        <v>0</v>
      </c>
      <c r="O28" s="75">
        <v>0</v>
      </c>
      <c r="P28" s="75">
        <f t="shared" si="6"/>
        <v>0</v>
      </c>
      <c r="Q28" s="74">
        <f t="shared" si="9"/>
        <v>47</v>
      </c>
      <c r="R28" s="76">
        <f t="shared" ref="R28:R60" si="11">IF(Q28=0,"-",P28/Q28%)</f>
        <v>0</v>
      </c>
      <c r="S28" s="77">
        <f t="shared" si="7"/>
        <v>6.6290550070521865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1</v>
      </c>
      <c r="C29" s="314">
        <v>1</v>
      </c>
      <c r="D29" s="611">
        <f t="shared" si="2"/>
        <v>2</v>
      </c>
      <c r="E29" s="86">
        <v>0</v>
      </c>
      <c r="F29" s="87">
        <v>0</v>
      </c>
      <c r="G29" s="611">
        <f t="shared" si="3"/>
        <v>0</v>
      </c>
      <c r="H29" s="86">
        <f t="shared" si="8"/>
        <v>2</v>
      </c>
      <c r="I29" s="88">
        <f t="shared" si="10"/>
        <v>0</v>
      </c>
      <c r="J29" s="89">
        <f t="shared" si="4"/>
        <v>40</v>
      </c>
      <c r="K29" s="90">
        <v>36</v>
      </c>
      <c r="L29" s="87">
        <v>4</v>
      </c>
      <c r="M29" s="87">
        <f t="shared" si="5"/>
        <v>40</v>
      </c>
      <c r="N29" s="86">
        <v>0</v>
      </c>
      <c r="O29" s="87">
        <v>0</v>
      </c>
      <c r="P29" s="87">
        <f t="shared" si="6"/>
        <v>0</v>
      </c>
      <c r="Q29" s="86">
        <f t="shared" si="9"/>
        <v>40</v>
      </c>
      <c r="R29" s="88">
        <f t="shared" si="11"/>
        <v>0</v>
      </c>
      <c r="S29" s="89">
        <f t="shared" si="7"/>
        <v>5.6417489421720735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v>2</v>
      </c>
      <c r="C30" s="310">
        <v>1</v>
      </c>
      <c r="D30" s="608">
        <f t="shared" si="2"/>
        <v>3</v>
      </c>
      <c r="E30" s="93">
        <v>0</v>
      </c>
      <c r="F30" s="310">
        <v>0</v>
      </c>
      <c r="G30" s="608">
        <f t="shared" si="3"/>
        <v>0</v>
      </c>
      <c r="H30" s="93">
        <f t="shared" si="8"/>
        <v>3</v>
      </c>
      <c r="I30" s="95">
        <f t="shared" si="10"/>
        <v>0</v>
      </c>
      <c r="J30" s="96">
        <f t="shared" si="4"/>
        <v>60</v>
      </c>
      <c r="K30" s="93">
        <f>SUM(K24:K29)</f>
        <v>182</v>
      </c>
      <c r="L30" s="94">
        <f>SUM(L24:L29)</f>
        <v>21</v>
      </c>
      <c r="M30" s="94">
        <f t="shared" ref="M30:P30" si="12">SUM(M24:M29)</f>
        <v>203</v>
      </c>
      <c r="N30" s="93">
        <f>SUM(N24:N29)</f>
        <v>0</v>
      </c>
      <c r="O30" s="94">
        <f>SUM(O24:O29)</f>
        <v>0</v>
      </c>
      <c r="P30" s="94">
        <f t="shared" si="12"/>
        <v>0</v>
      </c>
      <c r="Q30" s="93">
        <f t="shared" si="9"/>
        <v>203</v>
      </c>
      <c r="R30" s="95">
        <f t="shared" si="11"/>
        <v>0</v>
      </c>
      <c r="S30" s="96">
        <f t="shared" si="7"/>
        <v>28.631875881523271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0</v>
      </c>
      <c r="C31" s="315">
        <v>0</v>
      </c>
      <c r="D31" s="609">
        <f t="shared" si="2"/>
        <v>0</v>
      </c>
      <c r="E31" s="99">
        <v>0</v>
      </c>
      <c r="F31" s="100">
        <v>0</v>
      </c>
      <c r="G31" s="609">
        <f t="shared" si="3"/>
        <v>0</v>
      </c>
      <c r="H31" s="99">
        <f t="shared" si="8"/>
        <v>0</v>
      </c>
      <c r="I31" s="101" t="str">
        <f t="shared" si="10"/>
        <v>-</v>
      </c>
      <c r="J31" s="102">
        <f t="shared" si="4"/>
        <v>0</v>
      </c>
      <c r="K31" s="103">
        <v>31</v>
      </c>
      <c r="L31" s="100">
        <v>1</v>
      </c>
      <c r="M31" s="100">
        <f t="shared" ref="M31:M36" si="13">SUM(K31:L31)</f>
        <v>32</v>
      </c>
      <c r="N31" s="99">
        <v>0</v>
      </c>
      <c r="O31" s="100">
        <v>0</v>
      </c>
      <c r="P31" s="100">
        <f t="shared" ref="P31:P36" si="14">SUM(N31:O31)</f>
        <v>0</v>
      </c>
      <c r="Q31" s="99">
        <f t="shared" si="9"/>
        <v>32</v>
      </c>
      <c r="R31" s="101">
        <f t="shared" si="11"/>
        <v>0</v>
      </c>
      <c r="S31" s="102">
        <f t="shared" si="7"/>
        <v>4.5133991537376588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0</v>
      </c>
      <c r="C32" s="312">
        <v>0</v>
      </c>
      <c r="D32" s="610">
        <f t="shared" si="2"/>
        <v>0</v>
      </c>
      <c r="E32" s="74">
        <v>0</v>
      </c>
      <c r="F32" s="75">
        <v>0</v>
      </c>
      <c r="G32" s="610">
        <f t="shared" si="3"/>
        <v>0</v>
      </c>
      <c r="H32" s="74">
        <f t="shared" si="8"/>
        <v>0</v>
      </c>
      <c r="I32" s="76" t="str">
        <f t="shared" si="10"/>
        <v>-</v>
      </c>
      <c r="J32" s="77">
        <f t="shared" si="4"/>
        <v>0</v>
      </c>
      <c r="K32" s="78">
        <v>32</v>
      </c>
      <c r="L32" s="75">
        <v>3</v>
      </c>
      <c r="M32" s="75">
        <f t="shared" si="13"/>
        <v>35</v>
      </c>
      <c r="N32" s="74">
        <v>0</v>
      </c>
      <c r="O32" s="75">
        <v>0</v>
      </c>
      <c r="P32" s="75">
        <f t="shared" si="14"/>
        <v>0</v>
      </c>
      <c r="Q32" s="74">
        <f t="shared" si="9"/>
        <v>35</v>
      </c>
      <c r="R32" s="76">
        <f t="shared" si="11"/>
        <v>0</v>
      </c>
      <c r="S32" s="77">
        <f t="shared" si="7"/>
        <v>4.9365303244005645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0</v>
      </c>
      <c r="C33" s="312">
        <v>0</v>
      </c>
      <c r="D33" s="610">
        <f t="shared" si="2"/>
        <v>0</v>
      </c>
      <c r="E33" s="74">
        <v>0</v>
      </c>
      <c r="F33" s="75">
        <v>0</v>
      </c>
      <c r="G33" s="610">
        <f t="shared" si="3"/>
        <v>0</v>
      </c>
      <c r="H33" s="74">
        <f t="shared" si="8"/>
        <v>0</v>
      </c>
      <c r="I33" s="76" t="str">
        <f t="shared" si="10"/>
        <v>-</v>
      </c>
      <c r="J33" s="77">
        <f t="shared" si="4"/>
        <v>0</v>
      </c>
      <c r="K33" s="78">
        <v>20</v>
      </c>
      <c r="L33" s="75">
        <v>1</v>
      </c>
      <c r="M33" s="75">
        <f t="shared" si="13"/>
        <v>21</v>
      </c>
      <c r="N33" s="74">
        <v>0</v>
      </c>
      <c r="O33" s="75">
        <v>0</v>
      </c>
      <c r="P33" s="75">
        <f t="shared" si="14"/>
        <v>0</v>
      </c>
      <c r="Q33" s="74">
        <f t="shared" si="9"/>
        <v>21</v>
      </c>
      <c r="R33" s="76">
        <f t="shared" si="11"/>
        <v>0</v>
      </c>
      <c r="S33" s="77">
        <f t="shared" si="7"/>
        <v>2.9619181946403388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0</v>
      </c>
      <c r="C34" s="312">
        <v>0</v>
      </c>
      <c r="D34" s="610">
        <f t="shared" si="2"/>
        <v>0</v>
      </c>
      <c r="E34" s="74">
        <v>0</v>
      </c>
      <c r="F34" s="75">
        <v>0</v>
      </c>
      <c r="G34" s="610">
        <f t="shared" si="3"/>
        <v>0</v>
      </c>
      <c r="H34" s="74">
        <f t="shared" si="8"/>
        <v>0</v>
      </c>
      <c r="I34" s="76" t="str">
        <f t="shared" si="10"/>
        <v>-</v>
      </c>
      <c r="J34" s="77">
        <f t="shared" si="4"/>
        <v>0</v>
      </c>
      <c r="K34" s="78">
        <v>18</v>
      </c>
      <c r="L34" s="75">
        <v>2</v>
      </c>
      <c r="M34" s="75">
        <f t="shared" si="13"/>
        <v>20</v>
      </c>
      <c r="N34" s="74">
        <v>0</v>
      </c>
      <c r="O34" s="75">
        <v>0</v>
      </c>
      <c r="P34" s="75">
        <f t="shared" si="14"/>
        <v>0</v>
      </c>
      <c r="Q34" s="74">
        <f t="shared" si="9"/>
        <v>20</v>
      </c>
      <c r="R34" s="76">
        <f t="shared" si="11"/>
        <v>0</v>
      </c>
      <c r="S34" s="77">
        <f t="shared" si="7"/>
        <v>2.8208744710860367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0</v>
      </c>
      <c r="C35" s="312">
        <v>0</v>
      </c>
      <c r="D35" s="610">
        <f t="shared" si="2"/>
        <v>0</v>
      </c>
      <c r="E35" s="74">
        <v>0</v>
      </c>
      <c r="F35" s="75">
        <v>0</v>
      </c>
      <c r="G35" s="610">
        <f t="shared" si="3"/>
        <v>0</v>
      </c>
      <c r="H35" s="74">
        <f t="shared" si="8"/>
        <v>0</v>
      </c>
      <c r="I35" s="76" t="str">
        <f t="shared" si="10"/>
        <v>-</v>
      </c>
      <c r="J35" s="77">
        <f t="shared" si="4"/>
        <v>0</v>
      </c>
      <c r="K35" s="78">
        <v>15</v>
      </c>
      <c r="L35" s="75">
        <v>0</v>
      </c>
      <c r="M35" s="75">
        <f t="shared" si="13"/>
        <v>15</v>
      </c>
      <c r="N35" s="74">
        <v>0</v>
      </c>
      <c r="O35" s="75">
        <v>0</v>
      </c>
      <c r="P35" s="75">
        <f t="shared" si="14"/>
        <v>0</v>
      </c>
      <c r="Q35" s="74">
        <f t="shared" si="9"/>
        <v>15</v>
      </c>
      <c r="R35" s="76">
        <f t="shared" si="11"/>
        <v>0</v>
      </c>
      <c r="S35" s="77">
        <f t="shared" si="7"/>
        <v>2.1156558533145278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0</v>
      </c>
      <c r="C36" s="314">
        <v>0</v>
      </c>
      <c r="D36" s="611">
        <f t="shared" si="2"/>
        <v>0</v>
      </c>
      <c r="E36" s="86">
        <v>0</v>
      </c>
      <c r="F36" s="87">
        <v>0</v>
      </c>
      <c r="G36" s="611">
        <f t="shared" si="3"/>
        <v>0</v>
      </c>
      <c r="H36" s="86">
        <f t="shared" si="8"/>
        <v>0</v>
      </c>
      <c r="I36" s="88" t="str">
        <f t="shared" si="10"/>
        <v>-</v>
      </c>
      <c r="J36" s="89">
        <f t="shared" si="4"/>
        <v>0</v>
      </c>
      <c r="K36" s="90">
        <v>4</v>
      </c>
      <c r="L36" s="87">
        <v>1</v>
      </c>
      <c r="M36" s="87">
        <f t="shared" si="13"/>
        <v>5</v>
      </c>
      <c r="N36" s="86">
        <v>0</v>
      </c>
      <c r="O36" s="87">
        <v>0</v>
      </c>
      <c r="P36" s="87">
        <f t="shared" si="14"/>
        <v>0</v>
      </c>
      <c r="Q36" s="86">
        <f t="shared" si="9"/>
        <v>5</v>
      </c>
      <c r="R36" s="88">
        <f t="shared" si="11"/>
        <v>0</v>
      </c>
      <c r="S36" s="89">
        <f t="shared" si="7"/>
        <v>0.70521861777150918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316">
        <v>0</v>
      </c>
      <c r="C37" s="310">
        <v>0</v>
      </c>
      <c r="D37" s="608">
        <f t="shared" si="2"/>
        <v>0</v>
      </c>
      <c r="E37" s="93">
        <v>0</v>
      </c>
      <c r="F37" s="310">
        <v>0</v>
      </c>
      <c r="G37" s="608">
        <f t="shared" si="3"/>
        <v>0</v>
      </c>
      <c r="H37" s="93">
        <f t="shared" si="8"/>
        <v>0</v>
      </c>
      <c r="I37" s="95" t="str">
        <f t="shared" si="10"/>
        <v>-</v>
      </c>
      <c r="J37" s="96">
        <f t="shared" si="4"/>
        <v>0</v>
      </c>
      <c r="K37" s="93">
        <f>SUM(K31:K36)</f>
        <v>120</v>
      </c>
      <c r="L37" s="94">
        <f>SUM(L31:L36)</f>
        <v>8</v>
      </c>
      <c r="M37" s="94">
        <f t="shared" ref="M37:P37" si="15">SUM(M31:M36)</f>
        <v>128</v>
      </c>
      <c r="N37" s="93">
        <f>SUM(N31:N36)</f>
        <v>0</v>
      </c>
      <c r="O37" s="94">
        <f>SUM(O31:O36)</f>
        <v>0</v>
      </c>
      <c r="P37" s="94">
        <f t="shared" si="15"/>
        <v>0</v>
      </c>
      <c r="Q37" s="93">
        <f t="shared" si="9"/>
        <v>128</v>
      </c>
      <c r="R37" s="95">
        <f t="shared" si="11"/>
        <v>0</v>
      </c>
      <c r="S37" s="96">
        <f t="shared" si="7"/>
        <v>18.053596614950635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1</v>
      </c>
      <c r="C38" s="108">
        <v>0</v>
      </c>
      <c r="D38" s="608">
        <f t="shared" si="2"/>
        <v>1</v>
      </c>
      <c r="E38" s="104">
        <v>0</v>
      </c>
      <c r="F38" s="105">
        <v>0</v>
      </c>
      <c r="G38" s="608">
        <f t="shared" si="3"/>
        <v>0</v>
      </c>
      <c r="H38" s="93">
        <f t="shared" si="8"/>
        <v>1</v>
      </c>
      <c r="I38" s="95">
        <f t="shared" si="10"/>
        <v>0</v>
      </c>
      <c r="J38" s="96">
        <f t="shared" si="4"/>
        <v>20</v>
      </c>
      <c r="K38" s="106">
        <v>41</v>
      </c>
      <c r="L38" s="105">
        <v>6</v>
      </c>
      <c r="M38" s="94">
        <f t="shared" ref="M38:M51" si="16">SUM(K38:L38)</f>
        <v>47</v>
      </c>
      <c r="N38" s="104">
        <v>0</v>
      </c>
      <c r="O38" s="105">
        <v>3</v>
      </c>
      <c r="P38" s="94">
        <f t="shared" ref="P38:P51" si="17">SUM(N38:O38)</f>
        <v>3</v>
      </c>
      <c r="Q38" s="93">
        <f t="shared" si="9"/>
        <v>50</v>
      </c>
      <c r="R38" s="95">
        <f t="shared" si="11"/>
        <v>6</v>
      </c>
      <c r="S38" s="96">
        <f t="shared" si="7"/>
        <v>7.0521861777150923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305" t="s">
        <v>32</v>
      </c>
      <c r="B39" s="104">
        <v>0</v>
      </c>
      <c r="C39" s="108">
        <v>0</v>
      </c>
      <c r="D39" s="681">
        <f t="shared" si="2"/>
        <v>0</v>
      </c>
      <c r="E39" s="104">
        <v>0</v>
      </c>
      <c r="F39" s="105">
        <v>0</v>
      </c>
      <c r="G39" s="608">
        <f t="shared" si="3"/>
        <v>0</v>
      </c>
      <c r="H39" s="93">
        <f t="shared" si="8"/>
        <v>0</v>
      </c>
      <c r="I39" s="95" t="str">
        <f t="shared" si="10"/>
        <v>-</v>
      </c>
      <c r="J39" s="96">
        <f t="shared" si="4"/>
        <v>0</v>
      </c>
      <c r="K39" s="106">
        <v>40</v>
      </c>
      <c r="L39" s="105">
        <v>3</v>
      </c>
      <c r="M39" s="94">
        <f t="shared" si="16"/>
        <v>43</v>
      </c>
      <c r="N39" s="104">
        <v>0</v>
      </c>
      <c r="O39" s="105">
        <v>0</v>
      </c>
      <c r="P39" s="94">
        <f t="shared" si="17"/>
        <v>0</v>
      </c>
      <c r="Q39" s="93">
        <f t="shared" si="9"/>
        <v>43</v>
      </c>
      <c r="R39" s="95">
        <f t="shared" si="11"/>
        <v>0</v>
      </c>
      <c r="S39" s="96">
        <f t="shared" si="7"/>
        <v>6.0648801128349792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305" t="s">
        <v>33</v>
      </c>
      <c r="B40" s="104">
        <v>1</v>
      </c>
      <c r="C40" s="108">
        <v>0</v>
      </c>
      <c r="D40" s="608">
        <f t="shared" si="2"/>
        <v>1</v>
      </c>
      <c r="E40" s="104">
        <v>0</v>
      </c>
      <c r="F40" s="105">
        <v>0</v>
      </c>
      <c r="G40" s="608">
        <f t="shared" si="3"/>
        <v>0</v>
      </c>
      <c r="H40" s="93">
        <f t="shared" si="8"/>
        <v>1</v>
      </c>
      <c r="I40" s="95">
        <f t="shared" si="10"/>
        <v>0</v>
      </c>
      <c r="J40" s="96">
        <f t="shared" si="4"/>
        <v>20</v>
      </c>
      <c r="K40" s="106">
        <v>32</v>
      </c>
      <c r="L40" s="105">
        <v>4</v>
      </c>
      <c r="M40" s="94">
        <f t="shared" si="16"/>
        <v>36</v>
      </c>
      <c r="N40" s="104">
        <v>0</v>
      </c>
      <c r="O40" s="105">
        <v>1</v>
      </c>
      <c r="P40" s="94">
        <f t="shared" si="17"/>
        <v>1</v>
      </c>
      <c r="Q40" s="93">
        <f t="shared" si="9"/>
        <v>37</v>
      </c>
      <c r="R40" s="95">
        <f t="shared" si="11"/>
        <v>2.7027027027027026</v>
      </c>
      <c r="S40" s="96">
        <f t="shared" si="7"/>
        <v>5.2186177715091677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305" t="s">
        <v>34</v>
      </c>
      <c r="B41" s="104">
        <v>0</v>
      </c>
      <c r="C41" s="108">
        <v>0</v>
      </c>
      <c r="D41" s="608">
        <f t="shared" si="2"/>
        <v>0</v>
      </c>
      <c r="E41" s="104">
        <v>0</v>
      </c>
      <c r="F41" s="105">
        <v>0</v>
      </c>
      <c r="G41" s="608">
        <f t="shared" si="3"/>
        <v>0</v>
      </c>
      <c r="H41" s="93">
        <f t="shared" si="8"/>
        <v>0</v>
      </c>
      <c r="I41" s="95" t="str">
        <f t="shared" si="10"/>
        <v>-</v>
      </c>
      <c r="J41" s="96">
        <f t="shared" si="4"/>
        <v>0</v>
      </c>
      <c r="K41" s="106">
        <v>40</v>
      </c>
      <c r="L41" s="105">
        <v>5</v>
      </c>
      <c r="M41" s="94">
        <f t="shared" si="16"/>
        <v>45</v>
      </c>
      <c r="N41" s="104">
        <v>0</v>
      </c>
      <c r="O41" s="105">
        <v>1</v>
      </c>
      <c r="P41" s="94">
        <f t="shared" si="17"/>
        <v>1</v>
      </c>
      <c r="Q41" s="93">
        <f t="shared" si="9"/>
        <v>46</v>
      </c>
      <c r="R41" s="95">
        <f t="shared" si="11"/>
        <v>2.1739130434782608</v>
      </c>
      <c r="S41" s="96">
        <f t="shared" si="7"/>
        <v>6.4880112834978849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305" t="s">
        <v>35</v>
      </c>
      <c r="B42" s="104">
        <v>0</v>
      </c>
      <c r="C42" s="108">
        <v>0</v>
      </c>
      <c r="D42" s="608">
        <f t="shared" si="2"/>
        <v>0</v>
      </c>
      <c r="E42" s="104">
        <v>0</v>
      </c>
      <c r="F42" s="105">
        <v>0</v>
      </c>
      <c r="G42" s="608">
        <f t="shared" si="3"/>
        <v>0</v>
      </c>
      <c r="H42" s="93">
        <f t="shared" si="8"/>
        <v>0</v>
      </c>
      <c r="I42" s="95" t="str">
        <f t="shared" si="10"/>
        <v>-</v>
      </c>
      <c r="J42" s="96">
        <f t="shared" si="4"/>
        <v>0</v>
      </c>
      <c r="K42" s="106">
        <v>22</v>
      </c>
      <c r="L42" s="105">
        <v>1</v>
      </c>
      <c r="M42" s="94">
        <f t="shared" si="16"/>
        <v>23</v>
      </c>
      <c r="N42" s="104">
        <v>0</v>
      </c>
      <c r="O42" s="105">
        <v>1</v>
      </c>
      <c r="P42" s="94">
        <f t="shared" si="17"/>
        <v>1</v>
      </c>
      <c r="Q42" s="93">
        <f t="shared" si="9"/>
        <v>24</v>
      </c>
      <c r="R42" s="95">
        <f t="shared" si="11"/>
        <v>4.166666666666667</v>
      </c>
      <c r="S42" s="96">
        <f t="shared" si="7"/>
        <v>3.3850493653032441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305" t="s">
        <v>36</v>
      </c>
      <c r="B43" s="104">
        <v>0</v>
      </c>
      <c r="C43" s="108">
        <v>0</v>
      </c>
      <c r="D43" s="681">
        <f t="shared" si="2"/>
        <v>0</v>
      </c>
      <c r="E43" s="104">
        <v>0</v>
      </c>
      <c r="F43" s="105">
        <v>0</v>
      </c>
      <c r="G43" s="608">
        <f t="shared" si="3"/>
        <v>0</v>
      </c>
      <c r="H43" s="93">
        <f t="shared" si="8"/>
        <v>0</v>
      </c>
      <c r="I43" s="95" t="str">
        <f t="shared" si="10"/>
        <v>-</v>
      </c>
      <c r="J43" s="96">
        <f t="shared" si="4"/>
        <v>0</v>
      </c>
      <c r="K43" s="106">
        <v>24</v>
      </c>
      <c r="L43" s="105">
        <v>5</v>
      </c>
      <c r="M43" s="94">
        <f t="shared" si="16"/>
        <v>29</v>
      </c>
      <c r="N43" s="104">
        <v>0</v>
      </c>
      <c r="O43" s="105">
        <v>1</v>
      </c>
      <c r="P43" s="94">
        <f t="shared" si="17"/>
        <v>1</v>
      </c>
      <c r="Q43" s="93">
        <f t="shared" si="9"/>
        <v>30</v>
      </c>
      <c r="R43" s="95">
        <f t="shared" si="11"/>
        <v>3.3333333333333335</v>
      </c>
      <c r="S43" s="96">
        <f t="shared" si="7"/>
        <v>4.2313117066290555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305" t="s">
        <v>37</v>
      </c>
      <c r="B44" s="107">
        <v>0</v>
      </c>
      <c r="C44" s="108">
        <v>0</v>
      </c>
      <c r="D44" s="608">
        <f t="shared" si="2"/>
        <v>0</v>
      </c>
      <c r="E44" s="107">
        <v>0</v>
      </c>
      <c r="F44" s="110">
        <v>0</v>
      </c>
      <c r="G44" s="608">
        <f t="shared" si="3"/>
        <v>0</v>
      </c>
      <c r="H44" s="104">
        <f t="shared" si="8"/>
        <v>0</v>
      </c>
      <c r="I44" s="95" t="str">
        <f t="shared" si="10"/>
        <v>-</v>
      </c>
      <c r="J44" s="96">
        <f t="shared" si="4"/>
        <v>0</v>
      </c>
      <c r="K44" s="111">
        <v>44</v>
      </c>
      <c r="L44" s="108">
        <v>4</v>
      </c>
      <c r="M44" s="109">
        <f t="shared" si="16"/>
        <v>48</v>
      </c>
      <c r="N44" s="107">
        <v>0</v>
      </c>
      <c r="O44" s="110">
        <v>2</v>
      </c>
      <c r="P44" s="109">
        <f t="shared" si="17"/>
        <v>2</v>
      </c>
      <c r="Q44" s="104">
        <f t="shared" si="9"/>
        <v>50</v>
      </c>
      <c r="R44" s="95">
        <f t="shared" si="11"/>
        <v>4</v>
      </c>
      <c r="S44" s="96">
        <f t="shared" si="7"/>
        <v>7.0521861777150923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2" t="s">
        <v>38</v>
      </c>
      <c r="B45" s="107">
        <v>0</v>
      </c>
      <c r="C45" s="108">
        <v>0</v>
      </c>
      <c r="D45" s="608">
        <f t="shared" si="2"/>
        <v>0</v>
      </c>
      <c r="E45" s="107">
        <v>0</v>
      </c>
      <c r="F45" s="110">
        <v>0</v>
      </c>
      <c r="G45" s="608">
        <f t="shared" si="3"/>
        <v>0</v>
      </c>
      <c r="H45" s="104">
        <f t="shared" si="8"/>
        <v>0</v>
      </c>
      <c r="I45" s="95" t="str">
        <f t="shared" si="10"/>
        <v>-</v>
      </c>
      <c r="J45" s="96">
        <f t="shared" si="4"/>
        <v>0</v>
      </c>
      <c r="K45" s="111">
        <v>22</v>
      </c>
      <c r="L45" s="108">
        <v>5</v>
      </c>
      <c r="M45" s="109">
        <f t="shared" si="16"/>
        <v>27</v>
      </c>
      <c r="N45" s="107">
        <v>0</v>
      </c>
      <c r="O45" s="110">
        <v>2</v>
      </c>
      <c r="P45" s="109">
        <f t="shared" si="17"/>
        <v>2</v>
      </c>
      <c r="Q45" s="104">
        <f t="shared" si="9"/>
        <v>29</v>
      </c>
      <c r="R45" s="95">
        <f t="shared" si="11"/>
        <v>6.8965517241379315</v>
      </c>
      <c r="S45" s="96">
        <f t="shared" si="7"/>
        <v>4.090267983074753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3" t="s">
        <v>39</v>
      </c>
      <c r="B46" s="114">
        <v>0</v>
      </c>
      <c r="C46" s="115">
        <v>0</v>
      </c>
      <c r="D46" s="609">
        <f t="shared" si="2"/>
        <v>0</v>
      </c>
      <c r="E46" s="114">
        <v>0</v>
      </c>
      <c r="F46" s="117">
        <v>0</v>
      </c>
      <c r="G46" s="609">
        <f t="shared" si="3"/>
        <v>0</v>
      </c>
      <c r="H46" s="118">
        <f t="shared" si="8"/>
        <v>0</v>
      </c>
      <c r="I46" s="119" t="str">
        <f t="shared" si="10"/>
        <v>-</v>
      </c>
      <c r="J46" s="120">
        <f t="shared" si="4"/>
        <v>0</v>
      </c>
      <c r="K46" s="121">
        <v>7</v>
      </c>
      <c r="L46" s="115">
        <v>1</v>
      </c>
      <c r="M46" s="116">
        <f t="shared" si="16"/>
        <v>8</v>
      </c>
      <c r="N46" s="114">
        <v>0</v>
      </c>
      <c r="O46" s="117">
        <v>1</v>
      </c>
      <c r="P46" s="116">
        <f t="shared" si="17"/>
        <v>1</v>
      </c>
      <c r="Q46" s="118">
        <f t="shared" si="9"/>
        <v>9</v>
      </c>
      <c r="R46" s="119">
        <f t="shared" si="11"/>
        <v>11.111111111111111</v>
      </c>
      <c r="S46" s="120">
        <f t="shared" si="7"/>
        <v>1.2693935119887165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2" t="s">
        <v>40</v>
      </c>
      <c r="B47" s="123">
        <v>0</v>
      </c>
      <c r="C47" s="124">
        <v>0</v>
      </c>
      <c r="D47" s="610">
        <f t="shared" si="2"/>
        <v>0</v>
      </c>
      <c r="E47" s="123">
        <v>0</v>
      </c>
      <c r="F47" s="126">
        <v>0</v>
      </c>
      <c r="G47" s="610">
        <f t="shared" si="3"/>
        <v>0</v>
      </c>
      <c r="H47" s="127">
        <f t="shared" si="8"/>
        <v>0</v>
      </c>
      <c r="I47" s="128" t="str">
        <f t="shared" si="10"/>
        <v>-</v>
      </c>
      <c r="J47" s="129">
        <f t="shared" si="4"/>
        <v>0</v>
      </c>
      <c r="K47" s="130">
        <v>1</v>
      </c>
      <c r="L47" s="124">
        <v>1</v>
      </c>
      <c r="M47" s="125">
        <f t="shared" si="16"/>
        <v>2</v>
      </c>
      <c r="N47" s="123">
        <v>0</v>
      </c>
      <c r="O47" s="126">
        <v>0</v>
      </c>
      <c r="P47" s="125">
        <f t="shared" si="17"/>
        <v>0</v>
      </c>
      <c r="Q47" s="127">
        <f t="shared" si="9"/>
        <v>2</v>
      </c>
      <c r="R47" s="128">
        <f t="shared" si="11"/>
        <v>0</v>
      </c>
      <c r="S47" s="129">
        <f t="shared" si="7"/>
        <v>0.28208744710860367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2" t="s">
        <v>41</v>
      </c>
      <c r="B48" s="123">
        <v>0</v>
      </c>
      <c r="C48" s="124">
        <v>0</v>
      </c>
      <c r="D48" s="610">
        <f t="shared" si="2"/>
        <v>0</v>
      </c>
      <c r="E48" s="123">
        <v>0</v>
      </c>
      <c r="F48" s="126">
        <v>0</v>
      </c>
      <c r="G48" s="610">
        <f t="shared" si="3"/>
        <v>0</v>
      </c>
      <c r="H48" s="127">
        <f t="shared" si="8"/>
        <v>0</v>
      </c>
      <c r="I48" s="128" t="str">
        <f t="shared" si="10"/>
        <v>-</v>
      </c>
      <c r="J48" s="129">
        <f t="shared" si="4"/>
        <v>0</v>
      </c>
      <c r="K48" s="130">
        <v>6</v>
      </c>
      <c r="L48" s="124">
        <v>0</v>
      </c>
      <c r="M48" s="125">
        <f t="shared" si="16"/>
        <v>6</v>
      </c>
      <c r="N48" s="123">
        <v>0</v>
      </c>
      <c r="O48" s="126">
        <v>0</v>
      </c>
      <c r="P48" s="125">
        <f t="shared" si="17"/>
        <v>0</v>
      </c>
      <c r="Q48" s="127">
        <f t="shared" si="9"/>
        <v>6</v>
      </c>
      <c r="R48" s="128">
        <f t="shared" si="11"/>
        <v>0</v>
      </c>
      <c r="S48" s="129">
        <f t="shared" si="7"/>
        <v>0.84626234132581102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2" t="s">
        <v>42</v>
      </c>
      <c r="B49" s="123">
        <v>0</v>
      </c>
      <c r="C49" s="124">
        <v>0</v>
      </c>
      <c r="D49" s="610">
        <f t="shared" si="2"/>
        <v>0</v>
      </c>
      <c r="E49" s="123">
        <v>0</v>
      </c>
      <c r="F49" s="126">
        <v>0</v>
      </c>
      <c r="G49" s="610">
        <f t="shared" si="3"/>
        <v>0</v>
      </c>
      <c r="H49" s="127">
        <f t="shared" si="8"/>
        <v>0</v>
      </c>
      <c r="I49" s="128" t="str">
        <f t="shared" si="10"/>
        <v>-</v>
      </c>
      <c r="J49" s="129">
        <f t="shared" si="4"/>
        <v>0</v>
      </c>
      <c r="K49" s="130">
        <v>5</v>
      </c>
      <c r="L49" s="124">
        <v>0</v>
      </c>
      <c r="M49" s="125">
        <f t="shared" si="16"/>
        <v>5</v>
      </c>
      <c r="N49" s="123">
        <v>0</v>
      </c>
      <c r="O49" s="126">
        <v>1</v>
      </c>
      <c r="P49" s="125">
        <f t="shared" si="17"/>
        <v>1</v>
      </c>
      <c r="Q49" s="127">
        <f t="shared" si="9"/>
        <v>6</v>
      </c>
      <c r="R49" s="128">
        <f t="shared" si="11"/>
        <v>16.666666666666668</v>
      </c>
      <c r="S49" s="129">
        <f t="shared" si="7"/>
        <v>0.84626234132581102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2" t="s">
        <v>43</v>
      </c>
      <c r="B50" s="74">
        <v>0</v>
      </c>
      <c r="C50" s="312">
        <v>0</v>
      </c>
      <c r="D50" s="610">
        <f t="shared" si="2"/>
        <v>0</v>
      </c>
      <c r="E50" s="74">
        <v>0</v>
      </c>
      <c r="F50" s="75">
        <v>0</v>
      </c>
      <c r="G50" s="610">
        <f t="shared" si="3"/>
        <v>0</v>
      </c>
      <c r="H50" s="74">
        <f t="shared" si="8"/>
        <v>0</v>
      </c>
      <c r="I50" s="76" t="str">
        <f t="shared" si="10"/>
        <v>-</v>
      </c>
      <c r="J50" s="77">
        <f t="shared" si="4"/>
        <v>0</v>
      </c>
      <c r="K50" s="78">
        <v>3</v>
      </c>
      <c r="L50" s="75">
        <v>2</v>
      </c>
      <c r="M50" s="75">
        <f t="shared" si="16"/>
        <v>5</v>
      </c>
      <c r="N50" s="74">
        <v>0</v>
      </c>
      <c r="O50" s="75">
        <v>0</v>
      </c>
      <c r="P50" s="75">
        <f t="shared" si="17"/>
        <v>0</v>
      </c>
      <c r="Q50" s="74">
        <f t="shared" si="9"/>
        <v>5</v>
      </c>
      <c r="R50" s="76">
        <f t="shared" si="11"/>
        <v>0</v>
      </c>
      <c r="S50" s="77">
        <f t="shared" si="7"/>
        <v>0.70521861777150918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1" t="s">
        <v>44</v>
      </c>
      <c r="B51" s="86">
        <v>0</v>
      </c>
      <c r="C51" s="314">
        <v>0</v>
      </c>
      <c r="D51" s="611">
        <f t="shared" si="2"/>
        <v>0</v>
      </c>
      <c r="E51" s="86">
        <v>0</v>
      </c>
      <c r="F51" s="87">
        <v>0</v>
      </c>
      <c r="G51" s="611">
        <f t="shared" si="3"/>
        <v>0</v>
      </c>
      <c r="H51" s="86">
        <f t="shared" si="8"/>
        <v>0</v>
      </c>
      <c r="I51" s="132" t="str">
        <f t="shared" si="10"/>
        <v>-</v>
      </c>
      <c r="J51" s="133">
        <f t="shared" si="4"/>
        <v>0</v>
      </c>
      <c r="K51" s="90">
        <v>7</v>
      </c>
      <c r="L51" s="87">
        <v>1</v>
      </c>
      <c r="M51" s="87">
        <f t="shared" si="16"/>
        <v>8</v>
      </c>
      <c r="N51" s="86">
        <v>0</v>
      </c>
      <c r="O51" s="87">
        <v>0</v>
      </c>
      <c r="P51" s="87">
        <f t="shared" si="17"/>
        <v>0</v>
      </c>
      <c r="Q51" s="86">
        <f t="shared" si="9"/>
        <v>8</v>
      </c>
      <c r="R51" s="132">
        <f t="shared" si="11"/>
        <v>0</v>
      </c>
      <c r="S51" s="133">
        <f t="shared" si="7"/>
        <v>1.1283497884344147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2" t="s">
        <v>45</v>
      </c>
      <c r="B52" s="93">
        <v>0</v>
      </c>
      <c r="C52" s="310">
        <v>0</v>
      </c>
      <c r="D52" s="608">
        <f t="shared" si="2"/>
        <v>0</v>
      </c>
      <c r="E52" s="93">
        <v>0</v>
      </c>
      <c r="F52" s="310">
        <v>0</v>
      </c>
      <c r="G52" s="608">
        <f t="shared" si="3"/>
        <v>0</v>
      </c>
      <c r="H52" s="93">
        <f t="shared" si="8"/>
        <v>0</v>
      </c>
      <c r="I52" s="95" t="str">
        <f t="shared" si="10"/>
        <v>-</v>
      </c>
      <c r="J52" s="96">
        <f t="shared" si="4"/>
        <v>0</v>
      </c>
      <c r="K52" s="93">
        <f>SUM(K46:K51)</f>
        <v>29</v>
      </c>
      <c r="L52" s="94">
        <f>SUM(L46:L51)</f>
        <v>5</v>
      </c>
      <c r="M52" s="94">
        <f t="shared" ref="M52:P52" si="18">SUM(M46:M51)</f>
        <v>34</v>
      </c>
      <c r="N52" s="93">
        <f>SUM(N46:N51)</f>
        <v>0</v>
      </c>
      <c r="O52" s="94">
        <f>SUM(O46:O51)</f>
        <v>2</v>
      </c>
      <c r="P52" s="94">
        <f t="shared" si="18"/>
        <v>2</v>
      </c>
      <c r="Q52" s="93">
        <f t="shared" si="9"/>
        <v>36</v>
      </c>
      <c r="R52" s="95">
        <f t="shared" si="11"/>
        <v>5.5555555555555554</v>
      </c>
      <c r="S52" s="96">
        <f t="shared" si="7"/>
        <v>5.0775740479548661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4">
        <v>0</v>
      </c>
      <c r="C53" s="317">
        <v>0</v>
      </c>
      <c r="D53" s="609">
        <f t="shared" si="2"/>
        <v>0</v>
      </c>
      <c r="E53" s="134">
        <v>0</v>
      </c>
      <c r="F53" s="135">
        <v>0</v>
      </c>
      <c r="G53" s="609">
        <f t="shared" si="3"/>
        <v>0</v>
      </c>
      <c r="H53" s="134">
        <f t="shared" si="8"/>
        <v>0</v>
      </c>
      <c r="I53" s="136" t="str">
        <f t="shared" si="10"/>
        <v>-</v>
      </c>
      <c r="J53" s="137">
        <f t="shared" si="4"/>
        <v>0</v>
      </c>
      <c r="K53" s="138">
        <v>9</v>
      </c>
      <c r="L53" s="135">
        <v>0</v>
      </c>
      <c r="M53" s="135">
        <f t="shared" ref="M53:M58" si="19">SUM(K53:L53)</f>
        <v>9</v>
      </c>
      <c r="N53" s="134">
        <v>0</v>
      </c>
      <c r="O53" s="135">
        <v>0</v>
      </c>
      <c r="P53" s="135">
        <f t="shared" ref="P53:P58" si="20">SUM(N53:O53)</f>
        <v>0</v>
      </c>
      <c r="Q53" s="134">
        <f t="shared" si="9"/>
        <v>9</v>
      </c>
      <c r="R53" s="136">
        <f t="shared" si="11"/>
        <v>0</v>
      </c>
      <c r="S53" s="137">
        <f t="shared" si="7"/>
        <v>1.2693935119887165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0</v>
      </c>
      <c r="C54" s="312">
        <v>0</v>
      </c>
      <c r="D54" s="610">
        <f t="shared" si="2"/>
        <v>0</v>
      </c>
      <c r="E54" s="74">
        <v>0</v>
      </c>
      <c r="F54" s="75">
        <v>0</v>
      </c>
      <c r="G54" s="610">
        <f t="shared" si="3"/>
        <v>0</v>
      </c>
      <c r="H54" s="74">
        <f t="shared" si="8"/>
        <v>0</v>
      </c>
      <c r="I54" s="76" t="str">
        <f t="shared" si="10"/>
        <v>-</v>
      </c>
      <c r="J54" s="77">
        <f t="shared" si="4"/>
        <v>0</v>
      </c>
      <c r="K54" s="78">
        <v>4</v>
      </c>
      <c r="L54" s="75">
        <v>0</v>
      </c>
      <c r="M54" s="75">
        <f t="shared" si="19"/>
        <v>4</v>
      </c>
      <c r="N54" s="74">
        <v>0</v>
      </c>
      <c r="O54" s="75">
        <v>0</v>
      </c>
      <c r="P54" s="75">
        <f t="shared" si="20"/>
        <v>0</v>
      </c>
      <c r="Q54" s="74">
        <f t="shared" si="9"/>
        <v>4</v>
      </c>
      <c r="R54" s="76">
        <f t="shared" si="11"/>
        <v>0</v>
      </c>
      <c r="S54" s="77">
        <f t="shared" si="7"/>
        <v>0.56417489421720735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0</v>
      </c>
      <c r="C55" s="312">
        <v>0</v>
      </c>
      <c r="D55" s="610">
        <f t="shared" si="2"/>
        <v>0</v>
      </c>
      <c r="E55" s="74">
        <v>0</v>
      </c>
      <c r="F55" s="75">
        <v>0</v>
      </c>
      <c r="G55" s="610">
        <f t="shared" si="3"/>
        <v>0</v>
      </c>
      <c r="H55" s="74">
        <f t="shared" si="8"/>
        <v>0</v>
      </c>
      <c r="I55" s="76" t="str">
        <f t="shared" si="10"/>
        <v>-</v>
      </c>
      <c r="J55" s="77">
        <f t="shared" si="4"/>
        <v>0</v>
      </c>
      <c r="K55" s="78">
        <v>1</v>
      </c>
      <c r="L55" s="75">
        <v>0</v>
      </c>
      <c r="M55" s="75">
        <f t="shared" si="19"/>
        <v>1</v>
      </c>
      <c r="N55" s="74">
        <v>0</v>
      </c>
      <c r="O55" s="75">
        <v>0</v>
      </c>
      <c r="P55" s="75">
        <f t="shared" si="20"/>
        <v>0</v>
      </c>
      <c r="Q55" s="74">
        <f t="shared" si="9"/>
        <v>1</v>
      </c>
      <c r="R55" s="76">
        <f t="shared" si="11"/>
        <v>0</v>
      </c>
      <c r="S55" s="77">
        <f t="shared" si="7"/>
        <v>0.14104372355430184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0</v>
      </c>
      <c r="C56" s="312">
        <v>0</v>
      </c>
      <c r="D56" s="610">
        <f t="shared" si="2"/>
        <v>0</v>
      </c>
      <c r="E56" s="74">
        <v>0</v>
      </c>
      <c r="F56" s="75">
        <v>0</v>
      </c>
      <c r="G56" s="610">
        <f t="shared" si="3"/>
        <v>0</v>
      </c>
      <c r="H56" s="74">
        <f t="shared" si="8"/>
        <v>0</v>
      </c>
      <c r="I56" s="128" t="str">
        <f t="shared" si="10"/>
        <v>-</v>
      </c>
      <c r="J56" s="129">
        <f t="shared" si="4"/>
        <v>0</v>
      </c>
      <c r="K56" s="78">
        <v>6</v>
      </c>
      <c r="L56" s="75">
        <v>1</v>
      </c>
      <c r="M56" s="75">
        <f t="shared" si="19"/>
        <v>7</v>
      </c>
      <c r="N56" s="74">
        <v>0</v>
      </c>
      <c r="O56" s="75">
        <v>0</v>
      </c>
      <c r="P56" s="75">
        <f t="shared" si="20"/>
        <v>0</v>
      </c>
      <c r="Q56" s="74">
        <f t="shared" si="9"/>
        <v>7</v>
      </c>
      <c r="R56" s="128">
        <f t="shared" si="11"/>
        <v>0</v>
      </c>
      <c r="S56" s="129">
        <f t="shared" si="7"/>
        <v>0.98730606488011285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0</v>
      </c>
      <c r="C57" s="75">
        <v>0</v>
      </c>
      <c r="D57" s="610">
        <f t="shared" si="2"/>
        <v>0</v>
      </c>
      <c r="E57" s="74">
        <v>0</v>
      </c>
      <c r="F57" s="75">
        <v>0</v>
      </c>
      <c r="G57" s="610">
        <f t="shared" si="3"/>
        <v>0</v>
      </c>
      <c r="H57" s="74">
        <f t="shared" si="8"/>
        <v>0</v>
      </c>
      <c r="I57" s="76" t="str">
        <f t="shared" si="10"/>
        <v>-</v>
      </c>
      <c r="J57" s="77">
        <f t="shared" si="4"/>
        <v>0</v>
      </c>
      <c r="K57" s="78">
        <v>7</v>
      </c>
      <c r="L57" s="75">
        <v>0</v>
      </c>
      <c r="M57" s="75">
        <f t="shared" si="19"/>
        <v>7</v>
      </c>
      <c r="N57" s="74">
        <v>0</v>
      </c>
      <c r="O57" s="75">
        <v>0</v>
      </c>
      <c r="P57" s="75">
        <f t="shared" si="20"/>
        <v>0</v>
      </c>
      <c r="Q57" s="74">
        <f t="shared" si="9"/>
        <v>7</v>
      </c>
      <c r="R57" s="76">
        <f t="shared" si="11"/>
        <v>0</v>
      </c>
      <c r="S57" s="77">
        <f t="shared" si="7"/>
        <v>0.98730606488011285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39" t="s">
        <v>51</v>
      </c>
      <c r="B58" s="86">
        <v>0</v>
      </c>
      <c r="C58" s="87">
        <v>0</v>
      </c>
      <c r="D58" s="611">
        <f t="shared" si="2"/>
        <v>0</v>
      </c>
      <c r="E58" s="86">
        <v>0</v>
      </c>
      <c r="F58" s="87">
        <v>0</v>
      </c>
      <c r="G58" s="611">
        <f t="shared" si="3"/>
        <v>0</v>
      </c>
      <c r="H58" s="86">
        <f t="shared" si="8"/>
        <v>0</v>
      </c>
      <c r="I58" s="132" t="str">
        <f t="shared" si="10"/>
        <v>-</v>
      </c>
      <c r="J58" s="133">
        <f t="shared" si="4"/>
        <v>0</v>
      </c>
      <c r="K58" s="90">
        <v>5</v>
      </c>
      <c r="L58" s="87">
        <v>0</v>
      </c>
      <c r="M58" s="87">
        <f t="shared" si="19"/>
        <v>5</v>
      </c>
      <c r="N58" s="86">
        <v>0</v>
      </c>
      <c r="O58" s="87">
        <v>0</v>
      </c>
      <c r="P58" s="87">
        <f t="shared" si="20"/>
        <v>0</v>
      </c>
      <c r="Q58" s="86">
        <f t="shared" si="9"/>
        <v>5</v>
      </c>
      <c r="R58" s="132">
        <f t="shared" si="11"/>
        <v>0</v>
      </c>
      <c r="S58" s="133">
        <f t="shared" si="7"/>
        <v>0.70521861777150918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2" t="s">
        <v>109</v>
      </c>
      <c r="B59" s="93">
        <v>0</v>
      </c>
      <c r="C59" s="94">
        <v>0</v>
      </c>
      <c r="D59" s="100">
        <f t="shared" si="2"/>
        <v>0</v>
      </c>
      <c r="E59" s="93">
        <v>0</v>
      </c>
      <c r="F59" s="94">
        <v>0</v>
      </c>
      <c r="G59" s="100">
        <f t="shared" si="3"/>
        <v>0</v>
      </c>
      <c r="H59" s="93">
        <f t="shared" si="8"/>
        <v>0</v>
      </c>
      <c r="I59" s="95" t="str">
        <f t="shared" si="10"/>
        <v>-</v>
      </c>
      <c r="J59" s="96">
        <f t="shared" si="4"/>
        <v>0</v>
      </c>
      <c r="K59" s="97">
        <f>SUM(K53:K58)</f>
        <v>32</v>
      </c>
      <c r="L59" s="94">
        <f t="shared" ref="L59:P59" si="21">SUM(L53:L58)</f>
        <v>1</v>
      </c>
      <c r="M59" s="94">
        <f t="shared" si="21"/>
        <v>33</v>
      </c>
      <c r="N59" s="93">
        <f t="shared" si="21"/>
        <v>0</v>
      </c>
      <c r="O59" s="94">
        <f t="shared" si="21"/>
        <v>0</v>
      </c>
      <c r="P59" s="94">
        <f t="shared" si="21"/>
        <v>0</v>
      </c>
      <c r="Q59" s="93">
        <f t="shared" si="9"/>
        <v>33</v>
      </c>
      <c r="R59" s="95">
        <f t="shared" si="11"/>
        <v>0</v>
      </c>
      <c r="S59" s="96">
        <f t="shared" si="7"/>
        <v>4.6544428772919604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0" t="s">
        <v>53</v>
      </c>
      <c r="B60" s="141">
        <v>4</v>
      </c>
      <c r="C60" s="142">
        <v>1</v>
      </c>
      <c r="D60" s="143">
        <v>5</v>
      </c>
      <c r="E60" s="141">
        <v>0</v>
      </c>
      <c r="F60" s="144">
        <v>0</v>
      </c>
      <c r="G60" s="143">
        <v>0</v>
      </c>
      <c r="H60" s="302">
        <f t="shared" ref="H60:J60" si="22">H30+H37+H38+H39+H40+H41+H42+H43+H44+H45+H52+H59</f>
        <v>5</v>
      </c>
      <c r="I60" s="303">
        <f>MAX(I24:I59)</f>
        <v>0</v>
      </c>
      <c r="J60" s="304">
        <f t="shared" si="22"/>
        <v>100</v>
      </c>
      <c r="K60" s="145">
        <f>K30+K37+K38+K39+K40+K41+K42+K43+K44+K45+K52+K59</f>
        <v>628</v>
      </c>
      <c r="L60" s="142">
        <f t="shared" ref="L60:P60" si="23">L30+L37+L38+L39+L40+L41+L42+L43+L44+L45+L52+L59</f>
        <v>68</v>
      </c>
      <c r="M60" s="143">
        <f t="shared" si="23"/>
        <v>696</v>
      </c>
      <c r="N60" s="141">
        <f t="shared" si="23"/>
        <v>0</v>
      </c>
      <c r="O60" s="144">
        <f t="shared" si="23"/>
        <v>13</v>
      </c>
      <c r="P60" s="143">
        <f t="shared" si="23"/>
        <v>13</v>
      </c>
      <c r="Q60" s="302">
        <f t="shared" ref="Q60" si="24">Q30+Q37+Q38+Q39+Q40+Q41+Q42+Q43+Q44+Q45+Q52+Q59</f>
        <v>709</v>
      </c>
      <c r="R60" s="730">
        <f t="shared" si="11"/>
        <v>1.8335684062059239</v>
      </c>
      <c r="S60" s="304">
        <f t="shared" si="7"/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4"/>
  <conditionalFormatting sqref="T30:U30 T37:U37 T44:U49 T52:U52 T59:U59">
    <cfRule type="expression" dxfId="70" priority="21" stopIfTrue="1">
      <formula>$Y30=1</formula>
    </cfRule>
  </conditionalFormatting>
  <conditionalFormatting sqref="B44:C49 B59:C59 B30:C30 B37:C37 B52:C52 E52:F52 E37:F37 E30:F30 E59:F59 E44:F49 H44:J49 H59:J59 H30:J30 H37:J37 H52:J52">
    <cfRule type="expression" dxfId="69" priority="17" stopIfTrue="1">
      <formula>$Y30=1</formula>
    </cfRule>
  </conditionalFormatting>
  <conditionalFormatting sqref="Q44:R49 Q59:R59 Q52:R52 Q37:R37 Q30:R30">
    <cfRule type="expression" dxfId="68" priority="16" stopIfTrue="1">
      <formula>$Y30=1</formula>
    </cfRule>
  </conditionalFormatting>
  <conditionalFormatting sqref="M30 M37 K44:P49 M52 K59:P59 P52 P37 P30">
    <cfRule type="expression" dxfId="67" priority="9" stopIfTrue="1">
      <formula>$Y30=1</formula>
    </cfRule>
  </conditionalFormatting>
  <conditionalFormatting sqref="K30:L30">
    <cfRule type="expression" dxfId="66" priority="8" stopIfTrue="1">
      <formula>$Y30=1</formula>
    </cfRule>
  </conditionalFormatting>
  <conditionalFormatting sqref="K37:L37">
    <cfRule type="expression" dxfId="65" priority="7" stopIfTrue="1">
      <formula>$Y37=1</formula>
    </cfRule>
  </conditionalFormatting>
  <conditionalFormatting sqref="K52:L52">
    <cfRule type="expression" dxfId="64" priority="6" stopIfTrue="1">
      <formula>$Y52=1</formula>
    </cfRule>
  </conditionalFormatting>
  <conditionalFormatting sqref="N52:O52">
    <cfRule type="expression" dxfId="63" priority="5" stopIfTrue="1">
      <formula>$Y52=1</formula>
    </cfRule>
  </conditionalFormatting>
  <conditionalFormatting sqref="N37:O37">
    <cfRule type="expression" dxfId="62" priority="4" stopIfTrue="1">
      <formula>$Y37=1</formula>
    </cfRule>
  </conditionalFormatting>
  <conditionalFormatting sqref="N30:O30">
    <cfRule type="expression" dxfId="61" priority="3" stopIfTrue="1">
      <formula>$Y30=1</formula>
    </cfRule>
  </conditionalFormatting>
  <conditionalFormatting sqref="S44:S49 S59 S30 S37 S52">
    <cfRule type="expression" dxfId="60" priority="2" stopIfTrue="1">
      <formula>$Y30=1</formula>
    </cfRule>
  </conditionalFormatting>
  <conditionalFormatting sqref="R60">
    <cfRule type="expression" dxfId="59" priority="1" stopIfTrue="1">
      <formula>$Y60=1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55</vt:i4>
      </vt:variant>
    </vt:vector>
  </HeadingPairs>
  <TitlesOfParts>
    <vt:vector size="85" baseType="lpstr">
      <vt:lpstr>入力シート（補助）</vt:lpstr>
      <vt:lpstr>No.4（集計表）</vt:lpstr>
      <vt:lpstr>no.4（交通流動図）</vt:lpstr>
      <vt:lpstr>No.4-12（方向別）</vt:lpstr>
      <vt:lpstr>No.4-34（方向別）</vt:lpstr>
      <vt:lpstr>No.4-56（方向別）</vt:lpstr>
      <vt:lpstr>No.4-78（方向別）</vt:lpstr>
      <vt:lpstr>No.4-910（方向別）</vt:lpstr>
      <vt:lpstr>No.4-1112（方向別）</vt:lpstr>
      <vt:lpstr>No.4-1314（方向別）</vt:lpstr>
      <vt:lpstr>No.4Ａ（断面別）</vt:lpstr>
      <vt:lpstr>No.4Ｂ（断面別）</vt:lpstr>
      <vt:lpstr>No.4Ｃ（断面別）</vt:lpstr>
      <vt:lpstr>No.4Ｄ（断面別）</vt:lpstr>
      <vt:lpstr>No.4E（断面別）</vt:lpstr>
      <vt:lpstr>No.4Ａ（時間変動）</vt:lpstr>
      <vt:lpstr>No.4Ｂ（時間変動）</vt:lpstr>
      <vt:lpstr>No.4Ｃ（時間変動）</vt:lpstr>
      <vt:lpstr>No.4Ｄ（時間変動）</vt:lpstr>
      <vt:lpstr>No.4AB（渋滞長）</vt:lpstr>
      <vt:lpstr>No.4CD（渋滞長）</vt:lpstr>
      <vt:lpstr>No.4_1（歩行者交通量）</vt:lpstr>
      <vt:lpstr>No.4_2（歩行者交通量）</vt:lpstr>
      <vt:lpstr>No.4_3（歩行者交通量）</vt:lpstr>
      <vt:lpstr>No.4_4（歩行者交通量）</vt:lpstr>
      <vt:lpstr>No.4①（歩行者時間変動）</vt:lpstr>
      <vt:lpstr>No.4②（歩行者時間変動）</vt:lpstr>
      <vt:lpstr>No.4③（歩行者時間変動）</vt:lpstr>
      <vt:lpstr>No.4④（歩行者時間変動）</vt:lpstr>
      <vt:lpstr>No.4（信号現示）</vt:lpstr>
      <vt:lpstr>'no.4（交通流動図）'!Print_Area</vt:lpstr>
      <vt:lpstr>'No.4（集計表）'!Print_Area</vt:lpstr>
      <vt:lpstr>'No.4（信号現示）'!Print_Area</vt:lpstr>
      <vt:lpstr>'No.4_1（歩行者交通量）'!Print_Area</vt:lpstr>
      <vt:lpstr>'No.4_2（歩行者交通量）'!Print_Area</vt:lpstr>
      <vt:lpstr>'No.4_3（歩行者交通量）'!Print_Area</vt:lpstr>
      <vt:lpstr>'No.4_4（歩行者交通量）'!Print_Area</vt:lpstr>
      <vt:lpstr>'No.4①（歩行者時間変動）'!Print_Area</vt:lpstr>
      <vt:lpstr>'No.4-1112（方向別）'!Print_Area</vt:lpstr>
      <vt:lpstr>'No.4-12（方向別）'!Print_Area</vt:lpstr>
      <vt:lpstr>'No.4-1314（方向別）'!Print_Area</vt:lpstr>
      <vt:lpstr>'No.4②（歩行者時間変動）'!Print_Area</vt:lpstr>
      <vt:lpstr>'No.4③（歩行者時間変動）'!Print_Area</vt:lpstr>
      <vt:lpstr>'No.4-34（方向別）'!Print_Area</vt:lpstr>
      <vt:lpstr>'No.4④（歩行者時間変動）'!Print_Area</vt:lpstr>
      <vt:lpstr>'No.4-56（方向別）'!Print_Area</vt:lpstr>
      <vt:lpstr>'No.4-78（方向別）'!Print_Area</vt:lpstr>
      <vt:lpstr>'No.4-910（方向別）'!Print_Area</vt:lpstr>
      <vt:lpstr>'No.4Ａ（時間変動）'!Print_Area</vt:lpstr>
      <vt:lpstr>'No.4Ａ（断面別）'!Print_Area</vt:lpstr>
      <vt:lpstr>'No.4AB（渋滞長）'!Print_Area</vt:lpstr>
      <vt:lpstr>'No.4Ｂ（時間変動）'!Print_Area</vt:lpstr>
      <vt:lpstr>'No.4Ｂ（断面別）'!Print_Area</vt:lpstr>
      <vt:lpstr>'No.4Ｃ（時間変動）'!Print_Area</vt:lpstr>
      <vt:lpstr>'No.4Ｃ（断面別）'!Print_Area</vt:lpstr>
      <vt:lpstr>'No.4CD（渋滞長）'!Print_Area</vt:lpstr>
      <vt:lpstr>'No.4Ｄ（時間変動）'!Print_Area</vt:lpstr>
      <vt:lpstr>'No.4Ｄ（断面別）'!Print_Area</vt:lpstr>
      <vt:lpstr>'No.4E（断面別）'!Print_Area</vt:lpstr>
      <vt:lpstr>'No.4_1（歩行者交通量）'!Print_Titles</vt:lpstr>
      <vt:lpstr>'No.4_2（歩行者交通量）'!Print_Titles</vt:lpstr>
      <vt:lpstr>'No.4_3（歩行者交通量）'!Print_Titles</vt:lpstr>
      <vt:lpstr>'No.4_4（歩行者交通量）'!Print_Titles</vt:lpstr>
      <vt:lpstr>'No.4①（歩行者時間変動）'!Print_Titles</vt:lpstr>
      <vt:lpstr>'No.4-1112（方向別）'!Print_Titles</vt:lpstr>
      <vt:lpstr>'No.4-12（方向別）'!Print_Titles</vt:lpstr>
      <vt:lpstr>'No.4-1314（方向別）'!Print_Titles</vt:lpstr>
      <vt:lpstr>'No.4②（歩行者時間変動）'!Print_Titles</vt:lpstr>
      <vt:lpstr>'No.4③（歩行者時間変動）'!Print_Titles</vt:lpstr>
      <vt:lpstr>'No.4-34（方向別）'!Print_Titles</vt:lpstr>
      <vt:lpstr>'No.4④（歩行者時間変動）'!Print_Titles</vt:lpstr>
      <vt:lpstr>'No.4-56（方向別）'!Print_Titles</vt:lpstr>
      <vt:lpstr>'No.4-78（方向別）'!Print_Titles</vt:lpstr>
      <vt:lpstr>'No.4-910（方向別）'!Print_Titles</vt:lpstr>
      <vt:lpstr>'No.4Ａ（時間変動）'!Print_Titles</vt:lpstr>
      <vt:lpstr>'No.4Ａ（断面別）'!Print_Titles</vt:lpstr>
      <vt:lpstr>'No.4AB（渋滞長）'!Print_Titles</vt:lpstr>
      <vt:lpstr>'No.4Ｂ（時間変動）'!Print_Titles</vt:lpstr>
      <vt:lpstr>'No.4Ｂ（断面別）'!Print_Titles</vt:lpstr>
      <vt:lpstr>'No.4Ｃ（時間変動）'!Print_Titles</vt:lpstr>
      <vt:lpstr>'No.4Ｃ（断面別）'!Print_Titles</vt:lpstr>
      <vt:lpstr>'No.4CD（渋滞長）'!Print_Titles</vt:lpstr>
      <vt:lpstr>'No.4Ｄ（時間変動）'!Print_Titles</vt:lpstr>
      <vt:lpstr>'No.4Ｄ（断面別）'!Print_Titles</vt:lpstr>
      <vt:lpstr>'No.4E（断面別）'!Print_Titles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</dc:creator>
  <cp:lastModifiedBy>MATSUMTO</cp:lastModifiedBy>
  <cp:lastPrinted>2017-03-21T23:56:08Z</cp:lastPrinted>
  <dcterms:created xsi:type="dcterms:W3CDTF">2016-07-22T04:29:57Z</dcterms:created>
  <dcterms:modified xsi:type="dcterms:W3CDTF">2017-03-21T23:56:12Z</dcterms:modified>
</cp:coreProperties>
</file>