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6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8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24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2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erver-m\o_e2\01業務フォルダ\平成28年度\28-133 千葉市渋滞対策検討業務委託\03_作業エリア\松本\03_現況整理\本業務交通量調査結果\"/>
    </mc:Choice>
  </mc:AlternateContent>
  <bookViews>
    <workbookView xWindow="0" yWindow="0" windowWidth="20490" windowHeight="8355" tabRatio="771"/>
  </bookViews>
  <sheets>
    <sheet name="No.１（集計表）" sheetId="32" r:id="rId1"/>
    <sheet name="no.1（交通流動図）" sheetId="52" r:id="rId2"/>
    <sheet name="No.1-12（方向別）" sheetId="22" r:id="rId3"/>
    <sheet name="No.1-34（方向別）" sheetId="23" r:id="rId4"/>
    <sheet name="No.1-56（方向別）" sheetId="24" r:id="rId5"/>
    <sheet name="No.1-78（方向別）" sheetId="25" r:id="rId6"/>
    <sheet name="No.1-910（方向別）" sheetId="26" r:id="rId7"/>
    <sheet name="No.1-1112（方向別）" sheetId="27" r:id="rId8"/>
    <sheet name="No.1Ａ（断面別）" sheetId="28" r:id="rId9"/>
    <sheet name="No.1Ｂ（断面別）" sheetId="29" r:id="rId10"/>
    <sheet name="No.1Ｃ（断面別）" sheetId="30" r:id="rId11"/>
    <sheet name="No.1Ｄ（断面別）" sheetId="31" r:id="rId12"/>
    <sheet name="No.1Ａ（時間変動）" sheetId="33" r:id="rId13"/>
    <sheet name="No.1Ｂ（時間変動）" sheetId="34" r:id="rId14"/>
    <sheet name="No.1Ｃ（時間変動）" sheetId="35" r:id="rId15"/>
    <sheet name="No.1Ｄ（時間変動）" sheetId="36" r:id="rId16"/>
    <sheet name="No.1AB（渋滞長）" sheetId="50" r:id="rId17"/>
    <sheet name="No.1CD（渋滞長）" sheetId="51" r:id="rId18"/>
    <sheet name="No1_1（歩行者交通量）" sheetId="39" r:id="rId19"/>
    <sheet name="No1_2（歩行者交通量）" sheetId="40" r:id="rId20"/>
    <sheet name="No1_3（歩行者交通量）" sheetId="41" r:id="rId21"/>
    <sheet name="No1_4（歩行者交通量）" sheetId="42" r:id="rId22"/>
    <sheet name="No.1①（歩行者時間変動）" sheetId="43" r:id="rId23"/>
    <sheet name="No.1②（歩行者時間変動）" sheetId="44" r:id="rId24"/>
    <sheet name="No.1③（歩行者時間変動）" sheetId="45" r:id="rId25"/>
    <sheet name="No.1④（歩行者時間変動）" sheetId="46" r:id="rId26"/>
    <sheet name="No.1（信号現示）" sheetId="53" r:id="rId27"/>
  </sheets>
  <definedNames>
    <definedName name="_xlnm.Print_Area" localSheetId="1">'no.1（交通流動図）'!$B$2:$C$19</definedName>
    <definedName name="_xlnm.Print_Area" localSheetId="0">'No.１（集計表）'!$A$1:$J$59</definedName>
    <definedName name="_xlnm.Print_Area" localSheetId="26">'No.1（信号現示）'!$A$1:$V$47</definedName>
    <definedName name="_xlnm.Print_Area" localSheetId="22">'No.1①（歩行者時間変動）'!$A$1:$N$74</definedName>
    <definedName name="_xlnm.Print_Area" localSheetId="7">'No.1-1112（方向別）'!$A$1:$S$60</definedName>
    <definedName name="_xlnm.Print_Area" localSheetId="2">'No.1-12（方向別）'!$A$1:$S$60</definedName>
    <definedName name="_xlnm.Print_Area" localSheetId="23">'No.1②（歩行者時間変動）'!$A$1:$N$74</definedName>
    <definedName name="_xlnm.Print_Area" localSheetId="24">'No.1③（歩行者時間変動）'!$A$1:$N$74</definedName>
    <definedName name="_xlnm.Print_Area" localSheetId="3">'No.1-34（方向別）'!$A$1:$S$60</definedName>
    <definedName name="_xlnm.Print_Area" localSheetId="25">'No.1④（歩行者時間変動）'!$A$1:$N$74</definedName>
    <definedName name="_xlnm.Print_Area" localSheetId="4">'No.1-56（方向別）'!$A$1:$S$60</definedName>
    <definedName name="_xlnm.Print_Area" localSheetId="5">'No.1-78（方向別）'!$A$1:$S$60</definedName>
    <definedName name="_xlnm.Print_Area" localSheetId="6">'No.1-910（方向別）'!$A$1:$S$60</definedName>
    <definedName name="_xlnm.Print_Area" localSheetId="12">'No.1Ａ（時間変動）'!$A$1:$N$77</definedName>
    <definedName name="_xlnm.Print_Area" localSheetId="8">'No.1Ａ（断面別）'!$A$1:$S$100</definedName>
    <definedName name="_xlnm.Print_Area" localSheetId="16">'No.1AB（渋滞長）'!$A$1:$Z$62</definedName>
    <definedName name="_xlnm.Print_Area" localSheetId="13">'No.1Ｂ（時間変動）'!$A$1:$N$77</definedName>
    <definedName name="_xlnm.Print_Area" localSheetId="9">'No.1Ｂ（断面別）'!$A$1:$S$100</definedName>
    <definedName name="_xlnm.Print_Area" localSheetId="14">'No.1Ｃ（時間変動）'!$A$1:$N$77</definedName>
    <definedName name="_xlnm.Print_Area" localSheetId="10">'No.1Ｃ（断面別）'!$A$1:$S$100</definedName>
    <definedName name="_xlnm.Print_Area" localSheetId="17">'No.1CD（渋滞長）'!$A$1:$Z$62</definedName>
    <definedName name="_xlnm.Print_Area" localSheetId="15">'No.1Ｄ（時間変動）'!$A$1:$N$77</definedName>
    <definedName name="_xlnm.Print_Area" localSheetId="11">'No.1Ｄ（断面別）'!$A$1:$S$100</definedName>
    <definedName name="_xlnm.Print_Area" localSheetId="18">'No1_1（歩行者交通量）'!$A$1:$J$57</definedName>
    <definedName name="_xlnm.Print_Area" localSheetId="19">'No1_2（歩行者交通量）'!$A$1:$J$57</definedName>
    <definedName name="_xlnm.Print_Area" localSheetId="20">'No1_3（歩行者交通量）'!$A$1:$J$57</definedName>
    <definedName name="_xlnm.Print_Area" localSheetId="21">'No1_4（歩行者交通量）'!$A$1:$J$57</definedName>
    <definedName name="_xlnm.Print_Titles" localSheetId="22">'No.1①（歩行者時間変動）'!$8:$23</definedName>
    <definedName name="_xlnm.Print_Titles" localSheetId="7">'No.1-1112（方向別）'!$1:$20</definedName>
    <definedName name="_xlnm.Print_Titles" localSheetId="2">'No.1-12（方向別）'!$1:$20</definedName>
    <definedName name="_xlnm.Print_Titles" localSheetId="23">'No.1②（歩行者時間変動）'!$8:$23</definedName>
    <definedName name="_xlnm.Print_Titles" localSheetId="24">'No.1③（歩行者時間変動）'!$8:$23</definedName>
    <definedName name="_xlnm.Print_Titles" localSheetId="3">'No.1-34（方向別）'!$1:$20</definedName>
    <definedName name="_xlnm.Print_Titles" localSheetId="25">'No.1④（歩行者時間変動）'!$8:$23</definedName>
    <definedName name="_xlnm.Print_Titles" localSheetId="4">'No.1-56（方向別）'!$1:$20</definedName>
    <definedName name="_xlnm.Print_Titles" localSheetId="5">'No.1-78（方向別）'!$1:$20</definedName>
    <definedName name="_xlnm.Print_Titles" localSheetId="6">'No.1-910（方向別）'!$1:$20</definedName>
    <definedName name="_xlnm.Print_Titles" localSheetId="12">'No.1Ａ（時間変動）'!$8:$23</definedName>
    <definedName name="_xlnm.Print_Titles" localSheetId="8">'No.1Ａ（断面別）'!$1:$20</definedName>
    <definedName name="_xlnm.Print_Titles" localSheetId="16">'No.1AB（渋滞長）'!$1:$21</definedName>
    <definedName name="_xlnm.Print_Titles" localSheetId="13">'No.1Ｂ（時間変動）'!$8:$23</definedName>
    <definedName name="_xlnm.Print_Titles" localSheetId="9">'No.1Ｂ（断面別）'!$1:$20</definedName>
    <definedName name="_xlnm.Print_Titles" localSheetId="14">'No.1Ｃ（時間変動）'!$8:$23</definedName>
    <definedName name="_xlnm.Print_Titles" localSheetId="10">'No.1Ｃ（断面別）'!$1:$20</definedName>
    <definedName name="_xlnm.Print_Titles" localSheetId="17">'No.1CD（渋滞長）'!$1:$21</definedName>
    <definedName name="_xlnm.Print_Titles" localSheetId="15">'No.1Ｄ（時間変動）'!$8:$23</definedName>
    <definedName name="_xlnm.Print_Titles" localSheetId="11">'No.1Ｄ（断面別）'!$1:$20</definedName>
    <definedName name="_xlnm.Print_Titles" localSheetId="18">'No1_1（歩行者交通量）'!$2:$18</definedName>
    <definedName name="_xlnm.Print_Titles" localSheetId="19">'No1_2（歩行者交通量）'!$2:$18</definedName>
    <definedName name="_xlnm.Print_Titles" localSheetId="20">'No1_3（歩行者交通量）'!$2:$18</definedName>
    <definedName name="_xlnm.Print_Titles" localSheetId="21">'No1_4（歩行者交通量）'!$2:$18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28" l="1"/>
  <c r="O25" i="28"/>
  <c r="N26" i="28"/>
  <c r="O26" i="28"/>
  <c r="N27" i="28"/>
  <c r="O27" i="28"/>
  <c r="N28" i="28"/>
  <c r="O28" i="28"/>
  <c r="N29" i="28"/>
  <c r="O29" i="28"/>
  <c r="N31" i="28"/>
  <c r="O31" i="28"/>
  <c r="N32" i="28"/>
  <c r="O32" i="28"/>
  <c r="N33" i="28"/>
  <c r="O33" i="28"/>
  <c r="N34" i="28"/>
  <c r="O34" i="28"/>
  <c r="N35" i="28"/>
  <c r="O35" i="28"/>
  <c r="N36" i="28"/>
  <c r="O36" i="28"/>
  <c r="N38" i="28"/>
  <c r="O38" i="28"/>
  <c r="N39" i="28"/>
  <c r="O39" i="28"/>
  <c r="N40" i="28"/>
  <c r="O40" i="28"/>
  <c r="N41" i="28"/>
  <c r="O41" i="28"/>
  <c r="N42" i="28"/>
  <c r="O42" i="28"/>
  <c r="N43" i="28"/>
  <c r="O43" i="28"/>
  <c r="N44" i="28"/>
  <c r="O44" i="28"/>
  <c r="N45" i="28"/>
  <c r="O45" i="28"/>
  <c r="N46" i="28"/>
  <c r="O46" i="28"/>
  <c r="N47" i="28"/>
  <c r="O47" i="28"/>
  <c r="N48" i="28"/>
  <c r="O48" i="28"/>
  <c r="N49" i="28"/>
  <c r="O49" i="28"/>
  <c r="N50" i="28"/>
  <c r="O50" i="28"/>
  <c r="N51" i="28"/>
  <c r="O51" i="28"/>
  <c r="N53" i="28"/>
  <c r="O53" i="28"/>
  <c r="N54" i="28"/>
  <c r="O54" i="28"/>
  <c r="N55" i="28"/>
  <c r="O55" i="28"/>
  <c r="N56" i="28"/>
  <c r="O56" i="28"/>
  <c r="N57" i="28"/>
  <c r="O57" i="28"/>
  <c r="N58" i="28"/>
  <c r="O58" i="28"/>
  <c r="K25" i="28"/>
  <c r="L25" i="28"/>
  <c r="K26" i="28"/>
  <c r="L26" i="28"/>
  <c r="K27" i="28"/>
  <c r="L27" i="28"/>
  <c r="K28" i="28"/>
  <c r="L28" i="28"/>
  <c r="K29" i="28"/>
  <c r="L29" i="28"/>
  <c r="K31" i="28"/>
  <c r="L31" i="28"/>
  <c r="K32" i="28"/>
  <c r="L32" i="28"/>
  <c r="K33" i="28"/>
  <c r="L33" i="28"/>
  <c r="K34" i="28"/>
  <c r="L34" i="28"/>
  <c r="K35" i="28"/>
  <c r="L35" i="28"/>
  <c r="K36" i="28"/>
  <c r="L36" i="28"/>
  <c r="K38" i="28"/>
  <c r="L38" i="28"/>
  <c r="K39" i="28"/>
  <c r="L39" i="28"/>
  <c r="K40" i="28"/>
  <c r="L40" i="28"/>
  <c r="K41" i="28"/>
  <c r="L41" i="28"/>
  <c r="K42" i="28"/>
  <c r="L42" i="28"/>
  <c r="K43" i="28"/>
  <c r="L43" i="28"/>
  <c r="K44" i="28"/>
  <c r="L44" i="28"/>
  <c r="K45" i="28"/>
  <c r="L45" i="28"/>
  <c r="K46" i="28"/>
  <c r="L46" i="28"/>
  <c r="K47" i="28"/>
  <c r="L47" i="28"/>
  <c r="K48" i="28"/>
  <c r="L48" i="28"/>
  <c r="K49" i="28"/>
  <c r="L49" i="28"/>
  <c r="K50" i="28"/>
  <c r="L50" i="28"/>
  <c r="K51" i="28"/>
  <c r="L51" i="28"/>
  <c r="K53" i="28"/>
  <c r="L53" i="28"/>
  <c r="K54" i="28"/>
  <c r="L54" i="28"/>
  <c r="K55" i="28"/>
  <c r="L55" i="28"/>
  <c r="K56" i="28"/>
  <c r="L56" i="28"/>
  <c r="K57" i="28"/>
  <c r="L57" i="28"/>
  <c r="K58" i="28"/>
  <c r="L58" i="28"/>
  <c r="O24" i="28"/>
  <c r="N24" i="28"/>
  <c r="L24" i="28"/>
  <c r="K24" i="28"/>
  <c r="M58" i="28" l="1"/>
  <c r="M57" i="28"/>
  <c r="M56" i="28"/>
  <c r="M55" i="28"/>
  <c r="M54" i="28"/>
  <c r="M53" i="28"/>
  <c r="M51" i="28"/>
  <c r="M50" i="28"/>
  <c r="M49" i="28"/>
  <c r="M48" i="28"/>
  <c r="M47" i="28"/>
  <c r="M46" i="28"/>
  <c r="M45" i="28"/>
  <c r="M44" i="28"/>
  <c r="M43" i="28"/>
  <c r="M42" i="28"/>
  <c r="M41" i="28"/>
  <c r="M40" i="28"/>
  <c r="M39" i="28"/>
  <c r="M38" i="28"/>
  <c r="M36" i="28"/>
  <c r="M35" i="28"/>
  <c r="M34" i="28"/>
  <c r="M33" i="28"/>
  <c r="M32" i="28"/>
  <c r="M31" i="28"/>
  <c r="M29" i="28"/>
  <c r="M28" i="28"/>
  <c r="M27" i="28"/>
  <c r="M26" i="28"/>
  <c r="M25" i="28"/>
  <c r="M24" i="28"/>
  <c r="U19" i="53" l="1"/>
  <c r="U20" i="53"/>
  <c r="U21" i="53"/>
  <c r="U22" i="53"/>
  <c r="U23" i="53"/>
  <c r="U24" i="53"/>
  <c r="P42" i="36" l="1"/>
  <c r="P43" i="36"/>
  <c r="P44" i="36"/>
  <c r="P45" i="36"/>
  <c r="P46" i="36"/>
  <c r="P47" i="36"/>
  <c r="P48" i="36"/>
  <c r="P49" i="36"/>
  <c r="P50" i="36"/>
  <c r="P51" i="36"/>
  <c r="P52" i="36"/>
  <c r="P53" i="36"/>
  <c r="P54" i="36"/>
  <c r="P55" i="36"/>
  <c r="P60" i="36"/>
  <c r="P61" i="36"/>
  <c r="P62" i="36"/>
  <c r="P63" i="36"/>
  <c r="P64" i="36"/>
  <c r="P65" i="36"/>
  <c r="P66" i="36"/>
  <c r="P67" i="36"/>
  <c r="P68" i="36"/>
  <c r="P69" i="36"/>
  <c r="P70" i="36"/>
  <c r="P71" i="36"/>
  <c r="P72" i="36"/>
  <c r="P73" i="36"/>
  <c r="S57" i="51"/>
  <c r="R57" i="51"/>
  <c r="Q57" i="51"/>
  <c r="F57" i="51"/>
  <c r="E57" i="51"/>
  <c r="D57" i="51"/>
  <c r="S57" i="50"/>
  <c r="R57" i="50"/>
  <c r="Q57" i="50"/>
  <c r="F57" i="50"/>
  <c r="E57" i="50"/>
  <c r="D57" i="50"/>
  <c r="AE27" i="51" l="1"/>
  <c r="AE28" i="51" s="1"/>
  <c r="AE29" i="51" s="1"/>
  <c r="AE30" i="51" s="1"/>
  <c r="AE31" i="51" s="1"/>
  <c r="AE32" i="51" s="1"/>
  <c r="AE33" i="51" s="1"/>
  <c r="AE34" i="51" s="1"/>
  <c r="AE35" i="51" s="1"/>
  <c r="AE36" i="51" s="1"/>
  <c r="AE37" i="51" s="1"/>
  <c r="AE38" i="51" s="1"/>
  <c r="AE39" i="51" s="1"/>
  <c r="AE40" i="51" s="1"/>
  <c r="AE41" i="51" s="1"/>
  <c r="AE42" i="51" s="1"/>
  <c r="AE43" i="51" s="1"/>
  <c r="AE44" i="51" s="1"/>
  <c r="AE45" i="51" s="1"/>
  <c r="AE46" i="51" s="1"/>
  <c r="AE47" i="51" s="1"/>
  <c r="AE48" i="51" s="1"/>
  <c r="AE49" i="51" s="1"/>
  <c r="AE50" i="51" s="1"/>
  <c r="AE51" i="51" s="1"/>
  <c r="AE52" i="51" s="1"/>
  <c r="AE53" i="51" s="1"/>
  <c r="AE54" i="51" s="1"/>
  <c r="AE55" i="51" s="1"/>
  <c r="AE56" i="51" s="1"/>
  <c r="AD26" i="51"/>
  <c r="AD27" i="51" s="1"/>
  <c r="AD28" i="51" s="1"/>
  <c r="AD29" i="51" s="1"/>
  <c r="AD30" i="51" s="1"/>
  <c r="AD31" i="51" s="1"/>
  <c r="AD32" i="51" s="1"/>
  <c r="AD33" i="51" s="1"/>
  <c r="AD34" i="51" s="1"/>
  <c r="AD35" i="51" s="1"/>
  <c r="AD36" i="51" s="1"/>
  <c r="AD37" i="51" s="1"/>
  <c r="AD38" i="51" s="1"/>
  <c r="AD39" i="51" s="1"/>
  <c r="AD40" i="51" s="1"/>
  <c r="AD41" i="51" s="1"/>
  <c r="AD42" i="51" s="1"/>
  <c r="AD43" i="51" s="1"/>
  <c r="AD44" i="51" s="1"/>
  <c r="AD45" i="51" s="1"/>
  <c r="AD46" i="51" s="1"/>
  <c r="AD47" i="51" s="1"/>
  <c r="AD48" i="51" s="1"/>
  <c r="AD49" i="51" s="1"/>
  <c r="AD50" i="51" s="1"/>
  <c r="AD51" i="51" s="1"/>
  <c r="AD52" i="51" s="1"/>
  <c r="AD53" i="51" s="1"/>
  <c r="AD54" i="51" s="1"/>
  <c r="AD55" i="51" s="1"/>
  <c r="AD56" i="51" s="1"/>
  <c r="AE27" i="50"/>
  <c r="AE28" i="50" s="1"/>
  <c r="AE29" i="50" s="1"/>
  <c r="AE30" i="50" s="1"/>
  <c r="AE31" i="50" s="1"/>
  <c r="AE32" i="50" s="1"/>
  <c r="AE33" i="50" s="1"/>
  <c r="AE34" i="50" s="1"/>
  <c r="AE35" i="50" s="1"/>
  <c r="AE36" i="50" s="1"/>
  <c r="AE37" i="50" s="1"/>
  <c r="AE38" i="50" s="1"/>
  <c r="AE39" i="50" s="1"/>
  <c r="AE40" i="50" s="1"/>
  <c r="AE41" i="50" s="1"/>
  <c r="AE42" i="50" s="1"/>
  <c r="AE43" i="50" s="1"/>
  <c r="AE44" i="50" s="1"/>
  <c r="AE45" i="50" s="1"/>
  <c r="AE46" i="50" s="1"/>
  <c r="AE47" i="50" s="1"/>
  <c r="AE48" i="50" s="1"/>
  <c r="AE49" i="50" s="1"/>
  <c r="AE50" i="50" s="1"/>
  <c r="AE51" i="50" s="1"/>
  <c r="AE52" i="50" s="1"/>
  <c r="AE53" i="50" s="1"/>
  <c r="AE54" i="50" s="1"/>
  <c r="AE55" i="50" s="1"/>
  <c r="AE56" i="50" s="1"/>
  <c r="AD26" i="50"/>
  <c r="AD27" i="50" s="1"/>
  <c r="AD28" i="50" s="1"/>
  <c r="AD29" i="50" s="1"/>
  <c r="AD30" i="50" s="1"/>
  <c r="AD31" i="50" s="1"/>
  <c r="AD32" i="50" s="1"/>
  <c r="AD33" i="50" s="1"/>
  <c r="AD34" i="50" s="1"/>
  <c r="AD35" i="50" s="1"/>
  <c r="AD36" i="50" s="1"/>
  <c r="AD37" i="50" s="1"/>
  <c r="AD38" i="50" s="1"/>
  <c r="AD39" i="50" s="1"/>
  <c r="AD40" i="50" s="1"/>
  <c r="AD41" i="50" s="1"/>
  <c r="AD42" i="50" s="1"/>
  <c r="AD43" i="50" s="1"/>
  <c r="AD44" i="50" s="1"/>
  <c r="AD45" i="50" s="1"/>
  <c r="AD46" i="50" s="1"/>
  <c r="AD47" i="50" s="1"/>
  <c r="AD48" i="50" s="1"/>
  <c r="AD49" i="50" s="1"/>
  <c r="AD50" i="50" s="1"/>
  <c r="AD51" i="50" s="1"/>
  <c r="AD52" i="50" s="1"/>
  <c r="AD53" i="50" s="1"/>
  <c r="AD54" i="50" s="1"/>
  <c r="AD55" i="50" s="1"/>
  <c r="AD56" i="50" s="1"/>
  <c r="K56" i="46" l="1"/>
  <c r="K55" i="46"/>
  <c r="J56" i="46"/>
  <c r="J55" i="46"/>
  <c r="I56" i="46"/>
  <c r="I55" i="46"/>
  <c r="H56" i="46"/>
  <c r="H55" i="46"/>
  <c r="G56" i="46"/>
  <c r="G55" i="46"/>
  <c r="F56" i="46"/>
  <c r="F55" i="46"/>
  <c r="E56" i="46"/>
  <c r="E55" i="46"/>
  <c r="D56" i="46"/>
  <c r="D55" i="46"/>
  <c r="K39" i="46"/>
  <c r="K38" i="46"/>
  <c r="J39" i="46"/>
  <c r="J38" i="46"/>
  <c r="I39" i="46"/>
  <c r="I38" i="46"/>
  <c r="H39" i="46"/>
  <c r="H38" i="46"/>
  <c r="G39" i="46"/>
  <c r="G38" i="46"/>
  <c r="F39" i="46"/>
  <c r="F38" i="46"/>
  <c r="E39" i="46"/>
  <c r="E38" i="46"/>
  <c r="D39" i="46"/>
  <c r="D38" i="46"/>
  <c r="K56" i="45" l="1"/>
  <c r="K55" i="45"/>
  <c r="J56" i="45"/>
  <c r="J55" i="45"/>
  <c r="I56" i="45"/>
  <c r="I55" i="45"/>
  <c r="H56" i="45"/>
  <c r="H55" i="45"/>
  <c r="G56" i="45"/>
  <c r="G55" i="45"/>
  <c r="F56" i="45"/>
  <c r="F55" i="45"/>
  <c r="E56" i="45"/>
  <c r="E55" i="45"/>
  <c r="D56" i="45"/>
  <c r="D55" i="45"/>
  <c r="K39" i="45"/>
  <c r="K38" i="45"/>
  <c r="J39" i="45"/>
  <c r="J38" i="45"/>
  <c r="I39" i="45"/>
  <c r="I38" i="45"/>
  <c r="H39" i="45"/>
  <c r="H38" i="45"/>
  <c r="G39" i="45"/>
  <c r="G38" i="45"/>
  <c r="F39" i="45"/>
  <c r="F38" i="45"/>
  <c r="E39" i="45"/>
  <c r="E38" i="45"/>
  <c r="D39" i="45"/>
  <c r="D38" i="45"/>
  <c r="K73" i="45" l="1"/>
  <c r="J73" i="45"/>
  <c r="I73" i="45"/>
  <c r="H73" i="45"/>
  <c r="G73" i="45"/>
  <c r="F73" i="45"/>
  <c r="E73" i="45"/>
  <c r="D73" i="45"/>
  <c r="K72" i="45"/>
  <c r="K74" i="45" s="1"/>
  <c r="J72" i="45"/>
  <c r="J74" i="45" s="1"/>
  <c r="I72" i="45"/>
  <c r="I74" i="45" s="1"/>
  <c r="H72" i="45"/>
  <c r="H74" i="45" s="1"/>
  <c r="G72" i="45"/>
  <c r="G74" i="45" s="1"/>
  <c r="F72" i="45"/>
  <c r="E72" i="45"/>
  <c r="E74" i="45" s="1"/>
  <c r="D72" i="45"/>
  <c r="D74" i="45" s="1"/>
  <c r="K73" i="46"/>
  <c r="J73" i="46"/>
  <c r="I73" i="46"/>
  <c r="H73" i="46"/>
  <c r="G73" i="46"/>
  <c r="F73" i="46"/>
  <c r="E73" i="46"/>
  <c r="D73" i="46"/>
  <c r="K72" i="46"/>
  <c r="K74" i="46" s="1"/>
  <c r="J72" i="46"/>
  <c r="J74" i="46" s="1"/>
  <c r="I72" i="46"/>
  <c r="I74" i="46" s="1"/>
  <c r="H72" i="46"/>
  <c r="H74" i="46" s="1"/>
  <c r="G72" i="46"/>
  <c r="G74" i="46" s="1"/>
  <c r="F72" i="46"/>
  <c r="E72" i="46"/>
  <c r="D72" i="46"/>
  <c r="K57" i="45"/>
  <c r="J57" i="45"/>
  <c r="I57" i="45"/>
  <c r="H57" i="45"/>
  <c r="G57" i="45"/>
  <c r="F57" i="45"/>
  <c r="E57" i="45"/>
  <c r="D57" i="45"/>
  <c r="K57" i="46"/>
  <c r="J57" i="46"/>
  <c r="I57" i="46"/>
  <c r="H57" i="46"/>
  <c r="G57" i="46"/>
  <c r="F57" i="46"/>
  <c r="E57" i="46"/>
  <c r="D57" i="46"/>
  <c r="K40" i="45"/>
  <c r="J40" i="45"/>
  <c r="I40" i="45"/>
  <c r="H40" i="45"/>
  <c r="G40" i="45"/>
  <c r="F40" i="45"/>
  <c r="E40" i="45"/>
  <c r="D40" i="45"/>
  <c r="K40" i="46"/>
  <c r="J40" i="46"/>
  <c r="I40" i="46"/>
  <c r="H40" i="46"/>
  <c r="G40" i="46"/>
  <c r="F40" i="46"/>
  <c r="E40" i="46"/>
  <c r="D40" i="46"/>
  <c r="K56" i="44"/>
  <c r="K55" i="44"/>
  <c r="J56" i="44"/>
  <c r="J55" i="44"/>
  <c r="I56" i="44"/>
  <c r="I55" i="44"/>
  <c r="I57" i="44" s="1"/>
  <c r="H56" i="44"/>
  <c r="H55" i="44"/>
  <c r="H57" i="44" s="1"/>
  <c r="G56" i="44"/>
  <c r="G55" i="44"/>
  <c r="F56" i="44"/>
  <c r="F55" i="44"/>
  <c r="E56" i="44"/>
  <c r="E55" i="44"/>
  <c r="E57" i="44" s="1"/>
  <c r="D55" i="44"/>
  <c r="D56" i="44"/>
  <c r="K39" i="44"/>
  <c r="K73" i="44" s="1"/>
  <c r="K38" i="44"/>
  <c r="J39" i="44"/>
  <c r="J73" i="44" s="1"/>
  <c r="J38" i="44"/>
  <c r="I39" i="44"/>
  <c r="I73" i="44" s="1"/>
  <c r="I38" i="44"/>
  <c r="H39" i="44"/>
  <c r="H73" i="44" s="1"/>
  <c r="H38" i="44"/>
  <c r="G39" i="44"/>
  <c r="G73" i="44" s="1"/>
  <c r="G38" i="44"/>
  <c r="F39" i="44"/>
  <c r="F73" i="44" s="1"/>
  <c r="F38" i="44"/>
  <c r="E39" i="44"/>
  <c r="E73" i="44" s="1"/>
  <c r="E38" i="44"/>
  <c r="D39" i="44"/>
  <c r="D38" i="44"/>
  <c r="D72" i="44" s="1"/>
  <c r="G57" i="44" l="1"/>
  <c r="K57" i="44"/>
  <c r="F40" i="44"/>
  <c r="J40" i="44"/>
  <c r="F57" i="44"/>
  <c r="J57" i="44"/>
  <c r="F74" i="46"/>
  <c r="F74" i="45"/>
  <c r="D73" i="44"/>
  <c r="D74" i="44" s="1"/>
  <c r="D57" i="44"/>
  <c r="E72" i="44"/>
  <c r="E74" i="44" s="1"/>
  <c r="E40" i="44"/>
  <c r="F72" i="44"/>
  <c r="F74" i="44" s="1"/>
  <c r="G72" i="44"/>
  <c r="G74" i="44" s="1"/>
  <c r="G40" i="44"/>
  <c r="H72" i="44"/>
  <c r="H74" i="44" s="1"/>
  <c r="I72" i="44"/>
  <c r="I74" i="44" s="1"/>
  <c r="I40" i="44"/>
  <c r="J72" i="44"/>
  <c r="J74" i="44" s="1"/>
  <c r="K72" i="44"/>
  <c r="K74" i="44" s="1"/>
  <c r="K40" i="44"/>
  <c r="D40" i="44"/>
  <c r="H40" i="44"/>
  <c r="D74" i="46"/>
  <c r="E74" i="46"/>
  <c r="K56" i="43"/>
  <c r="K55" i="43"/>
  <c r="J56" i="43"/>
  <c r="J55" i="43"/>
  <c r="I56" i="43"/>
  <c r="I55" i="43"/>
  <c r="H56" i="43"/>
  <c r="H55" i="43"/>
  <c r="G56" i="43"/>
  <c r="G55" i="43"/>
  <c r="F56" i="43"/>
  <c r="F55" i="43"/>
  <c r="E56" i="43"/>
  <c r="E55" i="43"/>
  <c r="D56" i="43"/>
  <c r="D55" i="43"/>
  <c r="K39" i="43"/>
  <c r="K38" i="43"/>
  <c r="K72" i="43" s="1"/>
  <c r="J39" i="43"/>
  <c r="J38" i="43"/>
  <c r="I39" i="43"/>
  <c r="I73" i="43" s="1"/>
  <c r="I38" i="43"/>
  <c r="H39" i="43"/>
  <c r="H38" i="43"/>
  <c r="G39" i="43"/>
  <c r="G73" i="43" s="1"/>
  <c r="G38" i="43"/>
  <c r="F39" i="43"/>
  <c r="F38" i="43"/>
  <c r="F72" i="43" s="1"/>
  <c r="E39" i="43"/>
  <c r="E73" i="43" s="1"/>
  <c r="E38" i="43"/>
  <c r="D39" i="43"/>
  <c r="D73" i="43" s="1"/>
  <c r="D38" i="43"/>
  <c r="E72" i="43" l="1"/>
  <c r="G72" i="43"/>
  <c r="I72" i="43"/>
  <c r="I74" i="43" s="1"/>
  <c r="D72" i="43"/>
  <c r="D74" i="43" s="1"/>
  <c r="H72" i="43"/>
  <c r="J72" i="43"/>
  <c r="F73" i="43"/>
  <c r="F74" i="43" s="1"/>
  <c r="H73" i="43"/>
  <c r="H74" i="43" s="1"/>
  <c r="J73" i="43"/>
  <c r="K73" i="43"/>
  <c r="K74" i="43" s="1"/>
  <c r="G74" i="43"/>
  <c r="E74" i="43"/>
  <c r="J74" i="43" l="1"/>
  <c r="C49" i="42"/>
  <c r="L39" i="46" s="1"/>
  <c r="C34" i="42"/>
  <c r="C39" i="46" s="1"/>
  <c r="C27" i="42"/>
  <c r="B39" i="46" s="1"/>
  <c r="O52" i="26" l="1"/>
  <c r="O30" i="26"/>
  <c r="O37" i="26"/>
  <c r="C52" i="26"/>
  <c r="C37" i="26"/>
  <c r="C30" i="26"/>
  <c r="D57" i="43" l="1"/>
  <c r="H57" i="43"/>
  <c r="K57" i="43"/>
  <c r="G57" i="43"/>
  <c r="J57" i="43"/>
  <c r="I57" i="43"/>
  <c r="F57" i="43"/>
  <c r="E57" i="43"/>
  <c r="J40" i="43"/>
  <c r="E40" i="43"/>
  <c r="G40" i="43"/>
  <c r="F56" i="39"/>
  <c r="M56" i="43" s="1"/>
  <c r="E56" i="39"/>
  <c r="M55" i="43" s="1"/>
  <c r="F56" i="40"/>
  <c r="M56" i="44" s="1"/>
  <c r="E56" i="40"/>
  <c r="M55" i="44" s="1"/>
  <c r="F56" i="41"/>
  <c r="M56" i="45" s="1"/>
  <c r="E56" i="41"/>
  <c r="M55" i="45" s="1"/>
  <c r="F56" i="42"/>
  <c r="M56" i="46" s="1"/>
  <c r="E56" i="42"/>
  <c r="M55" i="46" s="1"/>
  <c r="M57" i="46" s="1"/>
  <c r="C56" i="39"/>
  <c r="M39" i="43" s="1"/>
  <c r="B56" i="39"/>
  <c r="M38" i="43" s="1"/>
  <c r="C56" i="40"/>
  <c r="M39" i="44" s="1"/>
  <c r="B56" i="40"/>
  <c r="M38" i="44" s="1"/>
  <c r="C56" i="41"/>
  <c r="M39" i="45" s="1"/>
  <c r="B56" i="41"/>
  <c r="M38" i="45" s="1"/>
  <c r="C56" i="42"/>
  <c r="B56" i="42"/>
  <c r="M38" i="46" s="1"/>
  <c r="F49" i="39"/>
  <c r="L56" i="43" s="1"/>
  <c r="E49" i="39"/>
  <c r="L55" i="43" s="1"/>
  <c r="F49" i="40"/>
  <c r="L56" i="44" s="1"/>
  <c r="E49" i="40"/>
  <c r="G49" i="40" s="1"/>
  <c r="F49" i="41"/>
  <c r="L56" i="45" s="1"/>
  <c r="E49" i="41"/>
  <c r="L55" i="45" s="1"/>
  <c r="F49" i="42"/>
  <c r="L56" i="46" s="1"/>
  <c r="L73" i="46" s="1"/>
  <c r="E49" i="42"/>
  <c r="G49" i="42" s="1"/>
  <c r="C49" i="39"/>
  <c r="L39" i="43" s="1"/>
  <c r="B49" i="39"/>
  <c r="L38" i="43" s="1"/>
  <c r="L72" i="43" s="1"/>
  <c r="C49" i="40"/>
  <c r="L39" i="44" s="1"/>
  <c r="L73" i="44" s="1"/>
  <c r="B49" i="40"/>
  <c r="L38" i="44" s="1"/>
  <c r="C49" i="41"/>
  <c r="L39" i="45" s="1"/>
  <c r="L73" i="45" s="1"/>
  <c r="B49" i="41"/>
  <c r="L38" i="45" s="1"/>
  <c r="B49" i="42"/>
  <c r="L38" i="46" s="1"/>
  <c r="F34" i="39"/>
  <c r="C56" i="43" s="1"/>
  <c r="E34" i="39"/>
  <c r="C55" i="43" s="1"/>
  <c r="F34" i="40"/>
  <c r="C56" i="44" s="1"/>
  <c r="E34" i="40"/>
  <c r="C55" i="44" s="1"/>
  <c r="C57" i="44" s="1"/>
  <c r="F34" i="41"/>
  <c r="C56" i="45" s="1"/>
  <c r="E34" i="41"/>
  <c r="C55" i="45" s="1"/>
  <c r="C57" i="45" s="1"/>
  <c r="F34" i="42"/>
  <c r="C56" i="46" s="1"/>
  <c r="C73" i="46" s="1"/>
  <c r="E34" i="42"/>
  <c r="C55" i="46" s="1"/>
  <c r="C34" i="39"/>
  <c r="C39" i="43" s="1"/>
  <c r="B34" i="39"/>
  <c r="C38" i="43" s="1"/>
  <c r="C34" i="40"/>
  <c r="C39" i="44" s="1"/>
  <c r="C73" i="44" s="1"/>
  <c r="B34" i="40"/>
  <c r="C38" i="44" s="1"/>
  <c r="C34" i="41"/>
  <c r="C39" i="45" s="1"/>
  <c r="C73" i="45" s="1"/>
  <c r="B34" i="41"/>
  <c r="C38" i="45" s="1"/>
  <c r="B34" i="42"/>
  <c r="C38" i="46" s="1"/>
  <c r="F27" i="39"/>
  <c r="B56" i="43" s="1"/>
  <c r="E27" i="39"/>
  <c r="B55" i="43" s="1"/>
  <c r="F27" i="40"/>
  <c r="B56" i="44" s="1"/>
  <c r="E27" i="40"/>
  <c r="B55" i="44" s="1"/>
  <c r="F27" i="41"/>
  <c r="B56" i="45" s="1"/>
  <c r="E27" i="41"/>
  <c r="B55" i="45" s="1"/>
  <c r="F27" i="42"/>
  <c r="B56" i="46" s="1"/>
  <c r="E27" i="42"/>
  <c r="B55" i="46" s="1"/>
  <c r="C27" i="39"/>
  <c r="B39" i="43" s="1"/>
  <c r="C27" i="40"/>
  <c r="B39" i="44" s="1"/>
  <c r="C27" i="41"/>
  <c r="B39" i="45" s="1"/>
  <c r="B27" i="39"/>
  <c r="B38" i="43" s="1"/>
  <c r="B27" i="40"/>
  <c r="B38" i="44" s="1"/>
  <c r="B27" i="41"/>
  <c r="B38" i="45" s="1"/>
  <c r="B27" i="42"/>
  <c r="B38" i="46" s="1"/>
  <c r="I55" i="42"/>
  <c r="H55" i="42"/>
  <c r="G55" i="42"/>
  <c r="D55" i="42"/>
  <c r="I54" i="42"/>
  <c r="H54" i="42"/>
  <c r="G54" i="42"/>
  <c r="D54" i="42"/>
  <c r="I53" i="42"/>
  <c r="H53" i="42"/>
  <c r="G53" i="42"/>
  <c r="D53" i="42"/>
  <c r="I52" i="42"/>
  <c r="H52" i="42"/>
  <c r="G52" i="42"/>
  <c r="D52" i="42"/>
  <c r="I51" i="42"/>
  <c r="H51" i="42"/>
  <c r="G51" i="42"/>
  <c r="D51" i="42"/>
  <c r="I50" i="42"/>
  <c r="H50" i="42"/>
  <c r="G50" i="42"/>
  <c r="D50" i="42"/>
  <c r="I49" i="42"/>
  <c r="I48" i="42"/>
  <c r="H48" i="42"/>
  <c r="G48" i="42"/>
  <c r="D48" i="42"/>
  <c r="I47" i="42"/>
  <c r="H47" i="42"/>
  <c r="G47" i="42"/>
  <c r="D47" i="42"/>
  <c r="I46" i="42"/>
  <c r="H46" i="42"/>
  <c r="G46" i="42"/>
  <c r="D46" i="42"/>
  <c r="I45" i="42"/>
  <c r="H45" i="42"/>
  <c r="G45" i="42"/>
  <c r="D45" i="42"/>
  <c r="I44" i="42"/>
  <c r="H44" i="42"/>
  <c r="G44" i="42"/>
  <c r="D44" i="42"/>
  <c r="I43" i="42"/>
  <c r="H43" i="42"/>
  <c r="G43" i="42"/>
  <c r="D43" i="42"/>
  <c r="I42" i="42"/>
  <c r="H42" i="42"/>
  <c r="G42" i="42"/>
  <c r="D42" i="42"/>
  <c r="I41" i="42"/>
  <c r="H41" i="42"/>
  <c r="G41" i="42"/>
  <c r="D41" i="42"/>
  <c r="I40" i="42"/>
  <c r="H40" i="42"/>
  <c r="G40" i="42"/>
  <c r="D40" i="42"/>
  <c r="I39" i="42"/>
  <c r="H39" i="42"/>
  <c r="G39" i="42"/>
  <c r="D39" i="42"/>
  <c r="I38" i="42"/>
  <c r="H38" i="42"/>
  <c r="G38" i="42"/>
  <c r="D38" i="42"/>
  <c r="I37" i="42"/>
  <c r="H37" i="42"/>
  <c r="G37" i="42"/>
  <c r="D37" i="42"/>
  <c r="I36" i="42"/>
  <c r="H36" i="42"/>
  <c r="G36" i="42"/>
  <c r="D36" i="42"/>
  <c r="I35" i="42"/>
  <c r="H35" i="42"/>
  <c r="G35" i="42"/>
  <c r="D35" i="42"/>
  <c r="G34" i="42"/>
  <c r="I34" i="42"/>
  <c r="H34" i="42"/>
  <c r="I33" i="42"/>
  <c r="H33" i="42"/>
  <c r="G33" i="42"/>
  <c r="D33" i="42"/>
  <c r="I32" i="42"/>
  <c r="H32" i="42"/>
  <c r="G32" i="42"/>
  <c r="D32" i="42"/>
  <c r="J32" i="42" s="1"/>
  <c r="I31" i="42"/>
  <c r="H31" i="42"/>
  <c r="G31" i="42"/>
  <c r="D31" i="42"/>
  <c r="J31" i="42" s="1"/>
  <c r="I30" i="42"/>
  <c r="H30" i="42"/>
  <c r="G30" i="42"/>
  <c r="D30" i="42"/>
  <c r="J30" i="42" s="1"/>
  <c r="I29" i="42"/>
  <c r="H29" i="42"/>
  <c r="G29" i="42"/>
  <c r="D29" i="42"/>
  <c r="J29" i="42" s="1"/>
  <c r="I28" i="42"/>
  <c r="H28" i="42"/>
  <c r="G28" i="42"/>
  <c r="D28" i="42"/>
  <c r="J28" i="42" s="1"/>
  <c r="I26" i="42"/>
  <c r="H26" i="42"/>
  <c r="G26" i="42"/>
  <c r="D26" i="42"/>
  <c r="J26" i="42" s="1"/>
  <c r="I25" i="42"/>
  <c r="H25" i="42"/>
  <c r="G25" i="42"/>
  <c r="D25" i="42"/>
  <c r="J25" i="42" s="1"/>
  <c r="I24" i="42"/>
  <c r="H24" i="42"/>
  <c r="G24" i="42"/>
  <c r="D24" i="42"/>
  <c r="J24" i="42" s="1"/>
  <c r="I23" i="42"/>
  <c r="H23" i="42"/>
  <c r="G23" i="42"/>
  <c r="D23" i="42"/>
  <c r="J23" i="42" s="1"/>
  <c r="I22" i="42"/>
  <c r="H22" i="42"/>
  <c r="G22" i="42"/>
  <c r="D22" i="42"/>
  <c r="J22" i="42" s="1"/>
  <c r="I21" i="42"/>
  <c r="H21" i="42"/>
  <c r="G21" i="42"/>
  <c r="D21" i="42"/>
  <c r="J21" i="42" s="1"/>
  <c r="I55" i="41"/>
  <c r="H55" i="41"/>
  <c r="G55" i="41"/>
  <c r="D55" i="41"/>
  <c r="I54" i="41"/>
  <c r="H54" i="41"/>
  <c r="G54" i="41"/>
  <c r="D54" i="41"/>
  <c r="I53" i="41"/>
  <c r="H53" i="41"/>
  <c r="G53" i="41"/>
  <c r="D53" i="41"/>
  <c r="I52" i="41"/>
  <c r="H52" i="41"/>
  <c r="G52" i="41"/>
  <c r="D52" i="41"/>
  <c r="I51" i="41"/>
  <c r="H51" i="41"/>
  <c r="G51" i="41"/>
  <c r="D51" i="41"/>
  <c r="I50" i="41"/>
  <c r="H50" i="41"/>
  <c r="G50" i="41"/>
  <c r="D50" i="41"/>
  <c r="H49" i="41"/>
  <c r="I48" i="41"/>
  <c r="H48" i="41"/>
  <c r="G48" i="41"/>
  <c r="D48" i="41"/>
  <c r="I47" i="41"/>
  <c r="H47" i="41"/>
  <c r="G47" i="41"/>
  <c r="D47" i="41"/>
  <c r="I46" i="41"/>
  <c r="H46" i="41"/>
  <c r="G46" i="41"/>
  <c r="D46" i="41"/>
  <c r="I45" i="41"/>
  <c r="H45" i="41"/>
  <c r="G45" i="41"/>
  <c r="D45" i="41"/>
  <c r="I44" i="41"/>
  <c r="H44" i="41"/>
  <c r="G44" i="41"/>
  <c r="D44" i="41"/>
  <c r="I43" i="41"/>
  <c r="H43" i="41"/>
  <c r="G43" i="41"/>
  <c r="D43" i="41"/>
  <c r="I42" i="41"/>
  <c r="H42" i="41"/>
  <c r="G42" i="41"/>
  <c r="D42" i="41"/>
  <c r="I41" i="41"/>
  <c r="H41" i="41"/>
  <c r="G41" i="41"/>
  <c r="D41" i="41"/>
  <c r="I40" i="41"/>
  <c r="H40" i="41"/>
  <c r="G40" i="41"/>
  <c r="D40" i="41"/>
  <c r="I39" i="41"/>
  <c r="H39" i="41"/>
  <c r="G39" i="41"/>
  <c r="D39" i="41"/>
  <c r="I38" i="41"/>
  <c r="H38" i="41"/>
  <c r="G38" i="41"/>
  <c r="D38" i="41"/>
  <c r="I37" i="41"/>
  <c r="H37" i="41"/>
  <c r="G37" i="41"/>
  <c r="D37" i="41"/>
  <c r="I36" i="41"/>
  <c r="H36" i="41"/>
  <c r="G36" i="41"/>
  <c r="D36" i="41"/>
  <c r="I35" i="41"/>
  <c r="H35" i="41"/>
  <c r="G35" i="41"/>
  <c r="D35" i="41"/>
  <c r="I33" i="41"/>
  <c r="H33" i="41"/>
  <c r="G33" i="41"/>
  <c r="D33" i="41"/>
  <c r="I32" i="41"/>
  <c r="H32" i="41"/>
  <c r="G32" i="41"/>
  <c r="D32" i="41"/>
  <c r="I31" i="41"/>
  <c r="H31" i="41"/>
  <c r="G31" i="41"/>
  <c r="D31" i="41"/>
  <c r="I30" i="41"/>
  <c r="H30" i="41"/>
  <c r="G30" i="41"/>
  <c r="D30" i="41"/>
  <c r="I29" i="41"/>
  <c r="H29" i="41"/>
  <c r="G29" i="41"/>
  <c r="D29" i="41"/>
  <c r="I28" i="41"/>
  <c r="H28" i="41"/>
  <c r="G28" i="41"/>
  <c r="D28" i="41"/>
  <c r="I26" i="41"/>
  <c r="H26" i="41"/>
  <c r="G26" i="41"/>
  <c r="D26" i="41"/>
  <c r="I25" i="41"/>
  <c r="H25" i="41"/>
  <c r="G25" i="41"/>
  <c r="D25" i="41"/>
  <c r="I24" i="41"/>
  <c r="H24" i="41"/>
  <c r="G24" i="41"/>
  <c r="D24" i="41"/>
  <c r="I23" i="41"/>
  <c r="H23" i="41"/>
  <c r="G23" i="41"/>
  <c r="D23" i="41"/>
  <c r="I22" i="41"/>
  <c r="H22" i="41"/>
  <c r="G22" i="41"/>
  <c r="D22" i="41"/>
  <c r="I21" i="41"/>
  <c r="H21" i="41"/>
  <c r="G21" i="41"/>
  <c r="D21" i="41"/>
  <c r="I55" i="40"/>
  <c r="H55" i="40"/>
  <c r="G55" i="40"/>
  <c r="D55" i="40"/>
  <c r="I54" i="40"/>
  <c r="H54" i="40"/>
  <c r="G54" i="40"/>
  <c r="D54" i="40"/>
  <c r="I53" i="40"/>
  <c r="H53" i="40"/>
  <c r="G53" i="40"/>
  <c r="D53" i="40"/>
  <c r="I52" i="40"/>
  <c r="H52" i="40"/>
  <c r="G52" i="40"/>
  <c r="D52" i="40"/>
  <c r="I51" i="40"/>
  <c r="H51" i="40"/>
  <c r="G51" i="40"/>
  <c r="D51" i="40"/>
  <c r="I50" i="40"/>
  <c r="H50" i="40"/>
  <c r="G50" i="40"/>
  <c r="D50" i="40"/>
  <c r="I49" i="40"/>
  <c r="I48" i="40"/>
  <c r="H48" i="40"/>
  <c r="G48" i="40"/>
  <c r="D48" i="40"/>
  <c r="I47" i="40"/>
  <c r="H47" i="40"/>
  <c r="G47" i="40"/>
  <c r="D47" i="40"/>
  <c r="I46" i="40"/>
  <c r="H46" i="40"/>
  <c r="G46" i="40"/>
  <c r="D46" i="40"/>
  <c r="I45" i="40"/>
  <c r="H45" i="40"/>
  <c r="G45" i="40"/>
  <c r="D45" i="40"/>
  <c r="I44" i="40"/>
  <c r="H44" i="40"/>
  <c r="G44" i="40"/>
  <c r="D44" i="40"/>
  <c r="I43" i="40"/>
  <c r="H43" i="40"/>
  <c r="G43" i="40"/>
  <c r="D43" i="40"/>
  <c r="I42" i="40"/>
  <c r="H42" i="40"/>
  <c r="G42" i="40"/>
  <c r="D42" i="40"/>
  <c r="I41" i="40"/>
  <c r="H41" i="40"/>
  <c r="G41" i="40"/>
  <c r="D41" i="40"/>
  <c r="I40" i="40"/>
  <c r="H40" i="40"/>
  <c r="G40" i="40"/>
  <c r="D40" i="40"/>
  <c r="I39" i="40"/>
  <c r="H39" i="40"/>
  <c r="G39" i="40"/>
  <c r="D39" i="40"/>
  <c r="I38" i="40"/>
  <c r="H38" i="40"/>
  <c r="G38" i="40"/>
  <c r="D38" i="40"/>
  <c r="I37" i="40"/>
  <c r="H37" i="40"/>
  <c r="G37" i="40"/>
  <c r="D37" i="40"/>
  <c r="I36" i="40"/>
  <c r="H36" i="40"/>
  <c r="G36" i="40"/>
  <c r="D36" i="40"/>
  <c r="I35" i="40"/>
  <c r="H35" i="40"/>
  <c r="G35" i="40"/>
  <c r="D35" i="40"/>
  <c r="G34" i="40"/>
  <c r="I34" i="40"/>
  <c r="I33" i="40"/>
  <c r="H33" i="40"/>
  <c r="G33" i="40"/>
  <c r="D33" i="40"/>
  <c r="J33" i="40" s="1"/>
  <c r="I32" i="40"/>
  <c r="H32" i="40"/>
  <c r="G32" i="40"/>
  <c r="D32" i="40"/>
  <c r="I31" i="40"/>
  <c r="H31" i="40"/>
  <c r="G31" i="40"/>
  <c r="D31" i="40"/>
  <c r="J31" i="40" s="1"/>
  <c r="I30" i="40"/>
  <c r="H30" i="40"/>
  <c r="G30" i="40"/>
  <c r="D30" i="40"/>
  <c r="I29" i="40"/>
  <c r="H29" i="40"/>
  <c r="G29" i="40"/>
  <c r="D29" i="40"/>
  <c r="J29" i="40" s="1"/>
  <c r="I28" i="40"/>
  <c r="H28" i="40"/>
  <c r="G28" i="40"/>
  <c r="D28" i="40"/>
  <c r="I26" i="40"/>
  <c r="H26" i="40"/>
  <c r="G26" i="40"/>
  <c r="D26" i="40"/>
  <c r="I25" i="40"/>
  <c r="H25" i="40"/>
  <c r="G25" i="40"/>
  <c r="D25" i="40"/>
  <c r="I24" i="40"/>
  <c r="H24" i="40"/>
  <c r="G24" i="40"/>
  <c r="D24" i="40"/>
  <c r="I23" i="40"/>
  <c r="H23" i="40"/>
  <c r="G23" i="40"/>
  <c r="D23" i="40"/>
  <c r="I22" i="40"/>
  <c r="H22" i="40"/>
  <c r="G22" i="40"/>
  <c r="D22" i="40"/>
  <c r="I21" i="40"/>
  <c r="H21" i="40"/>
  <c r="G21" i="40"/>
  <c r="D21" i="40"/>
  <c r="I55" i="39"/>
  <c r="H55" i="39"/>
  <c r="G55" i="39"/>
  <c r="D55" i="39"/>
  <c r="I54" i="39"/>
  <c r="H54" i="39"/>
  <c r="G54" i="39"/>
  <c r="D54" i="39"/>
  <c r="I53" i="39"/>
  <c r="H53" i="39"/>
  <c r="G53" i="39"/>
  <c r="D53" i="39"/>
  <c r="I52" i="39"/>
  <c r="H52" i="39"/>
  <c r="G52" i="39"/>
  <c r="D52" i="39"/>
  <c r="I51" i="39"/>
  <c r="H51" i="39"/>
  <c r="G51" i="39"/>
  <c r="D51" i="39"/>
  <c r="I50" i="39"/>
  <c r="H50" i="39"/>
  <c r="G50" i="39"/>
  <c r="D50" i="39"/>
  <c r="I48" i="39"/>
  <c r="H48" i="39"/>
  <c r="G48" i="39"/>
  <c r="D48" i="39"/>
  <c r="I47" i="39"/>
  <c r="H47" i="39"/>
  <c r="G47" i="39"/>
  <c r="D47" i="39"/>
  <c r="I46" i="39"/>
  <c r="H46" i="39"/>
  <c r="G46" i="39"/>
  <c r="D46" i="39"/>
  <c r="I45" i="39"/>
  <c r="H45" i="39"/>
  <c r="G45" i="39"/>
  <c r="D45" i="39"/>
  <c r="I44" i="39"/>
  <c r="H44" i="39"/>
  <c r="G44" i="39"/>
  <c r="D44" i="39"/>
  <c r="I43" i="39"/>
  <c r="H43" i="39"/>
  <c r="G43" i="39"/>
  <c r="D43" i="39"/>
  <c r="I42" i="39"/>
  <c r="H42" i="39"/>
  <c r="G42" i="39"/>
  <c r="D42" i="39"/>
  <c r="I41" i="39"/>
  <c r="H41" i="39"/>
  <c r="G41" i="39"/>
  <c r="D41" i="39"/>
  <c r="I40" i="39"/>
  <c r="H40" i="39"/>
  <c r="G40" i="39"/>
  <c r="D40" i="39"/>
  <c r="I39" i="39"/>
  <c r="H39" i="39"/>
  <c r="G39" i="39"/>
  <c r="D39" i="39"/>
  <c r="I38" i="39"/>
  <c r="H38" i="39"/>
  <c r="G38" i="39"/>
  <c r="D38" i="39"/>
  <c r="I37" i="39"/>
  <c r="H37" i="39"/>
  <c r="G37" i="39"/>
  <c r="D37" i="39"/>
  <c r="I36" i="39"/>
  <c r="H36" i="39"/>
  <c r="G36" i="39"/>
  <c r="D36" i="39"/>
  <c r="I35" i="39"/>
  <c r="H35" i="39"/>
  <c r="G35" i="39"/>
  <c r="D35" i="39"/>
  <c r="I34" i="39"/>
  <c r="I33" i="39"/>
  <c r="H33" i="39"/>
  <c r="G33" i="39"/>
  <c r="D33" i="39"/>
  <c r="J33" i="39" s="1"/>
  <c r="I32" i="39"/>
  <c r="H32" i="39"/>
  <c r="G32" i="39"/>
  <c r="D32" i="39"/>
  <c r="I31" i="39"/>
  <c r="H31" i="39"/>
  <c r="G31" i="39"/>
  <c r="D31" i="39"/>
  <c r="J31" i="39" s="1"/>
  <c r="I30" i="39"/>
  <c r="H30" i="39"/>
  <c r="G30" i="39"/>
  <c r="D30" i="39"/>
  <c r="I29" i="39"/>
  <c r="H29" i="39"/>
  <c r="G29" i="39"/>
  <c r="D29" i="39"/>
  <c r="J29" i="39" s="1"/>
  <c r="I28" i="39"/>
  <c r="H28" i="39"/>
  <c r="G28" i="39"/>
  <c r="D28" i="39"/>
  <c r="I26" i="39"/>
  <c r="H26" i="39"/>
  <c r="G26" i="39"/>
  <c r="D26" i="39"/>
  <c r="I25" i="39"/>
  <c r="H25" i="39"/>
  <c r="G25" i="39"/>
  <c r="D25" i="39"/>
  <c r="I24" i="39"/>
  <c r="H24" i="39"/>
  <c r="G24" i="39"/>
  <c r="D24" i="39"/>
  <c r="J24" i="39" s="1"/>
  <c r="I23" i="39"/>
  <c r="H23" i="39"/>
  <c r="G23" i="39"/>
  <c r="D23" i="39"/>
  <c r="I22" i="39"/>
  <c r="H22" i="39"/>
  <c r="G22" i="39"/>
  <c r="D22" i="39"/>
  <c r="J22" i="39" s="1"/>
  <c r="I21" i="39"/>
  <c r="H21" i="39"/>
  <c r="G21" i="39"/>
  <c r="D21" i="39"/>
  <c r="M73" i="44" l="1"/>
  <c r="M73" i="45"/>
  <c r="C57" i="46"/>
  <c r="J21" i="39"/>
  <c r="J23" i="39"/>
  <c r="J28" i="39"/>
  <c r="J30" i="39"/>
  <c r="J32" i="39"/>
  <c r="J25" i="39"/>
  <c r="E57" i="39"/>
  <c r="G34" i="39"/>
  <c r="J33" i="42"/>
  <c r="J26" i="39"/>
  <c r="G56" i="40"/>
  <c r="N56" i="44"/>
  <c r="E57" i="41"/>
  <c r="H57" i="41" s="1"/>
  <c r="C57" i="40"/>
  <c r="I34" i="41"/>
  <c r="D27" i="42"/>
  <c r="G56" i="39"/>
  <c r="B57" i="40"/>
  <c r="J28" i="40"/>
  <c r="J30" i="40"/>
  <c r="J32" i="40"/>
  <c r="H34" i="40"/>
  <c r="G34" i="41"/>
  <c r="G56" i="42"/>
  <c r="F57" i="39"/>
  <c r="D49" i="39"/>
  <c r="F57" i="41"/>
  <c r="F57" i="42"/>
  <c r="I49" i="39"/>
  <c r="B57" i="41"/>
  <c r="H34" i="41"/>
  <c r="I49" i="41"/>
  <c r="N56" i="45"/>
  <c r="B57" i="39"/>
  <c r="H57" i="39" s="1"/>
  <c r="H34" i="39"/>
  <c r="C57" i="39"/>
  <c r="G49" i="39"/>
  <c r="F57" i="40"/>
  <c r="C57" i="41"/>
  <c r="G49" i="41"/>
  <c r="L57" i="45"/>
  <c r="L57" i="43"/>
  <c r="M57" i="45"/>
  <c r="M57" i="43"/>
  <c r="B72" i="46"/>
  <c r="B40" i="46"/>
  <c r="N38" i="46"/>
  <c r="B72" i="44"/>
  <c r="N38" i="44"/>
  <c r="B40" i="44"/>
  <c r="N39" i="45"/>
  <c r="B73" i="45"/>
  <c r="N73" i="45" s="1"/>
  <c r="B73" i="43"/>
  <c r="N56" i="46"/>
  <c r="B73" i="46"/>
  <c r="C72" i="45"/>
  <c r="C74" i="45" s="1"/>
  <c r="C40" i="45"/>
  <c r="C72" i="44"/>
  <c r="C74" i="44" s="1"/>
  <c r="C40" i="44"/>
  <c r="C72" i="43"/>
  <c r="L40" i="46"/>
  <c r="L73" i="43"/>
  <c r="C57" i="42"/>
  <c r="M39" i="46"/>
  <c r="M40" i="46" s="1"/>
  <c r="M73" i="43"/>
  <c r="L40" i="43"/>
  <c r="J21" i="40"/>
  <c r="J22" i="40"/>
  <c r="J23" i="40"/>
  <c r="J24" i="40"/>
  <c r="J25" i="40"/>
  <c r="J26" i="40"/>
  <c r="J35" i="41"/>
  <c r="J36" i="41"/>
  <c r="J37" i="41"/>
  <c r="J38" i="41"/>
  <c r="J39" i="41"/>
  <c r="J40" i="41"/>
  <c r="J41" i="41"/>
  <c r="J42" i="41"/>
  <c r="J43" i="41"/>
  <c r="J44" i="41"/>
  <c r="J45" i="41"/>
  <c r="J46" i="41"/>
  <c r="J47" i="41"/>
  <c r="J48" i="41"/>
  <c r="B72" i="45"/>
  <c r="B40" i="45"/>
  <c r="N38" i="45"/>
  <c r="B72" i="43"/>
  <c r="N39" i="44"/>
  <c r="B73" i="44"/>
  <c r="N73" i="44" s="1"/>
  <c r="B57" i="46"/>
  <c r="B57" i="45"/>
  <c r="N55" i="45"/>
  <c r="B57" i="44"/>
  <c r="C72" i="46"/>
  <c r="C74" i="46" s="1"/>
  <c r="C40" i="46"/>
  <c r="C73" i="43"/>
  <c r="L72" i="45"/>
  <c r="L74" i="45" s="1"/>
  <c r="L40" i="45"/>
  <c r="L40" i="44"/>
  <c r="L74" i="43"/>
  <c r="H49" i="42"/>
  <c r="L55" i="46"/>
  <c r="L57" i="46" s="1"/>
  <c r="H49" i="40"/>
  <c r="L55" i="44"/>
  <c r="L57" i="44" s="1"/>
  <c r="M72" i="46"/>
  <c r="M72" i="45"/>
  <c r="M74" i="45" s="1"/>
  <c r="M40" i="45"/>
  <c r="M72" i="44"/>
  <c r="M74" i="44" s="1"/>
  <c r="M40" i="44"/>
  <c r="M57" i="44"/>
  <c r="M72" i="43"/>
  <c r="M74" i="43" s="1"/>
  <c r="N56" i="43"/>
  <c r="C57" i="43"/>
  <c r="B57" i="43"/>
  <c r="N55" i="43"/>
  <c r="M40" i="43"/>
  <c r="K40" i="43"/>
  <c r="I40" i="43"/>
  <c r="H40" i="43"/>
  <c r="F40" i="43"/>
  <c r="D40" i="43"/>
  <c r="N38" i="43"/>
  <c r="C40" i="43"/>
  <c r="N39" i="43"/>
  <c r="B40" i="43"/>
  <c r="E57" i="40"/>
  <c r="E57" i="42"/>
  <c r="J50" i="42"/>
  <c r="J51" i="42"/>
  <c r="J52" i="42"/>
  <c r="J53" i="42"/>
  <c r="J54" i="42"/>
  <c r="J55" i="42"/>
  <c r="H56" i="42"/>
  <c r="J35" i="42"/>
  <c r="J36" i="42"/>
  <c r="J37" i="42"/>
  <c r="J38" i="42"/>
  <c r="J39" i="42"/>
  <c r="J40" i="42"/>
  <c r="J41" i="42"/>
  <c r="J42" i="42"/>
  <c r="J43" i="42"/>
  <c r="J44" i="42"/>
  <c r="J45" i="42"/>
  <c r="J46" i="42"/>
  <c r="J47" i="42"/>
  <c r="J48" i="42"/>
  <c r="I56" i="42"/>
  <c r="B57" i="42"/>
  <c r="J50" i="41"/>
  <c r="J51" i="41"/>
  <c r="J52" i="41"/>
  <c r="J53" i="41"/>
  <c r="J54" i="41"/>
  <c r="J55" i="41"/>
  <c r="H56" i="41"/>
  <c r="I56" i="41"/>
  <c r="J21" i="41"/>
  <c r="J22" i="41"/>
  <c r="J23" i="41"/>
  <c r="J24" i="41"/>
  <c r="J25" i="41"/>
  <c r="J26" i="41"/>
  <c r="J28" i="41"/>
  <c r="J29" i="41"/>
  <c r="J30" i="41"/>
  <c r="J31" i="41"/>
  <c r="J32" i="41"/>
  <c r="J33" i="41"/>
  <c r="G56" i="41"/>
  <c r="J50" i="40"/>
  <c r="J51" i="40"/>
  <c r="J52" i="40"/>
  <c r="J53" i="40"/>
  <c r="J54" i="40"/>
  <c r="J55" i="40"/>
  <c r="H56" i="40"/>
  <c r="J35" i="40"/>
  <c r="J36" i="40"/>
  <c r="J37" i="40"/>
  <c r="J38" i="40"/>
  <c r="J39" i="40"/>
  <c r="J40" i="40"/>
  <c r="J41" i="40"/>
  <c r="J42" i="40"/>
  <c r="J43" i="40"/>
  <c r="J44" i="40"/>
  <c r="J45" i="40"/>
  <c r="J46" i="40"/>
  <c r="J47" i="40"/>
  <c r="J48" i="40"/>
  <c r="I56" i="40"/>
  <c r="J50" i="39"/>
  <c r="J51" i="39"/>
  <c r="J52" i="39"/>
  <c r="J53" i="39"/>
  <c r="J54" i="39"/>
  <c r="J55" i="39"/>
  <c r="H56" i="39"/>
  <c r="J35" i="39"/>
  <c r="J36" i="39"/>
  <c r="J37" i="39"/>
  <c r="J38" i="39"/>
  <c r="J39" i="39"/>
  <c r="J40" i="39"/>
  <c r="J41" i="39"/>
  <c r="J42" i="39"/>
  <c r="J43" i="39"/>
  <c r="J44" i="39"/>
  <c r="J45" i="39"/>
  <c r="J46" i="39"/>
  <c r="J47" i="39"/>
  <c r="J48" i="39"/>
  <c r="I56" i="39"/>
  <c r="H27" i="42"/>
  <c r="I27" i="42"/>
  <c r="D56" i="42"/>
  <c r="D49" i="42"/>
  <c r="J49" i="42" s="1"/>
  <c r="G27" i="42"/>
  <c r="D34" i="42"/>
  <c r="J34" i="42" s="1"/>
  <c r="H27" i="41"/>
  <c r="I27" i="41"/>
  <c r="D56" i="41"/>
  <c r="D49" i="41"/>
  <c r="G27" i="41"/>
  <c r="D34" i="41"/>
  <c r="J34" i="41" s="1"/>
  <c r="D27" i="41"/>
  <c r="D27" i="40"/>
  <c r="I27" i="40"/>
  <c r="D56" i="40"/>
  <c r="D49" i="40"/>
  <c r="J49" i="40" s="1"/>
  <c r="G27" i="40"/>
  <c r="G57" i="40" s="1"/>
  <c r="D34" i="40"/>
  <c r="J34" i="40" s="1"/>
  <c r="H27" i="40"/>
  <c r="D27" i="39"/>
  <c r="I27" i="39"/>
  <c r="D56" i="39"/>
  <c r="H49" i="39"/>
  <c r="G27" i="39"/>
  <c r="D34" i="39"/>
  <c r="J34" i="39" s="1"/>
  <c r="H27" i="39"/>
  <c r="L30" i="23"/>
  <c r="K30" i="23"/>
  <c r="L30" i="24"/>
  <c r="K30" i="24"/>
  <c r="L30" i="25"/>
  <c r="K30" i="25"/>
  <c r="L30" i="26"/>
  <c r="K30" i="26"/>
  <c r="L30" i="27"/>
  <c r="K30" i="27"/>
  <c r="L37" i="23"/>
  <c r="K37" i="23"/>
  <c r="L37" i="24"/>
  <c r="K37" i="24"/>
  <c r="L37" i="25"/>
  <c r="K37" i="25"/>
  <c r="L37" i="26"/>
  <c r="K37" i="26"/>
  <c r="L37" i="27"/>
  <c r="K37" i="27"/>
  <c r="L52" i="23"/>
  <c r="L52" i="28" s="1"/>
  <c r="K52" i="23"/>
  <c r="K52" i="28" s="1"/>
  <c r="M52" i="28" s="1"/>
  <c r="L52" i="24"/>
  <c r="K52" i="24"/>
  <c r="L52" i="25"/>
  <c r="K52" i="25"/>
  <c r="L52" i="26"/>
  <c r="K52" i="26"/>
  <c r="L52" i="27"/>
  <c r="K52" i="27"/>
  <c r="O30" i="23"/>
  <c r="O30" i="28" s="1"/>
  <c r="N30" i="23"/>
  <c r="N30" i="28" s="1"/>
  <c r="O30" i="24"/>
  <c r="N30" i="24"/>
  <c r="O30" i="25"/>
  <c r="N30" i="25"/>
  <c r="N30" i="26"/>
  <c r="O30" i="27"/>
  <c r="N30" i="27"/>
  <c r="O37" i="23"/>
  <c r="O37" i="28" s="1"/>
  <c r="N37" i="23"/>
  <c r="O37" i="24"/>
  <c r="N37" i="24"/>
  <c r="O37" i="25"/>
  <c r="N37" i="25"/>
  <c r="N37" i="26"/>
  <c r="O37" i="27"/>
  <c r="N37" i="27"/>
  <c r="O52" i="23"/>
  <c r="N52" i="23"/>
  <c r="O52" i="24"/>
  <c r="N52" i="24"/>
  <c r="O52" i="25"/>
  <c r="N52" i="25"/>
  <c r="N52" i="26"/>
  <c r="O52" i="27"/>
  <c r="N52" i="27"/>
  <c r="F52" i="23"/>
  <c r="F52" i="24"/>
  <c r="F52" i="25"/>
  <c r="F52" i="26"/>
  <c r="F52" i="27"/>
  <c r="E52" i="23"/>
  <c r="E52" i="24"/>
  <c r="E52" i="25"/>
  <c r="E52" i="26"/>
  <c r="E52" i="27"/>
  <c r="F37" i="23"/>
  <c r="F37" i="24"/>
  <c r="F37" i="25"/>
  <c r="F37" i="26"/>
  <c r="F37" i="27"/>
  <c r="E37" i="23"/>
  <c r="E37" i="24"/>
  <c r="E37" i="25"/>
  <c r="E37" i="26"/>
  <c r="E37" i="27"/>
  <c r="F30" i="23"/>
  <c r="F30" i="24"/>
  <c r="F30" i="25"/>
  <c r="F30" i="26"/>
  <c r="F30" i="27"/>
  <c r="E30" i="23"/>
  <c r="E30" i="24"/>
  <c r="E30" i="25"/>
  <c r="E30" i="26"/>
  <c r="E30" i="27"/>
  <c r="C52" i="23"/>
  <c r="C52" i="24"/>
  <c r="C52" i="25"/>
  <c r="C52" i="27"/>
  <c r="B52" i="23"/>
  <c r="B52" i="24"/>
  <c r="B52" i="25"/>
  <c r="B52" i="26"/>
  <c r="B52" i="27"/>
  <c r="C37" i="23"/>
  <c r="C37" i="24"/>
  <c r="C37" i="25"/>
  <c r="C37" i="27"/>
  <c r="B37" i="23"/>
  <c r="B37" i="24"/>
  <c r="B37" i="25"/>
  <c r="B37" i="26"/>
  <c r="B37" i="27"/>
  <c r="C30" i="23"/>
  <c r="C30" i="24"/>
  <c r="C30" i="25"/>
  <c r="C30" i="27"/>
  <c r="B30" i="23"/>
  <c r="B30" i="24"/>
  <c r="B30" i="25"/>
  <c r="B30" i="26"/>
  <c r="B30" i="27"/>
  <c r="O52" i="22"/>
  <c r="N52" i="22"/>
  <c r="O37" i="22"/>
  <c r="N37" i="22"/>
  <c r="O30" i="22"/>
  <c r="N30" i="22"/>
  <c r="L52" i="22"/>
  <c r="K52" i="22"/>
  <c r="L37" i="22"/>
  <c r="K37" i="22"/>
  <c r="L30" i="22"/>
  <c r="K30" i="22"/>
  <c r="M24" i="22"/>
  <c r="P24" i="22"/>
  <c r="M25" i="22"/>
  <c r="P25" i="22"/>
  <c r="F52" i="22"/>
  <c r="E52" i="22"/>
  <c r="F37" i="22"/>
  <c r="E37" i="22"/>
  <c r="F30" i="22"/>
  <c r="E30" i="22"/>
  <c r="C59" i="22"/>
  <c r="B59" i="22"/>
  <c r="C52" i="22"/>
  <c r="B52" i="22"/>
  <c r="C37" i="22"/>
  <c r="B37" i="22"/>
  <c r="C30" i="22"/>
  <c r="B30" i="22"/>
  <c r="J56" i="40" l="1"/>
  <c r="K37" i="28"/>
  <c r="L37" i="28"/>
  <c r="N52" i="28"/>
  <c r="K30" i="28"/>
  <c r="O52" i="28"/>
  <c r="N37" i="28"/>
  <c r="L30" i="28"/>
  <c r="H57" i="42"/>
  <c r="G57" i="42"/>
  <c r="I57" i="41"/>
  <c r="I57" i="40"/>
  <c r="H57" i="40"/>
  <c r="G57" i="39"/>
  <c r="J56" i="42"/>
  <c r="N57" i="45"/>
  <c r="J56" i="39"/>
  <c r="I57" i="39"/>
  <c r="I57" i="42"/>
  <c r="Q25" i="22"/>
  <c r="R25" i="22" s="1"/>
  <c r="J49" i="41"/>
  <c r="J49" i="39"/>
  <c r="N57" i="44"/>
  <c r="N57" i="46"/>
  <c r="B74" i="45"/>
  <c r="N74" i="45" s="1"/>
  <c r="N72" i="45"/>
  <c r="C74" i="43"/>
  <c r="N40" i="44"/>
  <c r="B74" i="44"/>
  <c r="N40" i="46"/>
  <c r="Q24" i="22"/>
  <c r="R24" i="22" s="1"/>
  <c r="L72" i="44"/>
  <c r="L74" i="44" s="1"/>
  <c r="N55" i="44"/>
  <c r="N55" i="46"/>
  <c r="B74" i="43"/>
  <c r="N74" i="43" s="1"/>
  <c r="N72" i="43"/>
  <c r="N40" i="45"/>
  <c r="M73" i="46"/>
  <c r="M74" i="46" s="1"/>
  <c r="N39" i="46"/>
  <c r="L72" i="46"/>
  <c r="L74" i="46" s="1"/>
  <c r="N73" i="43"/>
  <c r="B74" i="46"/>
  <c r="N57" i="43"/>
  <c r="N40" i="43"/>
  <c r="J56" i="41"/>
  <c r="G57" i="41"/>
  <c r="J27" i="42"/>
  <c r="D57" i="42"/>
  <c r="J57" i="42" s="1"/>
  <c r="D57" i="41"/>
  <c r="J27" i="41"/>
  <c r="J27" i="40"/>
  <c r="D57" i="40"/>
  <c r="J57" i="40" s="1"/>
  <c r="J27" i="39"/>
  <c r="D57" i="39"/>
  <c r="B24" i="28"/>
  <c r="C24" i="28"/>
  <c r="E24" i="28"/>
  <c r="F24" i="28"/>
  <c r="E64" i="28"/>
  <c r="B25" i="28"/>
  <c r="C25" i="28"/>
  <c r="E25" i="28"/>
  <c r="F25" i="28"/>
  <c r="B26" i="28"/>
  <c r="C26" i="28"/>
  <c r="E26" i="28"/>
  <c r="F26" i="28"/>
  <c r="F66" i="28" s="1"/>
  <c r="E66" i="28"/>
  <c r="B27" i="28"/>
  <c r="C27" i="28"/>
  <c r="E27" i="28"/>
  <c r="F27" i="28"/>
  <c r="F67" i="28"/>
  <c r="B28" i="28"/>
  <c r="C28" i="28"/>
  <c r="E28" i="28"/>
  <c r="E68" i="28" s="1"/>
  <c r="F28" i="28"/>
  <c r="B29" i="28"/>
  <c r="C29" i="28"/>
  <c r="E29" i="28"/>
  <c r="F29" i="28"/>
  <c r="F69" i="28"/>
  <c r="B30" i="28"/>
  <c r="C30" i="28"/>
  <c r="E30" i="28"/>
  <c r="F30" i="28"/>
  <c r="B31" i="28"/>
  <c r="C31" i="28"/>
  <c r="E31" i="28"/>
  <c r="F31" i="28"/>
  <c r="F71" i="28"/>
  <c r="B32" i="28"/>
  <c r="C32" i="28"/>
  <c r="E32" i="28"/>
  <c r="F32" i="28"/>
  <c r="F72" i="28" s="1"/>
  <c r="B33" i="28"/>
  <c r="C33" i="28"/>
  <c r="E33" i="28"/>
  <c r="F33" i="28"/>
  <c r="F73" i="28"/>
  <c r="B34" i="28"/>
  <c r="C34" i="28"/>
  <c r="E34" i="28"/>
  <c r="F34" i="28"/>
  <c r="F74" i="28"/>
  <c r="B35" i="28"/>
  <c r="C35" i="28"/>
  <c r="E35" i="28"/>
  <c r="F35" i="28"/>
  <c r="F75" i="28"/>
  <c r="B36" i="28"/>
  <c r="C36" i="28"/>
  <c r="E36" i="28"/>
  <c r="E76" i="28" s="1"/>
  <c r="F36" i="28"/>
  <c r="F76" i="28" s="1"/>
  <c r="B37" i="28"/>
  <c r="C37" i="28"/>
  <c r="E37" i="28"/>
  <c r="E77" i="28" s="1"/>
  <c r="F37" i="28"/>
  <c r="B38" i="28"/>
  <c r="C38" i="28"/>
  <c r="E38" i="28"/>
  <c r="F38" i="28"/>
  <c r="F78" i="28"/>
  <c r="B39" i="28"/>
  <c r="C39" i="28"/>
  <c r="E39" i="28"/>
  <c r="F39" i="28"/>
  <c r="F79" i="28"/>
  <c r="B40" i="28"/>
  <c r="C40" i="28"/>
  <c r="E40" i="28"/>
  <c r="F40" i="28"/>
  <c r="F80" i="28"/>
  <c r="B41" i="28"/>
  <c r="C41" i="28"/>
  <c r="E41" i="28"/>
  <c r="E81" i="28" s="1"/>
  <c r="F41" i="28"/>
  <c r="B42" i="28"/>
  <c r="C42" i="28"/>
  <c r="E42" i="28"/>
  <c r="F42" i="28"/>
  <c r="F82" i="28"/>
  <c r="B43" i="28"/>
  <c r="C43" i="28"/>
  <c r="E43" i="28"/>
  <c r="F43" i="28"/>
  <c r="F83" i="28"/>
  <c r="B44" i="28"/>
  <c r="C44" i="28"/>
  <c r="E44" i="28"/>
  <c r="F44" i="28"/>
  <c r="F84" i="28"/>
  <c r="B45" i="28"/>
  <c r="C45" i="28"/>
  <c r="E45" i="28"/>
  <c r="F45" i="28"/>
  <c r="B46" i="28"/>
  <c r="C46" i="28"/>
  <c r="E46" i="28"/>
  <c r="F46" i="28"/>
  <c r="B47" i="28"/>
  <c r="C47" i="28"/>
  <c r="E47" i="28"/>
  <c r="F47" i="28"/>
  <c r="B48" i="28"/>
  <c r="C48" i="28"/>
  <c r="E48" i="28"/>
  <c r="F48" i="28"/>
  <c r="B49" i="28"/>
  <c r="C49" i="28"/>
  <c r="E49" i="28"/>
  <c r="E89" i="28" s="1"/>
  <c r="F49" i="28"/>
  <c r="B50" i="28"/>
  <c r="C50" i="28"/>
  <c r="E50" i="28"/>
  <c r="F50" i="28"/>
  <c r="B51" i="28"/>
  <c r="C51" i="28"/>
  <c r="E51" i="28"/>
  <c r="F51" i="28"/>
  <c r="B52" i="28"/>
  <c r="C52" i="28"/>
  <c r="E52" i="28"/>
  <c r="E92" i="28" s="1"/>
  <c r="F52" i="28"/>
  <c r="F92" i="28" s="1"/>
  <c r="B53" i="28"/>
  <c r="C53" i="28"/>
  <c r="E53" i="28"/>
  <c r="F53" i="28"/>
  <c r="E93" i="28"/>
  <c r="B54" i="28"/>
  <c r="C54" i="28"/>
  <c r="E54" i="28"/>
  <c r="F54" i="28"/>
  <c r="F94" i="28"/>
  <c r="B55" i="28"/>
  <c r="C55" i="28"/>
  <c r="E55" i="28"/>
  <c r="F55" i="28"/>
  <c r="F95" i="28" s="1"/>
  <c r="B56" i="28"/>
  <c r="C56" i="28"/>
  <c r="C96" i="28" s="1"/>
  <c r="E56" i="28"/>
  <c r="F56" i="28"/>
  <c r="B57" i="28"/>
  <c r="C57" i="28"/>
  <c r="E57" i="28"/>
  <c r="E97" i="28" s="1"/>
  <c r="F57" i="28"/>
  <c r="B58" i="28"/>
  <c r="C58" i="28"/>
  <c r="E58" i="28"/>
  <c r="F58" i="28"/>
  <c r="F98" i="28"/>
  <c r="K25" i="31"/>
  <c r="L25" i="31"/>
  <c r="N25" i="31"/>
  <c r="O25" i="31"/>
  <c r="K26" i="31"/>
  <c r="L26" i="31"/>
  <c r="N26" i="31"/>
  <c r="O26" i="31"/>
  <c r="K27" i="31"/>
  <c r="L27" i="31"/>
  <c r="N27" i="31"/>
  <c r="O27" i="31"/>
  <c r="K28" i="31"/>
  <c r="L28" i="31"/>
  <c r="N28" i="31"/>
  <c r="O28" i="31"/>
  <c r="K29" i="31"/>
  <c r="L29" i="31"/>
  <c r="N29" i="31"/>
  <c r="O29" i="31"/>
  <c r="K30" i="31"/>
  <c r="L30" i="31"/>
  <c r="N30" i="31"/>
  <c r="O30" i="31"/>
  <c r="K31" i="31"/>
  <c r="L31" i="31"/>
  <c r="N31" i="31"/>
  <c r="O31" i="31"/>
  <c r="K32" i="31"/>
  <c r="L32" i="31"/>
  <c r="N32" i="31"/>
  <c r="O32" i="31"/>
  <c r="K33" i="31"/>
  <c r="L33" i="31"/>
  <c r="N33" i="31"/>
  <c r="O33" i="31"/>
  <c r="K34" i="31"/>
  <c r="L34" i="31"/>
  <c r="N34" i="31"/>
  <c r="O34" i="31"/>
  <c r="K35" i="31"/>
  <c r="L35" i="31"/>
  <c r="N35" i="31"/>
  <c r="O35" i="31"/>
  <c r="K36" i="31"/>
  <c r="L36" i="31"/>
  <c r="N36" i="31"/>
  <c r="O36" i="31"/>
  <c r="K37" i="31"/>
  <c r="L37" i="31"/>
  <c r="N37" i="31"/>
  <c r="O37" i="31"/>
  <c r="K38" i="31"/>
  <c r="L38" i="31"/>
  <c r="N38" i="31"/>
  <c r="O38" i="31"/>
  <c r="K39" i="31"/>
  <c r="L39" i="31"/>
  <c r="N39" i="31"/>
  <c r="O39" i="31"/>
  <c r="K40" i="31"/>
  <c r="L40" i="31"/>
  <c r="N40" i="31"/>
  <c r="O40" i="31"/>
  <c r="K41" i="31"/>
  <c r="L41" i="31"/>
  <c r="N41" i="31"/>
  <c r="O41" i="31"/>
  <c r="K42" i="31"/>
  <c r="L42" i="31"/>
  <c r="N42" i="31"/>
  <c r="O42" i="31"/>
  <c r="K43" i="31"/>
  <c r="L43" i="31"/>
  <c r="N43" i="31"/>
  <c r="O43" i="31"/>
  <c r="K44" i="31"/>
  <c r="L44" i="31"/>
  <c r="N44" i="31"/>
  <c r="O44" i="31"/>
  <c r="K45" i="31"/>
  <c r="L45" i="31"/>
  <c r="N45" i="31"/>
  <c r="O45" i="31"/>
  <c r="K46" i="31"/>
  <c r="L46" i="31"/>
  <c r="N46" i="31"/>
  <c r="O46" i="31"/>
  <c r="K47" i="31"/>
  <c r="L47" i="31"/>
  <c r="N47" i="31"/>
  <c r="O47" i="31"/>
  <c r="K48" i="31"/>
  <c r="L48" i="31"/>
  <c r="N48" i="31"/>
  <c r="O48" i="31"/>
  <c r="K49" i="31"/>
  <c r="L49" i="31"/>
  <c r="N49" i="31"/>
  <c r="O49" i="31"/>
  <c r="K50" i="31"/>
  <c r="L50" i="31"/>
  <c r="N50" i="31"/>
  <c r="O50" i="31"/>
  <c r="K51" i="31"/>
  <c r="L51" i="31"/>
  <c r="N51" i="31"/>
  <c r="O51" i="31"/>
  <c r="K52" i="31"/>
  <c r="L52" i="31"/>
  <c r="N52" i="31"/>
  <c r="O52" i="31"/>
  <c r="K53" i="31"/>
  <c r="L53" i="31"/>
  <c r="N53" i="31"/>
  <c r="O53" i="31"/>
  <c r="K54" i="31"/>
  <c r="L54" i="31"/>
  <c r="N54" i="31"/>
  <c r="O54" i="31"/>
  <c r="K55" i="31"/>
  <c r="L55" i="31"/>
  <c r="N55" i="31"/>
  <c r="O55" i="31"/>
  <c r="K56" i="31"/>
  <c r="L56" i="31"/>
  <c r="N56" i="31"/>
  <c r="O56" i="31"/>
  <c r="K57" i="31"/>
  <c r="L57" i="31"/>
  <c r="N57" i="31"/>
  <c r="O57" i="31"/>
  <c r="K58" i="31"/>
  <c r="L58" i="31"/>
  <c r="N58" i="31"/>
  <c r="O58" i="31"/>
  <c r="L24" i="31"/>
  <c r="N24" i="31"/>
  <c r="O24" i="31"/>
  <c r="K24" i="31"/>
  <c r="B25" i="31"/>
  <c r="C25" i="31"/>
  <c r="E25" i="31"/>
  <c r="F25" i="31"/>
  <c r="B26" i="31"/>
  <c r="C26" i="31"/>
  <c r="E26" i="31"/>
  <c r="F26" i="31"/>
  <c r="B27" i="31"/>
  <c r="C27" i="31"/>
  <c r="E27" i="31"/>
  <c r="F27" i="31"/>
  <c r="B28" i="31"/>
  <c r="C28" i="31"/>
  <c r="E28" i="31"/>
  <c r="F28" i="31"/>
  <c r="B29" i="31"/>
  <c r="C29" i="31"/>
  <c r="E29" i="31"/>
  <c r="F29" i="31"/>
  <c r="B30" i="31"/>
  <c r="C30" i="31"/>
  <c r="E30" i="31"/>
  <c r="F30" i="31"/>
  <c r="B31" i="31"/>
  <c r="C31" i="31"/>
  <c r="E31" i="31"/>
  <c r="F31" i="31"/>
  <c r="B32" i="31"/>
  <c r="C32" i="31"/>
  <c r="E32" i="31"/>
  <c r="F32" i="31"/>
  <c r="B33" i="31"/>
  <c r="C33" i="31"/>
  <c r="E33" i="31"/>
  <c r="F33" i="31"/>
  <c r="F73" i="31" s="1"/>
  <c r="B34" i="31"/>
  <c r="C34" i="31"/>
  <c r="E34" i="31"/>
  <c r="F34" i="31"/>
  <c r="B35" i="31"/>
  <c r="C35" i="31"/>
  <c r="E35" i="31"/>
  <c r="F35" i="31"/>
  <c r="B36" i="31"/>
  <c r="C36" i="31"/>
  <c r="E36" i="31"/>
  <c r="F36" i="31"/>
  <c r="B37" i="31"/>
  <c r="C37" i="31"/>
  <c r="E37" i="31"/>
  <c r="F37" i="31"/>
  <c r="B38" i="31"/>
  <c r="C38" i="31"/>
  <c r="E38" i="31"/>
  <c r="F38" i="31"/>
  <c r="B39" i="31"/>
  <c r="C39" i="31"/>
  <c r="E39" i="31"/>
  <c r="F39" i="31"/>
  <c r="B40" i="31"/>
  <c r="C40" i="31"/>
  <c r="E40" i="31"/>
  <c r="F40" i="31"/>
  <c r="B41" i="31"/>
  <c r="C41" i="31"/>
  <c r="E41" i="31"/>
  <c r="F41" i="31"/>
  <c r="B42" i="31"/>
  <c r="C42" i="31"/>
  <c r="E42" i="31"/>
  <c r="F42" i="31"/>
  <c r="B43" i="31"/>
  <c r="C43" i="31"/>
  <c r="E43" i="31"/>
  <c r="F43" i="31"/>
  <c r="B44" i="31"/>
  <c r="C44" i="31"/>
  <c r="E44" i="31"/>
  <c r="F44" i="31"/>
  <c r="B45" i="31"/>
  <c r="C45" i="31"/>
  <c r="E45" i="31"/>
  <c r="F45" i="31"/>
  <c r="B46" i="31"/>
  <c r="C46" i="31"/>
  <c r="E46" i="31"/>
  <c r="F46" i="31"/>
  <c r="B47" i="31"/>
  <c r="C47" i="31"/>
  <c r="E47" i="31"/>
  <c r="F47" i="31"/>
  <c r="B48" i="31"/>
  <c r="C48" i="31"/>
  <c r="E48" i="31"/>
  <c r="F48" i="31"/>
  <c r="B49" i="31"/>
  <c r="C49" i="31"/>
  <c r="E49" i="31"/>
  <c r="F49" i="31"/>
  <c r="B50" i="31"/>
  <c r="C50" i="31"/>
  <c r="E50" i="31"/>
  <c r="F50" i="31"/>
  <c r="B51" i="31"/>
  <c r="C51" i="31"/>
  <c r="E51" i="31"/>
  <c r="F51" i="31"/>
  <c r="B52" i="31"/>
  <c r="C52" i="31"/>
  <c r="E52" i="31"/>
  <c r="E92" i="31" s="1"/>
  <c r="F52" i="31"/>
  <c r="B53" i="31"/>
  <c r="C53" i="31"/>
  <c r="E53" i="31"/>
  <c r="F53" i="31"/>
  <c r="B54" i="31"/>
  <c r="C54" i="31"/>
  <c r="E54" i="31"/>
  <c r="F54" i="31"/>
  <c r="B55" i="31"/>
  <c r="C55" i="31"/>
  <c r="E55" i="31"/>
  <c r="F55" i="31"/>
  <c r="B56" i="31"/>
  <c r="C56" i="31"/>
  <c r="E56" i="31"/>
  <c r="F56" i="31"/>
  <c r="B57" i="31"/>
  <c r="C57" i="31"/>
  <c r="E57" i="31"/>
  <c r="F57" i="31"/>
  <c r="B58" i="31"/>
  <c r="C58" i="31"/>
  <c r="E58" i="31"/>
  <c r="F58" i="31"/>
  <c r="C24" i="31"/>
  <c r="E24" i="31"/>
  <c r="F24" i="31"/>
  <c r="B24" i="31"/>
  <c r="K25" i="30"/>
  <c r="L25" i="30"/>
  <c r="N25" i="30"/>
  <c r="O25" i="30"/>
  <c r="K26" i="30"/>
  <c r="L26" i="30"/>
  <c r="N26" i="30"/>
  <c r="O26" i="30"/>
  <c r="K27" i="30"/>
  <c r="L27" i="30"/>
  <c r="N27" i="30"/>
  <c r="O27" i="30"/>
  <c r="K28" i="30"/>
  <c r="L28" i="30"/>
  <c r="N28" i="30"/>
  <c r="O28" i="30"/>
  <c r="K29" i="30"/>
  <c r="L29" i="30"/>
  <c r="N29" i="30"/>
  <c r="O29" i="30"/>
  <c r="K30" i="30"/>
  <c r="L30" i="30"/>
  <c r="N30" i="30"/>
  <c r="O30" i="30"/>
  <c r="K31" i="30"/>
  <c r="L31" i="30"/>
  <c r="N31" i="30"/>
  <c r="O31" i="30"/>
  <c r="K32" i="30"/>
  <c r="L32" i="30"/>
  <c r="N32" i="30"/>
  <c r="O32" i="30"/>
  <c r="K33" i="30"/>
  <c r="L33" i="30"/>
  <c r="N33" i="30"/>
  <c r="O33" i="30"/>
  <c r="K34" i="30"/>
  <c r="L34" i="30"/>
  <c r="N34" i="30"/>
  <c r="O34" i="30"/>
  <c r="K35" i="30"/>
  <c r="L35" i="30"/>
  <c r="N35" i="30"/>
  <c r="O35" i="30"/>
  <c r="K36" i="30"/>
  <c r="L36" i="30"/>
  <c r="N36" i="30"/>
  <c r="O36" i="30"/>
  <c r="K37" i="30"/>
  <c r="L37" i="30"/>
  <c r="N37" i="30"/>
  <c r="O37" i="30"/>
  <c r="K38" i="30"/>
  <c r="L38" i="30"/>
  <c r="N38" i="30"/>
  <c r="O38" i="30"/>
  <c r="K39" i="30"/>
  <c r="L39" i="30"/>
  <c r="N39" i="30"/>
  <c r="O39" i="30"/>
  <c r="K40" i="30"/>
  <c r="L40" i="30"/>
  <c r="N40" i="30"/>
  <c r="O40" i="30"/>
  <c r="K41" i="30"/>
  <c r="L41" i="30"/>
  <c r="N41" i="30"/>
  <c r="O41" i="30"/>
  <c r="K42" i="30"/>
  <c r="L42" i="30"/>
  <c r="N42" i="30"/>
  <c r="O42" i="30"/>
  <c r="K43" i="30"/>
  <c r="L43" i="30"/>
  <c r="N43" i="30"/>
  <c r="O43" i="30"/>
  <c r="K44" i="30"/>
  <c r="L44" i="30"/>
  <c r="N44" i="30"/>
  <c r="O44" i="30"/>
  <c r="K45" i="30"/>
  <c r="L45" i="30"/>
  <c r="N45" i="30"/>
  <c r="O45" i="30"/>
  <c r="K46" i="30"/>
  <c r="L46" i="30"/>
  <c r="N46" i="30"/>
  <c r="O46" i="30"/>
  <c r="K47" i="30"/>
  <c r="L47" i="30"/>
  <c r="N47" i="30"/>
  <c r="O47" i="30"/>
  <c r="K48" i="30"/>
  <c r="L48" i="30"/>
  <c r="N48" i="30"/>
  <c r="O48" i="30"/>
  <c r="K49" i="30"/>
  <c r="L49" i="30"/>
  <c r="N49" i="30"/>
  <c r="O49" i="30"/>
  <c r="K50" i="30"/>
  <c r="L50" i="30"/>
  <c r="N50" i="30"/>
  <c r="O50" i="30"/>
  <c r="K51" i="30"/>
  <c r="L51" i="30"/>
  <c r="N51" i="30"/>
  <c r="O51" i="30"/>
  <c r="K52" i="30"/>
  <c r="L52" i="30"/>
  <c r="N52" i="30"/>
  <c r="O52" i="30"/>
  <c r="K53" i="30"/>
  <c r="L53" i="30"/>
  <c r="N53" i="30"/>
  <c r="O53" i="30"/>
  <c r="K54" i="30"/>
  <c r="L54" i="30"/>
  <c r="N54" i="30"/>
  <c r="O54" i="30"/>
  <c r="K55" i="30"/>
  <c r="L55" i="30"/>
  <c r="N55" i="30"/>
  <c r="O55" i="30"/>
  <c r="K56" i="30"/>
  <c r="L56" i="30"/>
  <c r="N56" i="30"/>
  <c r="O56" i="30"/>
  <c r="K57" i="30"/>
  <c r="L57" i="30"/>
  <c r="N57" i="30"/>
  <c r="O57" i="30"/>
  <c r="K58" i="30"/>
  <c r="L58" i="30"/>
  <c r="N58" i="30"/>
  <c r="O58" i="30"/>
  <c r="L24" i="30"/>
  <c r="N24" i="30"/>
  <c r="O24" i="30"/>
  <c r="K24" i="30"/>
  <c r="B25" i="30"/>
  <c r="C25" i="30"/>
  <c r="E25" i="30"/>
  <c r="F25" i="30"/>
  <c r="B26" i="30"/>
  <c r="C26" i="30"/>
  <c r="E26" i="30"/>
  <c r="F26" i="30"/>
  <c r="B27" i="30"/>
  <c r="C27" i="30"/>
  <c r="E27" i="30"/>
  <c r="F27" i="30"/>
  <c r="B28" i="30"/>
  <c r="C28" i="30"/>
  <c r="E28" i="30"/>
  <c r="F28" i="30"/>
  <c r="B29" i="30"/>
  <c r="C29" i="30"/>
  <c r="E29" i="30"/>
  <c r="F29" i="30"/>
  <c r="B30" i="30"/>
  <c r="C30" i="30"/>
  <c r="E30" i="30"/>
  <c r="F30" i="30"/>
  <c r="B31" i="30"/>
  <c r="C31" i="30"/>
  <c r="E31" i="30"/>
  <c r="F31" i="30"/>
  <c r="B32" i="30"/>
  <c r="C32" i="30"/>
  <c r="E32" i="30"/>
  <c r="F32" i="30"/>
  <c r="B33" i="30"/>
  <c r="C33" i="30"/>
  <c r="E33" i="30"/>
  <c r="F33" i="30"/>
  <c r="B34" i="30"/>
  <c r="C34" i="30"/>
  <c r="E34" i="30"/>
  <c r="F34" i="30"/>
  <c r="B35" i="30"/>
  <c r="C35" i="30"/>
  <c r="E35" i="30"/>
  <c r="F35" i="30"/>
  <c r="B36" i="30"/>
  <c r="C36" i="30"/>
  <c r="E36" i="30"/>
  <c r="F36" i="30"/>
  <c r="B37" i="30"/>
  <c r="C37" i="30"/>
  <c r="E37" i="30"/>
  <c r="F37" i="30"/>
  <c r="B38" i="30"/>
  <c r="C38" i="30"/>
  <c r="E38" i="30"/>
  <c r="F38" i="30"/>
  <c r="B39" i="30"/>
  <c r="C39" i="30"/>
  <c r="E39" i="30"/>
  <c r="F39" i="30"/>
  <c r="B40" i="30"/>
  <c r="C40" i="30"/>
  <c r="E40" i="30"/>
  <c r="F40" i="30"/>
  <c r="B41" i="30"/>
  <c r="C41" i="30"/>
  <c r="E41" i="30"/>
  <c r="F41" i="30"/>
  <c r="B42" i="30"/>
  <c r="C42" i="30"/>
  <c r="E42" i="30"/>
  <c r="F42" i="30"/>
  <c r="B43" i="30"/>
  <c r="C43" i="30"/>
  <c r="E43" i="30"/>
  <c r="F43" i="30"/>
  <c r="B44" i="30"/>
  <c r="C44" i="30"/>
  <c r="E44" i="30"/>
  <c r="F44" i="30"/>
  <c r="B45" i="30"/>
  <c r="C45" i="30"/>
  <c r="E45" i="30"/>
  <c r="F45" i="30"/>
  <c r="B46" i="30"/>
  <c r="C46" i="30"/>
  <c r="E46" i="30"/>
  <c r="F46" i="30"/>
  <c r="B47" i="30"/>
  <c r="C47" i="30"/>
  <c r="E47" i="30"/>
  <c r="F47" i="30"/>
  <c r="B48" i="30"/>
  <c r="C48" i="30"/>
  <c r="E48" i="30"/>
  <c r="F48" i="30"/>
  <c r="B49" i="30"/>
  <c r="C49" i="30"/>
  <c r="E49" i="30"/>
  <c r="F49" i="30"/>
  <c r="B50" i="30"/>
  <c r="C50" i="30"/>
  <c r="E50" i="30"/>
  <c r="F50" i="30"/>
  <c r="B51" i="30"/>
  <c r="C51" i="30"/>
  <c r="E51" i="30"/>
  <c r="F51" i="30"/>
  <c r="B52" i="30"/>
  <c r="C52" i="30"/>
  <c r="E52" i="30"/>
  <c r="F52" i="30"/>
  <c r="B53" i="30"/>
  <c r="C53" i="30"/>
  <c r="E53" i="30"/>
  <c r="F53" i="30"/>
  <c r="B54" i="30"/>
  <c r="C54" i="30"/>
  <c r="E54" i="30"/>
  <c r="F54" i="30"/>
  <c r="B55" i="30"/>
  <c r="C55" i="30"/>
  <c r="E55" i="30"/>
  <c r="F55" i="30"/>
  <c r="B56" i="30"/>
  <c r="C56" i="30"/>
  <c r="E56" i="30"/>
  <c r="F56" i="30"/>
  <c r="B57" i="30"/>
  <c r="C57" i="30"/>
  <c r="E57" i="30"/>
  <c r="F57" i="30"/>
  <c r="B58" i="30"/>
  <c r="C58" i="30"/>
  <c r="E58" i="30"/>
  <c r="F58" i="30"/>
  <c r="C24" i="30"/>
  <c r="E24" i="30"/>
  <c r="F24" i="30"/>
  <c r="B24" i="30"/>
  <c r="K25" i="29"/>
  <c r="L25" i="29"/>
  <c r="N25" i="29"/>
  <c r="O25" i="29"/>
  <c r="K26" i="29"/>
  <c r="L26" i="29"/>
  <c r="N26" i="29"/>
  <c r="O26" i="29"/>
  <c r="K27" i="29"/>
  <c r="L27" i="29"/>
  <c r="N27" i="29"/>
  <c r="O27" i="29"/>
  <c r="K28" i="29"/>
  <c r="L28" i="29"/>
  <c r="N28" i="29"/>
  <c r="O28" i="29"/>
  <c r="K29" i="29"/>
  <c r="L29" i="29"/>
  <c r="N29" i="29"/>
  <c r="O29" i="29"/>
  <c r="K30" i="29"/>
  <c r="L30" i="29"/>
  <c r="N30" i="29"/>
  <c r="O30" i="29"/>
  <c r="K31" i="29"/>
  <c r="L31" i="29"/>
  <c r="N31" i="29"/>
  <c r="O31" i="29"/>
  <c r="K32" i="29"/>
  <c r="L32" i="29"/>
  <c r="N32" i="29"/>
  <c r="O32" i="29"/>
  <c r="K33" i="29"/>
  <c r="L33" i="29"/>
  <c r="N33" i="29"/>
  <c r="O33" i="29"/>
  <c r="K34" i="29"/>
  <c r="L34" i="29"/>
  <c r="N34" i="29"/>
  <c r="O34" i="29"/>
  <c r="K35" i="29"/>
  <c r="L35" i="29"/>
  <c r="N35" i="29"/>
  <c r="O35" i="29"/>
  <c r="K36" i="29"/>
  <c r="L36" i="29"/>
  <c r="N36" i="29"/>
  <c r="O36" i="29"/>
  <c r="K37" i="29"/>
  <c r="L37" i="29"/>
  <c r="N37" i="29"/>
  <c r="O37" i="29"/>
  <c r="K38" i="29"/>
  <c r="L38" i="29"/>
  <c r="N38" i="29"/>
  <c r="O38" i="29"/>
  <c r="K39" i="29"/>
  <c r="L39" i="29"/>
  <c r="N39" i="29"/>
  <c r="O39" i="29"/>
  <c r="K40" i="29"/>
  <c r="L40" i="29"/>
  <c r="N40" i="29"/>
  <c r="O40" i="29"/>
  <c r="K41" i="29"/>
  <c r="L41" i="29"/>
  <c r="N41" i="29"/>
  <c r="O41" i="29"/>
  <c r="K42" i="29"/>
  <c r="L42" i="29"/>
  <c r="N42" i="29"/>
  <c r="O42" i="29"/>
  <c r="K43" i="29"/>
  <c r="L43" i="29"/>
  <c r="N43" i="29"/>
  <c r="O43" i="29"/>
  <c r="F83" i="29" s="1"/>
  <c r="K44" i="29"/>
  <c r="L44" i="29"/>
  <c r="N44" i="29"/>
  <c r="O44" i="29"/>
  <c r="K45" i="29"/>
  <c r="L45" i="29"/>
  <c r="N45" i="29"/>
  <c r="O45" i="29"/>
  <c r="K46" i="29"/>
  <c r="L46" i="29"/>
  <c r="N46" i="29"/>
  <c r="O46" i="29"/>
  <c r="K47" i="29"/>
  <c r="L47" i="29"/>
  <c r="N47" i="29"/>
  <c r="O47" i="29"/>
  <c r="K48" i="29"/>
  <c r="L48" i="29"/>
  <c r="N48" i="29"/>
  <c r="O48" i="29"/>
  <c r="K49" i="29"/>
  <c r="L49" i="29"/>
  <c r="N49" i="29"/>
  <c r="O49" i="29"/>
  <c r="K50" i="29"/>
  <c r="L50" i="29"/>
  <c r="N50" i="29"/>
  <c r="O50" i="29"/>
  <c r="K51" i="29"/>
  <c r="L51" i="29"/>
  <c r="N51" i="29"/>
  <c r="O51" i="29"/>
  <c r="K52" i="29"/>
  <c r="L52" i="29"/>
  <c r="N52" i="29"/>
  <c r="O52" i="29"/>
  <c r="K53" i="29"/>
  <c r="L53" i="29"/>
  <c r="N53" i="29"/>
  <c r="O53" i="29"/>
  <c r="K54" i="29"/>
  <c r="L54" i="29"/>
  <c r="N54" i="29"/>
  <c r="O54" i="29"/>
  <c r="K55" i="29"/>
  <c r="L55" i="29"/>
  <c r="N55" i="29"/>
  <c r="O55" i="29"/>
  <c r="K56" i="29"/>
  <c r="L56" i="29"/>
  <c r="N56" i="29"/>
  <c r="O56" i="29"/>
  <c r="K57" i="29"/>
  <c r="L57" i="29"/>
  <c r="N57" i="29"/>
  <c r="O57" i="29"/>
  <c r="K58" i="29"/>
  <c r="L58" i="29"/>
  <c r="N58" i="29"/>
  <c r="O58" i="29"/>
  <c r="L24" i="29"/>
  <c r="N24" i="29"/>
  <c r="O24" i="29"/>
  <c r="K24" i="29"/>
  <c r="B25" i="29"/>
  <c r="C25" i="29"/>
  <c r="E25" i="29"/>
  <c r="F25" i="29"/>
  <c r="B26" i="29"/>
  <c r="C26" i="29"/>
  <c r="E26" i="29"/>
  <c r="F26" i="29"/>
  <c r="B27" i="29"/>
  <c r="C27" i="29"/>
  <c r="E27" i="29"/>
  <c r="F27" i="29"/>
  <c r="B28" i="29"/>
  <c r="C28" i="29"/>
  <c r="E28" i="29"/>
  <c r="F28" i="29"/>
  <c r="B29" i="29"/>
  <c r="C29" i="29"/>
  <c r="E29" i="29"/>
  <c r="F29" i="29"/>
  <c r="B30" i="29"/>
  <c r="C30" i="29"/>
  <c r="E30" i="29"/>
  <c r="F30" i="29"/>
  <c r="B31" i="29"/>
  <c r="C31" i="29"/>
  <c r="E31" i="29"/>
  <c r="F31" i="29"/>
  <c r="B32" i="29"/>
  <c r="C32" i="29"/>
  <c r="E32" i="29"/>
  <c r="F32" i="29"/>
  <c r="B33" i="29"/>
  <c r="C33" i="29"/>
  <c r="E33" i="29"/>
  <c r="F33" i="29"/>
  <c r="B34" i="29"/>
  <c r="C34" i="29"/>
  <c r="E34" i="29"/>
  <c r="F34" i="29"/>
  <c r="B35" i="29"/>
  <c r="C35" i="29"/>
  <c r="E35" i="29"/>
  <c r="F35" i="29"/>
  <c r="B36" i="29"/>
  <c r="C36" i="29"/>
  <c r="E36" i="29"/>
  <c r="F36" i="29"/>
  <c r="B37" i="29"/>
  <c r="C37" i="29"/>
  <c r="E37" i="29"/>
  <c r="F37" i="29"/>
  <c r="B38" i="29"/>
  <c r="C38" i="29"/>
  <c r="E38" i="29"/>
  <c r="F38" i="29"/>
  <c r="B39" i="29"/>
  <c r="C39" i="29"/>
  <c r="E39" i="29"/>
  <c r="F39" i="29"/>
  <c r="B40" i="29"/>
  <c r="C40" i="29"/>
  <c r="E40" i="29"/>
  <c r="F40" i="29"/>
  <c r="B41" i="29"/>
  <c r="C41" i="29"/>
  <c r="E41" i="29"/>
  <c r="F41" i="29"/>
  <c r="B42" i="29"/>
  <c r="C42" i="29"/>
  <c r="E42" i="29"/>
  <c r="F42" i="29"/>
  <c r="B43" i="29"/>
  <c r="C43" i="29"/>
  <c r="E43" i="29"/>
  <c r="F43" i="29"/>
  <c r="B44" i="29"/>
  <c r="C44" i="29"/>
  <c r="E44" i="29"/>
  <c r="F44" i="29"/>
  <c r="B45" i="29"/>
  <c r="C45" i="29"/>
  <c r="E45" i="29"/>
  <c r="F45" i="29"/>
  <c r="B46" i="29"/>
  <c r="C46" i="29"/>
  <c r="E46" i="29"/>
  <c r="F46" i="29"/>
  <c r="B47" i="29"/>
  <c r="C47" i="29"/>
  <c r="E47" i="29"/>
  <c r="F47" i="29"/>
  <c r="B48" i="29"/>
  <c r="C48" i="29"/>
  <c r="E48" i="29"/>
  <c r="F48" i="29"/>
  <c r="B49" i="29"/>
  <c r="C49" i="29"/>
  <c r="E49" i="29"/>
  <c r="F49" i="29"/>
  <c r="B50" i="29"/>
  <c r="C50" i="29"/>
  <c r="E50" i="29"/>
  <c r="F50" i="29"/>
  <c r="B51" i="29"/>
  <c r="C51" i="29"/>
  <c r="E51" i="29"/>
  <c r="F51" i="29"/>
  <c r="B52" i="29"/>
  <c r="C52" i="29"/>
  <c r="E52" i="29"/>
  <c r="F52" i="29"/>
  <c r="B53" i="29"/>
  <c r="C53" i="29"/>
  <c r="E53" i="29"/>
  <c r="F53" i="29"/>
  <c r="B54" i="29"/>
  <c r="C54" i="29"/>
  <c r="E54" i="29"/>
  <c r="F54" i="29"/>
  <c r="B55" i="29"/>
  <c r="C55" i="29"/>
  <c r="E55" i="29"/>
  <c r="F55" i="29"/>
  <c r="B56" i="29"/>
  <c r="C56" i="29"/>
  <c r="E56" i="29"/>
  <c r="F56" i="29"/>
  <c r="B57" i="29"/>
  <c r="C57" i="29"/>
  <c r="E57" i="29"/>
  <c r="F57" i="29"/>
  <c r="B58" i="29"/>
  <c r="C58" i="29"/>
  <c r="E58" i="29"/>
  <c r="F58" i="29"/>
  <c r="C24" i="29"/>
  <c r="E24" i="29"/>
  <c r="F24" i="29"/>
  <c r="B24" i="29"/>
  <c r="F74" i="31"/>
  <c r="F81" i="29"/>
  <c r="O59" i="27"/>
  <c r="N59" i="27"/>
  <c r="N60" i="27" s="1"/>
  <c r="F34" i="32" s="1"/>
  <c r="L59" i="27"/>
  <c r="L60" i="27" s="1"/>
  <c r="F32" i="32" s="1"/>
  <c r="K59" i="27"/>
  <c r="K60" i="27" s="1"/>
  <c r="F31" i="32" s="1"/>
  <c r="F59" i="27"/>
  <c r="F60" i="27" s="1"/>
  <c r="F39" i="32" s="1"/>
  <c r="E59" i="27"/>
  <c r="E60" i="27" s="1"/>
  <c r="F40" i="32" s="1"/>
  <c r="C59" i="27"/>
  <c r="C60" i="27" s="1"/>
  <c r="F38" i="32" s="1"/>
  <c r="B59" i="27"/>
  <c r="B60" i="27" s="1"/>
  <c r="F37" i="32" s="1"/>
  <c r="P58" i="27"/>
  <c r="M58" i="27"/>
  <c r="G58" i="27"/>
  <c r="D58" i="27"/>
  <c r="P57" i="27"/>
  <c r="M57" i="27"/>
  <c r="G57" i="27"/>
  <c r="D57" i="27"/>
  <c r="P56" i="27"/>
  <c r="M56" i="27"/>
  <c r="G56" i="27"/>
  <c r="D56" i="27"/>
  <c r="P55" i="27"/>
  <c r="M55" i="27"/>
  <c r="G55" i="27"/>
  <c r="D55" i="27"/>
  <c r="P54" i="27"/>
  <c r="M54" i="27"/>
  <c r="G54" i="27"/>
  <c r="D54" i="27"/>
  <c r="P53" i="27"/>
  <c r="M53" i="27"/>
  <c r="G53" i="27"/>
  <c r="D53" i="27"/>
  <c r="P51" i="27"/>
  <c r="M51" i="27"/>
  <c r="G51" i="27"/>
  <c r="D51" i="27"/>
  <c r="P50" i="27"/>
  <c r="M50" i="27"/>
  <c r="G50" i="27"/>
  <c r="D50" i="27"/>
  <c r="P49" i="27"/>
  <c r="M49" i="27"/>
  <c r="G49" i="27"/>
  <c r="D49" i="27"/>
  <c r="P48" i="27"/>
  <c r="M48" i="27"/>
  <c r="G48" i="27"/>
  <c r="D48" i="27"/>
  <c r="P47" i="27"/>
  <c r="M47" i="27"/>
  <c r="G47" i="27"/>
  <c r="D47" i="27"/>
  <c r="P46" i="27"/>
  <c r="M46" i="27"/>
  <c r="M52" i="27" s="1"/>
  <c r="G46" i="27"/>
  <c r="D46" i="27"/>
  <c r="P45" i="27"/>
  <c r="M45" i="27"/>
  <c r="G45" i="27"/>
  <c r="D45" i="27"/>
  <c r="P44" i="27"/>
  <c r="M44" i="27"/>
  <c r="G44" i="27"/>
  <c r="D44" i="27"/>
  <c r="P43" i="27"/>
  <c r="M43" i="27"/>
  <c r="G43" i="27"/>
  <c r="D43" i="27"/>
  <c r="P42" i="27"/>
  <c r="M42" i="27"/>
  <c r="G42" i="27"/>
  <c r="D42" i="27"/>
  <c r="P41" i="27"/>
  <c r="M41" i="27"/>
  <c r="G41" i="27"/>
  <c r="D41" i="27"/>
  <c r="P40" i="27"/>
  <c r="M40" i="27"/>
  <c r="G40" i="27"/>
  <c r="D40" i="27"/>
  <c r="P39" i="27"/>
  <c r="M39" i="27"/>
  <c r="G39" i="27"/>
  <c r="D39" i="27"/>
  <c r="P38" i="27"/>
  <c r="M38" i="27"/>
  <c r="G38" i="27"/>
  <c r="D38" i="27"/>
  <c r="P36" i="27"/>
  <c r="M36" i="27"/>
  <c r="G36" i="27"/>
  <c r="D36" i="27"/>
  <c r="P35" i="27"/>
  <c r="M35" i="27"/>
  <c r="G35" i="27"/>
  <c r="D35" i="27"/>
  <c r="P34" i="27"/>
  <c r="M34" i="27"/>
  <c r="G34" i="27"/>
  <c r="D34" i="27"/>
  <c r="P33" i="27"/>
  <c r="M33" i="27"/>
  <c r="G33" i="27"/>
  <c r="D33" i="27"/>
  <c r="P32" i="27"/>
  <c r="M32" i="27"/>
  <c r="G32" i="27"/>
  <c r="D32" i="27"/>
  <c r="P31" i="27"/>
  <c r="M31" i="27"/>
  <c r="G31" i="27"/>
  <c r="D31" i="27"/>
  <c r="O60" i="27"/>
  <c r="F33" i="32" s="1"/>
  <c r="P29" i="27"/>
  <c r="M29" i="27"/>
  <c r="G29" i="27"/>
  <c r="D29" i="27"/>
  <c r="P28" i="27"/>
  <c r="M28" i="27"/>
  <c r="G28" i="27"/>
  <c r="D28" i="27"/>
  <c r="P27" i="27"/>
  <c r="M27" i="27"/>
  <c r="G27" i="27"/>
  <c r="D27" i="27"/>
  <c r="P26" i="27"/>
  <c r="M26" i="27"/>
  <c r="G26" i="27"/>
  <c r="D26" i="27"/>
  <c r="P25" i="27"/>
  <c r="M25" i="27"/>
  <c r="G25" i="27"/>
  <c r="D25" i="27"/>
  <c r="P24" i="27"/>
  <c r="M24" i="27"/>
  <c r="G24" i="27"/>
  <c r="D24" i="27"/>
  <c r="O59" i="26"/>
  <c r="N59" i="26"/>
  <c r="N60" i="26" s="1"/>
  <c r="F46" i="32" s="1"/>
  <c r="L59" i="26"/>
  <c r="K59" i="26"/>
  <c r="F59" i="26"/>
  <c r="F60" i="26" s="1"/>
  <c r="E51" i="32" s="1"/>
  <c r="E59" i="26"/>
  <c r="E60" i="26" s="1"/>
  <c r="E52" i="32" s="1"/>
  <c r="C59" i="26"/>
  <c r="C60" i="26" s="1"/>
  <c r="E50" i="32" s="1"/>
  <c r="B59" i="26"/>
  <c r="B60" i="26" s="1"/>
  <c r="E49" i="32" s="1"/>
  <c r="P58" i="26"/>
  <c r="M58" i="26"/>
  <c r="G58" i="26"/>
  <c r="D58" i="26"/>
  <c r="P57" i="26"/>
  <c r="M57" i="26"/>
  <c r="G57" i="26"/>
  <c r="D57" i="26"/>
  <c r="P56" i="26"/>
  <c r="M56" i="26"/>
  <c r="G56" i="26"/>
  <c r="D56" i="26"/>
  <c r="P55" i="26"/>
  <c r="M55" i="26"/>
  <c r="G55" i="26"/>
  <c r="D55" i="26"/>
  <c r="P54" i="26"/>
  <c r="M54" i="26"/>
  <c r="G54" i="26"/>
  <c r="D54" i="26"/>
  <c r="P53" i="26"/>
  <c r="M53" i="26"/>
  <c r="G53" i="26"/>
  <c r="D53" i="26"/>
  <c r="P51" i="26"/>
  <c r="M51" i="26"/>
  <c r="G51" i="26"/>
  <c r="D51" i="26"/>
  <c r="P50" i="26"/>
  <c r="M50" i="26"/>
  <c r="G50" i="26"/>
  <c r="D50" i="26"/>
  <c r="P49" i="26"/>
  <c r="M49" i="26"/>
  <c r="G49" i="26"/>
  <c r="D49" i="26"/>
  <c r="P48" i="26"/>
  <c r="M48" i="26"/>
  <c r="G48" i="26"/>
  <c r="D48" i="26"/>
  <c r="P47" i="26"/>
  <c r="M47" i="26"/>
  <c r="G47" i="26"/>
  <c r="D47" i="26"/>
  <c r="P46" i="26"/>
  <c r="M46" i="26"/>
  <c r="M52" i="26" s="1"/>
  <c r="G46" i="26"/>
  <c r="D46" i="26"/>
  <c r="P45" i="26"/>
  <c r="M45" i="26"/>
  <c r="G45" i="26"/>
  <c r="D45" i="26"/>
  <c r="P44" i="26"/>
  <c r="M44" i="26"/>
  <c r="G44" i="26"/>
  <c r="D44" i="26"/>
  <c r="P43" i="26"/>
  <c r="M43" i="26"/>
  <c r="G43" i="26"/>
  <c r="D43" i="26"/>
  <c r="P42" i="26"/>
  <c r="M42" i="26"/>
  <c r="G42" i="26"/>
  <c r="D42" i="26"/>
  <c r="P41" i="26"/>
  <c r="M41" i="26"/>
  <c r="G41" i="26"/>
  <c r="D41" i="26"/>
  <c r="P40" i="26"/>
  <c r="M40" i="26"/>
  <c r="G40" i="26"/>
  <c r="D40" i="26"/>
  <c r="P39" i="26"/>
  <c r="M39" i="26"/>
  <c r="G39" i="26"/>
  <c r="D39" i="26"/>
  <c r="P38" i="26"/>
  <c r="M38" i="26"/>
  <c r="G38" i="26"/>
  <c r="D38" i="26"/>
  <c r="P36" i="26"/>
  <c r="M36" i="26"/>
  <c r="G36" i="26"/>
  <c r="D36" i="26"/>
  <c r="P35" i="26"/>
  <c r="M35" i="26"/>
  <c r="G35" i="26"/>
  <c r="D35" i="26"/>
  <c r="P34" i="26"/>
  <c r="M34" i="26"/>
  <c r="G34" i="26"/>
  <c r="D34" i="26"/>
  <c r="P33" i="26"/>
  <c r="M33" i="26"/>
  <c r="G33" i="26"/>
  <c r="D33" i="26"/>
  <c r="P32" i="26"/>
  <c r="M32" i="26"/>
  <c r="G32" i="26"/>
  <c r="D32" i="26"/>
  <c r="P31" i="26"/>
  <c r="M31" i="26"/>
  <c r="M37" i="26" s="1"/>
  <c r="G31" i="26"/>
  <c r="D31" i="26"/>
  <c r="P29" i="26"/>
  <c r="M29" i="26"/>
  <c r="G29" i="26"/>
  <c r="D29" i="26"/>
  <c r="P28" i="26"/>
  <c r="M28" i="26"/>
  <c r="G28" i="26"/>
  <c r="D28" i="26"/>
  <c r="P27" i="26"/>
  <c r="M27" i="26"/>
  <c r="G27" i="26"/>
  <c r="D27" i="26"/>
  <c r="P26" i="26"/>
  <c r="M26" i="26"/>
  <c r="G26" i="26"/>
  <c r="D26" i="26"/>
  <c r="P25" i="26"/>
  <c r="M25" i="26"/>
  <c r="G25" i="26"/>
  <c r="D25" i="26"/>
  <c r="P24" i="26"/>
  <c r="M24" i="26"/>
  <c r="G24" i="26"/>
  <c r="D24" i="26"/>
  <c r="O59" i="25"/>
  <c r="N59" i="25"/>
  <c r="L59" i="25"/>
  <c r="K59" i="25"/>
  <c r="F59" i="25"/>
  <c r="E59" i="25"/>
  <c r="C59" i="25"/>
  <c r="C60" i="25" s="1"/>
  <c r="E38" i="32" s="1"/>
  <c r="B59" i="25"/>
  <c r="P58" i="25"/>
  <c r="M58" i="25"/>
  <c r="G58" i="25"/>
  <c r="D58" i="25"/>
  <c r="P57" i="25"/>
  <c r="M57" i="25"/>
  <c r="G57" i="25"/>
  <c r="D57" i="25"/>
  <c r="P56" i="25"/>
  <c r="M56" i="25"/>
  <c r="G56" i="25"/>
  <c r="D56" i="25"/>
  <c r="P55" i="25"/>
  <c r="M55" i="25"/>
  <c r="G55" i="25"/>
  <c r="D55" i="25"/>
  <c r="P54" i="25"/>
  <c r="M54" i="25"/>
  <c r="G54" i="25"/>
  <c r="D54" i="25"/>
  <c r="P53" i="25"/>
  <c r="M53" i="25"/>
  <c r="G53" i="25"/>
  <c r="D53" i="25"/>
  <c r="P51" i="25"/>
  <c r="M51" i="25"/>
  <c r="G51" i="25"/>
  <c r="D51" i="25"/>
  <c r="P50" i="25"/>
  <c r="M50" i="25"/>
  <c r="G50" i="25"/>
  <c r="D50" i="25"/>
  <c r="P49" i="25"/>
  <c r="M49" i="25"/>
  <c r="G49" i="25"/>
  <c r="D49" i="25"/>
  <c r="P48" i="25"/>
  <c r="M48" i="25"/>
  <c r="G48" i="25"/>
  <c r="D48" i="25"/>
  <c r="P47" i="25"/>
  <c r="M47" i="25"/>
  <c r="G47" i="25"/>
  <c r="D47" i="25"/>
  <c r="P46" i="25"/>
  <c r="M46" i="25"/>
  <c r="G46" i="25"/>
  <c r="D46" i="25"/>
  <c r="P45" i="25"/>
  <c r="M45" i="25"/>
  <c r="G45" i="25"/>
  <c r="D45" i="25"/>
  <c r="P44" i="25"/>
  <c r="M44" i="25"/>
  <c r="G44" i="25"/>
  <c r="D44" i="25"/>
  <c r="P43" i="25"/>
  <c r="M43" i="25"/>
  <c r="G43" i="25"/>
  <c r="D43" i="25"/>
  <c r="P42" i="25"/>
  <c r="M42" i="25"/>
  <c r="G42" i="25"/>
  <c r="D42" i="25"/>
  <c r="P41" i="25"/>
  <c r="M41" i="25"/>
  <c r="G41" i="25"/>
  <c r="D41" i="25"/>
  <c r="P40" i="25"/>
  <c r="M40" i="25"/>
  <c r="G40" i="25"/>
  <c r="D40" i="25"/>
  <c r="P39" i="25"/>
  <c r="M39" i="25"/>
  <c r="G39" i="25"/>
  <c r="D39" i="25"/>
  <c r="P38" i="25"/>
  <c r="M38" i="25"/>
  <c r="G38" i="25"/>
  <c r="D38" i="25"/>
  <c r="P36" i="25"/>
  <c r="M36" i="25"/>
  <c r="G36" i="25"/>
  <c r="D36" i="25"/>
  <c r="P35" i="25"/>
  <c r="M35" i="25"/>
  <c r="G35" i="25"/>
  <c r="D35" i="25"/>
  <c r="P34" i="25"/>
  <c r="M34" i="25"/>
  <c r="G34" i="25"/>
  <c r="D34" i="25"/>
  <c r="P33" i="25"/>
  <c r="M33" i="25"/>
  <c r="G33" i="25"/>
  <c r="D33" i="25"/>
  <c r="P32" i="25"/>
  <c r="M32" i="25"/>
  <c r="G32" i="25"/>
  <c r="D32" i="25"/>
  <c r="P31" i="25"/>
  <c r="M31" i="25"/>
  <c r="G31" i="25"/>
  <c r="D31" i="25"/>
  <c r="O60" i="25"/>
  <c r="E33" i="32" s="1"/>
  <c r="N60" i="25"/>
  <c r="E34" i="32" s="1"/>
  <c r="L60" i="25"/>
  <c r="E32" i="32" s="1"/>
  <c r="K60" i="25"/>
  <c r="E31" i="32" s="1"/>
  <c r="F60" i="25"/>
  <c r="E39" i="32" s="1"/>
  <c r="P29" i="25"/>
  <c r="M29" i="25"/>
  <c r="G29" i="25"/>
  <c r="D29" i="25"/>
  <c r="P28" i="25"/>
  <c r="M28" i="25"/>
  <c r="G28" i="25"/>
  <c r="D28" i="25"/>
  <c r="P27" i="25"/>
  <c r="M27" i="25"/>
  <c r="G27" i="25"/>
  <c r="D27" i="25"/>
  <c r="P26" i="25"/>
  <c r="M26" i="25"/>
  <c r="G26" i="25"/>
  <c r="D26" i="25"/>
  <c r="P25" i="25"/>
  <c r="M25" i="25"/>
  <c r="G25" i="25"/>
  <c r="D25" i="25"/>
  <c r="P24" i="25"/>
  <c r="M24" i="25"/>
  <c r="G24" i="25"/>
  <c r="D24" i="25"/>
  <c r="O59" i="24"/>
  <c r="N59" i="24"/>
  <c r="L59" i="24"/>
  <c r="K59" i="24"/>
  <c r="F59" i="24"/>
  <c r="E59" i="24"/>
  <c r="C59" i="24"/>
  <c r="B59" i="24"/>
  <c r="P58" i="24"/>
  <c r="M58" i="24"/>
  <c r="G58" i="24"/>
  <c r="D58" i="24"/>
  <c r="P57" i="24"/>
  <c r="M57" i="24"/>
  <c r="G57" i="24"/>
  <c r="D57" i="24"/>
  <c r="P56" i="24"/>
  <c r="M56" i="24"/>
  <c r="G56" i="24"/>
  <c r="D56" i="24"/>
  <c r="P55" i="24"/>
  <c r="M55" i="24"/>
  <c r="G55" i="24"/>
  <c r="D55" i="24"/>
  <c r="P54" i="24"/>
  <c r="M54" i="24"/>
  <c r="G54" i="24"/>
  <c r="D54" i="24"/>
  <c r="P53" i="24"/>
  <c r="M53" i="24"/>
  <c r="G53" i="24"/>
  <c r="D53" i="24"/>
  <c r="P51" i="24"/>
  <c r="M51" i="24"/>
  <c r="G51" i="24"/>
  <c r="D51" i="24"/>
  <c r="P50" i="24"/>
  <c r="M50" i="24"/>
  <c r="G50" i="24"/>
  <c r="D50" i="24"/>
  <c r="P49" i="24"/>
  <c r="M49" i="24"/>
  <c r="G49" i="24"/>
  <c r="D49" i="24"/>
  <c r="P48" i="24"/>
  <c r="M48" i="24"/>
  <c r="G48" i="24"/>
  <c r="D48" i="24"/>
  <c r="P47" i="24"/>
  <c r="M47" i="24"/>
  <c r="G47" i="24"/>
  <c r="D47" i="24"/>
  <c r="P46" i="24"/>
  <c r="M46" i="24"/>
  <c r="G46" i="24"/>
  <c r="D46" i="24"/>
  <c r="P45" i="24"/>
  <c r="M45" i="24"/>
  <c r="G45" i="24"/>
  <c r="D45" i="24"/>
  <c r="P44" i="24"/>
  <c r="M44" i="24"/>
  <c r="G44" i="24"/>
  <c r="D44" i="24"/>
  <c r="P43" i="24"/>
  <c r="M43" i="24"/>
  <c r="G43" i="24"/>
  <c r="D43" i="24"/>
  <c r="P42" i="24"/>
  <c r="M42" i="24"/>
  <c r="G42" i="24"/>
  <c r="D42" i="24"/>
  <c r="P41" i="24"/>
  <c r="M41" i="24"/>
  <c r="G41" i="24"/>
  <c r="D41" i="24"/>
  <c r="P40" i="24"/>
  <c r="M40" i="24"/>
  <c r="G40" i="24"/>
  <c r="D40" i="24"/>
  <c r="P39" i="24"/>
  <c r="M39" i="24"/>
  <c r="G39" i="24"/>
  <c r="D39" i="24"/>
  <c r="P38" i="24"/>
  <c r="M38" i="24"/>
  <c r="G38" i="24"/>
  <c r="D38" i="24"/>
  <c r="P36" i="24"/>
  <c r="M36" i="24"/>
  <c r="G36" i="24"/>
  <c r="D36" i="24"/>
  <c r="P35" i="24"/>
  <c r="M35" i="24"/>
  <c r="G35" i="24"/>
  <c r="D35" i="24"/>
  <c r="P34" i="24"/>
  <c r="M34" i="24"/>
  <c r="G34" i="24"/>
  <c r="D34" i="24"/>
  <c r="P33" i="24"/>
  <c r="M33" i="24"/>
  <c r="G33" i="24"/>
  <c r="D33" i="24"/>
  <c r="P32" i="24"/>
  <c r="M32" i="24"/>
  <c r="G32" i="24"/>
  <c r="D32" i="24"/>
  <c r="P31" i="24"/>
  <c r="M31" i="24"/>
  <c r="G31" i="24"/>
  <c r="D31" i="24"/>
  <c r="O60" i="24"/>
  <c r="D45" i="32" s="1"/>
  <c r="N60" i="24"/>
  <c r="D46" i="32" s="1"/>
  <c r="L60" i="24"/>
  <c r="D44" i="32" s="1"/>
  <c r="K60" i="24"/>
  <c r="D43" i="32" s="1"/>
  <c r="F60" i="24"/>
  <c r="D51" i="32" s="1"/>
  <c r="E60" i="24"/>
  <c r="D52" i="32" s="1"/>
  <c r="C60" i="24"/>
  <c r="D50" i="32" s="1"/>
  <c r="B60" i="24"/>
  <c r="D49" i="32" s="1"/>
  <c r="P29" i="24"/>
  <c r="M29" i="24"/>
  <c r="G29" i="24"/>
  <c r="D29" i="24"/>
  <c r="P28" i="24"/>
  <c r="M28" i="24"/>
  <c r="G28" i="24"/>
  <c r="D28" i="24"/>
  <c r="P27" i="24"/>
  <c r="M27" i="24"/>
  <c r="G27" i="24"/>
  <c r="D27" i="24"/>
  <c r="P26" i="24"/>
  <c r="M26" i="24"/>
  <c r="G26" i="24"/>
  <c r="D26" i="24"/>
  <c r="P25" i="24"/>
  <c r="M25" i="24"/>
  <c r="G25" i="24"/>
  <c r="D25" i="24"/>
  <c r="P24" i="24"/>
  <c r="M24" i="24"/>
  <c r="G24" i="24"/>
  <c r="D24" i="24"/>
  <c r="O59" i="23"/>
  <c r="N59" i="23"/>
  <c r="N59" i="28" s="1"/>
  <c r="L59" i="23"/>
  <c r="L59" i="28" s="1"/>
  <c r="K59" i="23"/>
  <c r="F59" i="23"/>
  <c r="E59" i="23"/>
  <c r="C59" i="23"/>
  <c r="B59" i="23"/>
  <c r="P58" i="23"/>
  <c r="M58" i="23"/>
  <c r="G58" i="23"/>
  <c r="D58" i="23"/>
  <c r="P57" i="23"/>
  <c r="M57" i="23"/>
  <c r="G57" i="23"/>
  <c r="D57" i="23"/>
  <c r="P56" i="23"/>
  <c r="M56" i="23"/>
  <c r="G56" i="23"/>
  <c r="D56" i="23"/>
  <c r="P55" i="23"/>
  <c r="M55" i="23"/>
  <c r="G55" i="23"/>
  <c r="D55" i="23"/>
  <c r="P54" i="23"/>
  <c r="M54" i="23"/>
  <c r="G54" i="23"/>
  <c r="D54" i="23"/>
  <c r="P53" i="23"/>
  <c r="M53" i="23"/>
  <c r="G53" i="23"/>
  <c r="D53" i="23"/>
  <c r="P51" i="23"/>
  <c r="M51" i="23"/>
  <c r="G51" i="23"/>
  <c r="D51" i="23"/>
  <c r="P50" i="23"/>
  <c r="M50" i="23"/>
  <c r="G50" i="23"/>
  <c r="D50" i="23"/>
  <c r="P49" i="23"/>
  <c r="M49" i="23"/>
  <c r="G49" i="23"/>
  <c r="D49" i="23"/>
  <c r="P48" i="23"/>
  <c r="M48" i="23"/>
  <c r="G48" i="23"/>
  <c r="D48" i="23"/>
  <c r="P47" i="23"/>
  <c r="M47" i="23"/>
  <c r="G47" i="23"/>
  <c r="D47" i="23"/>
  <c r="P46" i="23"/>
  <c r="M46" i="23"/>
  <c r="G46" i="23"/>
  <c r="D46" i="23"/>
  <c r="P45" i="23"/>
  <c r="M45" i="23"/>
  <c r="G45" i="23"/>
  <c r="D45" i="23"/>
  <c r="P44" i="23"/>
  <c r="M44" i="23"/>
  <c r="G44" i="23"/>
  <c r="D44" i="23"/>
  <c r="P43" i="23"/>
  <c r="M43" i="23"/>
  <c r="G43" i="23"/>
  <c r="D43" i="23"/>
  <c r="P42" i="23"/>
  <c r="M42" i="23"/>
  <c r="G42" i="23"/>
  <c r="D42" i="23"/>
  <c r="P41" i="23"/>
  <c r="M41" i="23"/>
  <c r="G41" i="23"/>
  <c r="D41" i="23"/>
  <c r="P40" i="23"/>
  <c r="M40" i="23"/>
  <c r="G40" i="23"/>
  <c r="D40" i="23"/>
  <c r="P39" i="23"/>
  <c r="M39" i="23"/>
  <c r="G39" i="23"/>
  <c r="D39" i="23"/>
  <c r="P38" i="23"/>
  <c r="M38" i="23"/>
  <c r="G38" i="23"/>
  <c r="D38" i="23"/>
  <c r="P36" i="23"/>
  <c r="M36" i="23"/>
  <c r="G36" i="23"/>
  <c r="D36" i="23"/>
  <c r="P35" i="23"/>
  <c r="M35" i="23"/>
  <c r="G35" i="23"/>
  <c r="D35" i="23"/>
  <c r="P34" i="23"/>
  <c r="M34" i="23"/>
  <c r="G34" i="23"/>
  <c r="D34" i="23"/>
  <c r="P33" i="23"/>
  <c r="M33" i="23"/>
  <c r="G33" i="23"/>
  <c r="D33" i="23"/>
  <c r="P32" i="23"/>
  <c r="M32" i="23"/>
  <c r="G32" i="23"/>
  <c r="D32" i="23"/>
  <c r="P31" i="23"/>
  <c r="M31" i="23"/>
  <c r="G31" i="23"/>
  <c r="D31" i="23"/>
  <c r="O60" i="23"/>
  <c r="D33" i="32" s="1"/>
  <c r="N60" i="23"/>
  <c r="D34" i="32" s="1"/>
  <c r="L60" i="23"/>
  <c r="D32" i="32" s="1"/>
  <c r="K60" i="23"/>
  <c r="D31" i="32" s="1"/>
  <c r="F60" i="23"/>
  <c r="C39" i="32" s="1"/>
  <c r="E60" i="23"/>
  <c r="C40" i="32" s="1"/>
  <c r="C60" i="23"/>
  <c r="C38" i="32" s="1"/>
  <c r="B60" i="23"/>
  <c r="C37" i="32" s="1"/>
  <c r="P29" i="23"/>
  <c r="M29" i="23"/>
  <c r="G29" i="23"/>
  <c r="D29" i="23"/>
  <c r="P28" i="23"/>
  <c r="M28" i="23"/>
  <c r="G28" i="23"/>
  <c r="D28" i="23"/>
  <c r="P27" i="23"/>
  <c r="M27" i="23"/>
  <c r="G27" i="23"/>
  <c r="D27" i="23"/>
  <c r="P26" i="23"/>
  <c r="M26" i="23"/>
  <c r="G26" i="23"/>
  <c r="D26" i="23"/>
  <c r="P25" i="23"/>
  <c r="M25" i="23"/>
  <c r="G25" i="23"/>
  <c r="D25" i="23"/>
  <c r="P24" i="23"/>
  <c r="M24" i="23"/>
  <c r="G24" i="23"/>
  <c r="D24" i="23"/>
  <c r="F96" i="28"/>
  <c r="F88" i="28"/>
  <c r="F86" i="28"/>
  <c r="F68" i="28"/>
  <c r="F65" i="28"/>
  <c r="B76" i="28"/>
  <c r="O59" i="28" l="1"/>
  <c r="D38" i="31"/>
  <c r="D39" i="36" s="1"/>
  <c r="M30" i="28"/>
  <c r="F97" i="29"/>
  <c r="F93" i="29"/>
  <c r="F89" i="29"/>
  <c r="F87" i="29"/>
  <c r="F77" i="29"/>
  <c r="F71" i="29"/>
  <c r="F67" i="29"/>
  <c r="B64" i="31"/>
  <c r="F81" i="31"/>
  <c r="F77" i="31"/>
  <c r="F69" i="31"/>
  <c r="F65" i="31"/>
  <c r="P37" i="23"/>
  <c r="P59" i="23"/>
  <c r="P30" i="24"/>
  <c r="P52" i="24"/>
  <c r="P59" i="24"/>
  <c r="P30" i="25"/>
  <c r="F64" i="29"/>
  <c r="E97" i="30"/>
  <c r="E95" i="30"/>
  <c r="E93" i="30"/>
  <c r="E91" i="30"/>
  <c r="E89" i="30"/>
  <c r="E87" i="30"/>
  <c r="E85" i="30"/>
  <c r="E83" i="30"/>
  <c r="E81" i="30"/>
  <c r="E79" i="30"/>
  <c r="E77" i="30"/>
  <c r="E75" i="30"/>
  <c r="E73" i="30"/>
  <c r="E71" i="30"/>
  <c r="E69" i="30"/>
  <c r="E67" i="30"/>
  <c r="E65" i="30"/>
  <c r="F64" i="31"/>
  <c r="E95" i="31"/>
  <c r="E93" i="31"/>
  <c r="E91" i="31"/>
  <c r="E89" i="31"/>
  <c r="E87" i="31"/>
  <c r="E85" i="31"/>
  <c r="E83" i="31"/>
  <c r="M37" i="28"/>
  <c r="N59" i="29"/>
  <c r="B64" i="29"/>
  <c r="F95" i="29"/>
  <c r="F91" i="29"/>
  <c r="F85" i="29"/>
  <c r="F79" i="29"/>
  <c r="F73" i="29"/>
  <c r="F69" i="29"/>
  <c r="F65" i="29"/>
  <c r="F79" i="31"/>
  <c r="F75" i="31"/>
  <c r="F71" i="31"/>
  <c r="F67" i="31"/>
  <c r="K59" i="28"/>
  <c r="M59" i="28" s="1"/>
  <c r="D26" i="29"/>
  <c r="H26" i="29" s="1"/>
  <c r="D40" i="29"/>
  <c r="F39" i="34" s="1"/>
  <c r="G26" i="29"/>
  <c r="G28" i="29"/>
  <c r="G35" i="29"/>
  <c r="G38" i="29"/>
  <c r="D38" i="34" s="1"/>
  <c r="G40" i="29"/>
  <c r="F38" i="34" s="1"/>
  <c r="F40" i="34" s="1"/>
  <c r="F41" i="34" s="1"/>
  <c r="G42" i="29"/>
  <c r="H38" i="34" s="1"/>
  <c r="H40" i="34" s="1"/>
  <c r="H41" i="34" s="1"/>
  <c r="G44" i="29"/>
  <c r="J38" i="34" s="1"/>
  <c r="G48" i="29"/>
  <c r="G50" i="29"/>
  <c r="G90" i="29" s="1"/>
  <c r="O59" i="29"/>
  <c r="O60" i="29" s="1"/>
  <c r="Q36" i="25"/>
  <c r="Q39" i="25"/>
  <c r="Q56" i="25"/>
  <c r="R56" i="25" s="1"/>
  <c r="Q58" i="25"/>
  <c r="R58" i="25" s="1"/>
  <c r="Q29" i="26"/>
  <c r="R29" i="26" s="1"/>
  <c r="N72" i="46"/>
  <c r="C59" i="29"/>
  <c r="C99" i="29" s="1"/>
  <c r="C98" i="30"/>
  <c r="C96" i="30"/>
  <c r="C92" i="30"/>
  <c r="C90" i="30"/>
  <c r="C88" i="30"/>
  <c r="C84" i="30"/>
  <c r="C82" i="30"/>
  <c r="C80" i="30"/>
  <c r="C78" i="30"/>
  <c r="C76" i="30"/>
  <c r="C74" i="30"/>
  <c r="C72" i="30"/>
  <c r="C68" i="30"/>
  <c r="C66" i="30"/>
  <c r="C92" i="31"/>
  <c r="C86" i="31"/>
  <c r="D42" i="29"/>
  <c r="H39" i="34" s="1"/>
  <c r="M27" i="29"/>
  <c r="B59" i="29"/>
  <c r="D34" i="29"/>
  <c r="D36" i="29"/>
  <c r="D54" i="29"/>
  <c r="H54" i="29" s="1"/>
  <c r="I54" i="29" s="1"/>
  <c r="E59" i="29"/>
  <c r="B98" i="29"/>
  <c r="B96" i="29"/>
  <c r="B94" i="29"/>
  <c r="B92" i="29"/>
  <c r="B90" i="29"/>
  <c r="B88" i="29"/>
  <c r="B84" i="29"/>
  <c r="B82" i="29"/>
  <c r="B80" i="29"/>
  <c r="B78" i="29"/>
  <c r="B76" i="29"/>
  <c r="B74" i="29"/>
  <c r="B72" i="29"/>
  <c r="B68" i="29"/>
  <c r="B66" i="29"/>
  <c r="B90" i="30"/>
  <c r="B86" i="30"/>
  <c r="B88" i="31"/>
  <c r="B84" i="31"/>
  <c r="B72" i="31"/>
  <c r="B68" i="31"/>
  <c r="B66" i="31"/>
  <c r="D28" i="29"/>
  <c r="D48" i="29"/>
  <c r="H48" i="29" s="1"/>
  <c r="M25" i="29"/>
  <c r="M29" i="29"/>
  <c r="P37" i="27"/>
  <c r="P59" i="27"/>
  <c r="Q40" i="25"/>
  <c r="R40" i="25" s="1"/>
  <c r="Q48" i="25"/>
  <c r="R48" i="25" s="1"/>
  <c r="Q55" i="25"/>
  <c r="R55" i="25" s="1"/>
  <c r="Q57" i="25"/>
  <c r="R57" i="25" s="1"/>
  <c r="G59" i="26"/>
  <c r="P48" i="28"/>
  <c r="Q48" i="28" s="1"/>
  <c r="R48" i="28" s="1"/>
  <c r="P46" i="28"/>
  <c r="F64" i="28"/>
  <c r="N73" i="46"/>
  <c r="H38" i="25"/>
  <c r="I38" i="25" s="1"/>
  <c r="H49" i="25"/>
  <c r="H50" i="25"/>
  <c r="I50" i="25" s="1"/>
  <c r="D54" i="30"/>
  <c r="H55" i="25"/>
  <c r="H24" i="26"/>
  <c r="I24" i="26" s="1"/>
  <c r="H25" i="26"/>
  <c r="H27" i="26"/>
  <c r="H28" i="26"/>
  <c r="I28" i="26" s="1"/>
  <c r="H36" i="27"/>
  <c r="I36" i="27" s="1"/>
  <c r="H38" i="27"/>
  <c r="I38" i="27" s="1"/>
  <c r="H40" i="27"/>
  <c r="H47" i="27"/>
  <c r="H48" i="27"/>
  <c r="I48" i="27" s="1"/>
  <c r="H54" i="27"/>
  <c r="J57" i="39"/>
  <c r="B69" i="29"/>
  <c r="E68" i="30"/>
  <c r="E66" i="30"/>
  <c r="B75" i="31"/>
  <c r="B69" i="31"/>
  <c r="B98" i="28"/>
  <c r="B97" i="28"/>
  <c r="B94" i="28"/>
  <c r="B93" i="28"/>
  <c r="F90" i="29"/>
  <c r="F78" i="29"/>
  <c r="F74" i="29"/>
  <c r="F72" i="29"/>
  <c r="E64" i="30"/>
  <c r="F86" i="30"/>
  <c r="C95" i="31"/>
  <c r="C83" i="31"/>
  <c r="F78" i="31"/>
  <c r="F66" i="31"/>
  <c r="C97" i="28"/>
  <c r="C95" i="28"/>
  <c r="G54" i="28"/>
  <c r="C92" i="28"/>
  <c r="C91" i="28"/>
  <c r="P50" i="28"/>
  <c r="Q50" i="28" s="1"/>
  <c r="C90" i="28"/>
  <c r="P49" i="28"/>
  <c r="C88" i="28"/>
  <c r="C87" i="28"/>
  <c r="C85" i="28"/>
  <c r="C83" i="28"/>
  <c r="C82" i="28"/>
  <c r="C81" i="28"/>
  <c r="C79" i="28"/>
  <c r="C74" i="28"/>
  <c r="C73" i="28"/>
  <c r="C71" i="28"/>
  <c r="C69" i="28"/>
  <c r="C68" i="28"/>
  <c r="C67" i="28"/>
  <c r="C65" i="28"/>
  <c r="E72" i="30"/>
  <c r="E90" i="31"/>
  <c r="E84" i="31"/>
  <c r="B89" i="28"/>
  <c r="B88" i="28"/>
  <c r="B85" i="28"/>
  <c r="B80" i="28"/>
  <c r="B78" i="28"/>
  <c r="B77" i="28"/>
  <c r="B73" i="28"/>
  <c r="B72" i="28"/>
  <c r="B70" i="28"/>
  <c r="B69" i="28"/>
  <c r="B66" i="28"/>
  <c r="B64" i="28"/>
  <c r="P44" i="28"/>
  <c r="J56" i="33" s="1"/>
  <c r="E84" i="28"/>
  <c r="P42" i="28"/>
  <c r="H56" i="33" s="1"/>
  <c r="P40" i="28"/>
  <c r="F56" i="33" s="1"/>
  <c r="E80" i="28"/>
  <c r="P38" i="28"/>
  <c r="D56" i="33" s="1"/>
  <c r="P36" i="28"/>
  <c r="P32" i="28"/>
  <c r="Q32" i="28" s="1"/>
  <c r="R32" i="28" s="1"/>
  <c r="P29" i="28"/>
  <c r="Q29" i="28" s="1"/>
  <c r="R29" i="28" s="1"/>
  <c r="P27" i="28"/>
  <c r="M37" i="23"/>
  <c r="Q37" i="23" s="1"/>
  <c r="R37" i="23" s="1"/>
  <c r="M59" i="23"/>
  <c r="C77" i="30"/>
  <c r="E82" i="28"/>
  <c r="B97" i="29"/>
  <c r="B75" i="29"/>
  <c r="P51" i="28"/>
  <c r="F91" i="28"/>
  <c r="F89" i="28"/>
  <c r="P45" i="28"/>
  <c r="K56" i="33" s="1"/>
  <c r="E85" i="28"/>
  <c r="P41" i="28"/>
  <c r="G56" i="33" s="1"/>
  <c r="P37" i="28"/>
  <c r="C56" i="33" s="1"/>
  <c r="P35" i="28"/>
  <c r="Q35" i="28" s="1"/>
  <c r="R35" i="28" s="1"/>
  <c r="P33" i="28"/>
  <c r="E73" i="28"/>
  <c r="P31" i="28"/>
  <c r="P28" i="28"/>
  <c r="P25" i="28"/>
  <c r="Q25" i="28" s="1"/>
  <c r="R25" i="28" s="1"/>
  <c r="F90" i="28"/>
  <c r="D57" i="33"/>
  <c r="N60" i="29"/>
  <c r="M37" i="24"/>
  <c r="M59" i="24"/>
  <c r="Q59" i="24" s="1"/>
  <c r="R59" i="24" s="1"/>
  <c r="C89" i="31"/>
  <c r="E72" i="28"/>
  <c r="P32" i="29"/>
  <c r="P34" i="29"/>
  <c r="P36" i="29"/>
  <c r="P41" i="29"/>
  <c r="G56" i="34" s="1"/>
  <c r="P43" i="29"/>
  <c r="I56" i="34" s="1"/>
  <c r="P45" i="29"/>
  <c r="K56" i="34" s="1"/>
  <c r="K58" i="34" s="1"/>
  <c r="K59" i="34" s="1"/>
  <c r="P49" i="29"/>
  <c r="P51" i="29"/>
  <c r="P54" i="29"/>
  <c r="P56" i="29"/>
  <c r="D33" i="30"/>
  <c r="D35" i="30"/>
  <c r="D52" i="25"/>
  <c r="D53" i="30"/>
  <c r="P37" i="26"/>
  <c r="Q37" i="26" s="1"/>
  <c r="C89" i="30"/>
  <c r="C85" i="30"/>
  <c r="C69" i="30"/>
  <c r="Q34" i="23"/>
  <c r="G39" i="29"/>
  <c r="E38" i="34" s="1"/>
  <c r="G43" i="29"/>
  <c r="I38" i="34" s="1"/>
  <c r="I74" i="34" s="1"/>
  <c r="G54" i="29"/>
  <c r="G94" i="29" s="1"/>
  <c r="Q34" i="24"/>
  <c r="B95" i="29"/>
  <c r="B83" i="29"/>
  <c r="B77" i="29"/>
  <c r="B73" i="29"/>
  <c r="B65" i="29"/>
  <c r="B81" i="31"/>
  <c r="B77" i="31"/>
  <c r="B73" i="31"/>
  <c r="B67" i="31"/>
  <c r="B86" i="28"/>
  <c r="D59" i="23"/>
  <c r="H26" i="24"/>
  <c r="I26" i="24" s="1"/>
  <c r="H28" i="24"/>
  <c r="I28" i="24" s="1"/>
  <c r="D37" i="24"/>
  <c r="D37" i="29" s="1"/>
  <c r="C39" i="34" s="1"/>
  <c r="H42" i="24"/>
  <c r="I42" i="24" s="1"/>
  <c r="D30" i="25"/>
  <c r="M37" i="25"/>
  <c r="E59" i="30"/>
  <c r="M30" i="26"/>
  <c r="C59" i="31"/>
  <c r="D37" i="27"/>
  <c r="F98" i="29"/>
  <c r="F96" i="29"/>
  <c r="F94" i="29"/>
  <c r="F92" i="29"/>
  <c r="F88" i="29"/>
  <c r="F86" i="29"/>
  <c r="F84" i="29"/>
  <c r="F82" i="29"/>
  <c r="F80" i="29"/>
  <c r="F76" i="29"/>
  <c r="F68" i="29"/>
  <c r="F66" i="29"/>
  <c r="F82" i="31"/>
  <c r="F80" i="31"/>
  <c r="F76" i="31"/>
  <c r="F72" i="31"/>
  <c r="F68" i="31"/>
  <c r="B59" i="30"/>
  <c r="B60" i="30" s="1"/>
  <c r="C97" i="30"/>
  <c r="C93" i="30"/>
  <c r="C81" i="30"/>
  <c r="C73" i="30"/>
  <c r="C65" i="30"/>
  <c r="G25" i="29"/>
  <c r="G36" i="29"/>
  <c r="H36" i="29" s="1"/>
  <c r="G41" i="29"/>
  <c r="G38" i="34" s="1"/>
  <c r="G74" i="34" s="1"/>
  <c r="G47" i="29"/>
  <c r="G51" i="29"/>
  <c r="G56" i="29"/>
  <c r="F59" i="29"/>
  <c r="F60" i="29" s="1"/>
  <c r="B59" i="31"/>
  <c r="B60" i="31" s="1"/>
  <c r="B81" i="29"/>
  <c r="B71" i="29"/>
  <c r="B67" i="29"/>
  <c r="C64" i="30"/>
  <c r="B83" i="31"/>
  <c r="B79" i="31"/>
  <c r="B71" i="31"/>
  <c r="B65" i="31"/>
  <c r="G30" i="23"/>
  <c r="P31" i="29"/>
  <c r="P33" i="29"/>
  <c r="P35" i="29"/>
  <c r="P38" i="29"/>
  <c r="D56" i="34" s="1"/>
  <c r="D74" i="34" s="1"/>
  <c r="P42" i="29"/>
  <c r="H56" i="34" s="1"/>
  <c r="P44" i="29"/>
  <c r="J56" i="34" s="1"/>
  <c r="G52" i="23"/>
  <c r="P50" i="29"/>
  <c r="P53" i="29"/>
  <c r="P55" i="29"/>
  <c r="L59" i="29"/>
  <c r="L60" i="29" s="1"/>
  <c r="P37" i="25"/>
  <c r="P59" i="25"/>
  <c r="K60" i="26"/>
  <c r="F43" i="32" s="1"/>
  <c r="D32" i="31"/>
  <c r="D34" i="31"/>
  <c r="D47" i="31"/>
  <c r="E98" i="30"/>
  <c r="E96" i="30"/>
  <c r="E92" i="30"/>
  <c r="E90" i="30"/>
  <c r="E82" i="30"/>
  <c r="E80" i="30"/>
  <c r="E78" i="30"/>
  <c r="E76" i="30"/>
  <c r="E74" i="30"/>
  <c r="E94" i="31"/>
  <c r="E88" i="31"/>
  <c r="E86" i="31"/>
  <c r="G46" i="28"/>
  <c r="G86" i="28" s="1"/>
  <c r="H26" i="23"/>
  <c r="I26" i="23" s="1"/>
  <c r="M33" i="29"/>
  <c r="M35" i="29"/>
  <c r="M39" i="29"/>
  <c r="E57" i="34" s="1"/>
  <c r="M41" i="29"/>
  <c r="G57" i="34" s="1"/>
  <c r="M43" i="29"/>
  <c r="M45" i="29"/>
  <c r="K57" i="34" s="1"/>
  <c r="M47" i="29"/>
  <c r="H48" i="23"/>
  <c r="I48" i="23" s="1"/>
  <c r="M49" i="29"/>
  <c r="M51" i="29"/>
  <c r="M55" i="29"/>
  <c r="Q55" i="29" s="1"/>
  <c r="R55" i="29" s="1"/>
  <c r="M57" i="29"/>
  <c r="H58" i="23"/>
  <c r="I58" i="23" s="1"/>
  <c r="K59" i="29"/>
  <c r="H44" i="24"/>
  <c r="I44" i="24" s="1"/>
  <c r="H50" i="24"/>
  <c r="I50" i="24" s="1"/>
  <c r="H55" i="24"/>
  <c r="I55" i="24" s="1"/>
  <c r="H28" i="25"/>
  <c r="I28" i="25" s="1"/>
  <c r="D29" i="30"/>
  <c r="B60" i="25"/>
  <c r="E37" i="32" s="1"/>
  <c r="G37" i="32" s="1"/>
  <c r="G31" i="30"/>
  <c r="G32" i="30"/>
  <c r="G33" i="30"/>
  <c r="G34" i="30"/>
  <c r="G35" i="30"/>
  <c r="G41" i="30"/>
  <c r="G38" i="35" s="1"/>
  <c r="G42" i="30"/>
  <c r="H38" i="35" s="1"/>
  <c r="G43" i="30"/>
  <c r="I38" i="35" s="1"/>
  <c r="G45" i="30"/>
  <c r="K38" i="35" s="1"/>
  <c r="G46" i="30"/>
  <c r="G47" i="30"/>
  <c r="L60" i="26"/>
  <c r="F44" i="32" s="1"/>
  <c r="F56" i="32" s="1"/>
  <c r="Q54" i="26"/>
  <c r="R54" i="26" s="1"/>
  <c r="P27" i="29"/>
  <c r="P28" i="29"/>
  <c r="P29" i="29"/>
  <c r="Q29" i="29" s="1"/>
  <c r="R29" i="29" s="1"/>
  <c r="G25" i="30"/>
  <c r="G26" i="30"/>
  <c r="G27" i="30"/>
  <c r="G36" i="31"/>
  <c r="G38" i="31"/>
  <c r="D38" i="36" s="1"/>
  <c r="D40" i="36" s="1"/>
  <c r="D41" i="36" s="1"/>
  <c r="G40" i="31"/>
  <c r="F38" i="36" s="1"/>
  <c r="G41" i="31"/>
  <c r="G38" i="36" s="1"/>
  <c r="G46" i="31"/>
  <c r="G47" i="31"/>
  <c r="G54" i="31"/>
  <c r="G56" i="31"/>
  <c r="G57" i="31"/>
  <c r="G58" i="31"/>
  <c r="F59" i="31"/>
  <c r="F60" i="31" s="1"/>
  <c r="H34" i="27"/>
  <c r="I34" i="27" s="1"/>
  <c r="Q24" i="23"/>
  <c r="Q46" i="23"/>
  <c r="Q25" i="24"/>
  <c r="Q26" i="24"/>
  <c r="Q27" i="24"/>
  <c r="Q28" i="24"/>
  <c r="R28" i="24" s="1"/>
  <c r="Q29" i="24"/>
  <c r="Q32" i="24"/>
  <c r="Q38" i="24"/>
  <c r="Q41" i="24"/>
  <c r="R41" i="24" s="1"/>
  <c r="Q42" i="24"/>
  <c r="Q43" i="24"/>
  <c r="Q44" i="24"/>
  <c r="R44" i="24" s="1"/>
  <c r="Q48" i="24"/>
  <c r="Q55" i="24"/>
  <c r="Q56" i="24"/>
  <c r="Q57" i="24"/>
  <c r="Q58" i="24"/>
  <c r="Q25" i="25"/>
  <c r="Q26" i="25"/>
  <c r="Q27" i="25"/>
  <c r="R27" i="25" s="1"/>
  <c r="Q28" i="25"/>
  <c r="Q29" i="25"/>
  <c r="Q34" i="25"/>
  <c r="R34" i="25" s="1"/>
  <c r="Q46" i="25"/>
  <c r="R46" i="25" s="1"/>
  <c r="G26" i="31"/>
  <c r="G27" i="31"/>
  <c r="G28" i="31"/>
  <c r="G29" i="31"/>
  <c r="H33" i="26"/>
  <c r="I33" i="26" s="1"/>
  <c r="H42" i="26"/>
  <c r="I42" i="26" s="1"/>
  <c r="H45" i="26"/>
  <c r="I45" i="26" s="1"/>
  <c r="H46" i="26"/>
  <c r="I46" i="26" s="1"/>
  <c r="H55" i="26"/>
  <c r="I55" i="26" s="1"/>
  <c r="H56" i="26"/>
  <c r="H24" i="27"/>
  <c r="I24" i="27" s="1"/>
  <c r="H26" i="27"/>
  <c r="I26" i="27" s="1"/>
  <c r="Q55" i="27"/>
  <c r="Q57" i="27"/>
  <c r="P24" i="28"/>
  <c r="Q24" i="28" s="1"/>
  <c r="H32" i="23"/>
  <c r="Q33" i="23"/>
  <c r="Q35" i="23"/>
  <c r="H36" i="23"/>
  <c r="I36" i="23" s="1"/>
  <c r="Q36" i="23"/>
  <c r="R36" i="23" s="1"/>
  <c r="H40" i="23"/>
  <c r="I40" i="23" s="1"/>
  <c r="Q41" i="23"/>
  <c r="Q43" i="23"/>
  <c r="H44" i="23"/>
  <c r="I44" i="23" s="1"/>
  <c r="Q44" i="23"/>
  <c r="R44" i="23" s="1"/>
  <c r="Q45" i="23"/>
  <c r="R45" i="23" s="1"/>
  <c r="Q54" i="23"/>
  <c r="R54" i="23" s="1"/>
  <c r="H34" i="24"/>
  <c r="I34" i="24" s="1"/>
  <c r="Q35" i="24"/>
  <c r="H36" i="24"/>
  <c r="I36" i="24" s="1"/>
  <c r="Q36" i="24"/>
  <c r="H38" i="24"/>
  <c r="I38" i="24" s="1"/>
  <c r="Q40" i="24"/>
  <c r="Q47" i="24"/>
  <c r="Q54" i="24"/>
  <c r="R54" i="24" s="1"/>
  <c r="H56" i="24"/>
  <c r="I56" i="24" s="1"/>
  <c r="G28" i="30"/>
  <c r="H34" i="25"/>
  <c r="I34" i="25" s="1"/>
  <c r="Q35" i="25"/>
  <c r="R35" i="25" s="1"/>
  <c r="Q38" i="25"/>
  <c r="H42" i="25"/>
  <c r="I42" i="25" s="1"/>
  <c r="H45" i="25"/>
  <c r="I45" i="25" s="1"/>
  <c r="Q47" i="25"/>
  <c r="H54" i="25"/>
  <c r="I54" i="25" s="1"/>
  <c r="H56" i="25"/>
  <c r="I56" i="25" s="1"/>
  <c r="G56" i="30"/>
  <c r="H58" i="25"/>
  <c r="I58" i="25" s="1"/>
  <c r="F59" i="30"/>
  <c r="F60" i="30" s="1"/>
  <c r="H32" i="26"/>
  <c r="I32" i="26" s="1"/>
  <c r="G39" i="31"/>
  <c r="E38" i="36" s="1"/>
  <c r="F88" i="30"/>
  <c r="C98" i="31"/>
  <c r="C94" i="31"/>
  <c r="C93" i="31"/>
  <c r="C91" i="31"/>
  <c r="C90" i="31"/>
  <c r="C88" i="31"/>
  <c r="C84" i="31"/>
  <c r="N74" i="46"/>
  <c r="N72" i="44"/>
  <c r="Q26" i="23"/>
  <c r="R26" i="23" s="1"/>
  <c r="Q38" i="23"/>
  <c r="J74" i="34"/>
  <c r="Q48" i="23"/>
  <c r="G36" i="30"/>
  <c r="G44" i="30"/>
  <c r="J38" i="35" s="1"/>
  <c r="H26" i="26"/>
  <c r="I26" i="26" s="1"/>
  <c r="Q33" i="26"/>
  <c r="H34" i="26"/>
  <c r="I34" i="26" s="1"/>
  <c r="H35" i="26"/>
  <c r="I35" i="26" s="1"/>
  <c r="Q35" i="26"/>
  <c r="H36" i="26"/>
  <c r="I36" i="26" s="1"/>
  <c r="H38" i="26"/>
  <c r="H39" i="26"/>
  <c r="I39" i="26" s="1"/>
  <c r="Q39" i="26"/>
  <c r="H40" i="26"/>
  <c r="I40" i="26" s="1"/>
  <c r="H41" i="26"/>
  <c r="I41" i="26" s="1"/>
  <c r="Q41" i="26"/>
  <c r="R41" i="26" s="1"/>
  <c r="Q45" i="26"/>
  <c r="Q53" i="26"/>
  <c r="Q27" i="27"/>
  <c r="Q29" i="27"/>
  <c r="R29" i="27" s="1"/>
  <c r="H35" i="27"/>
  <c r="I35" i="27" s="1"/>
  <c r="G52" i="27"/>
  <c r="B93" i="29"/>
  <c r="B91" i="29"/>
  <c r="B89" i="29"/>
  <c r="B87" i="29"/>
  <c r="B86" i="29"/>
  <c r="B85" i="29"/>
  <c r="D57" i="28"/>
  <c r="G44" i="28"/>
  <c r="J38" i="33" s="1"/>
  <c r="G41" i="28"/>
  <c r="G38" i="33" s="1"/>
  <c r="G33" i="28"/>
  <c r="G25" i="28"/>
  <c r="N74" i="44"/>
  <c r="Q58" i="26"/>
  <c r="O60" i="26"/>
  <c r="F45" i="32" s="1"/>
  <c r="F57" i="32" s="1"/>
  <c r="Q50" i="26"/>
  <c r="H44" i="26"/>
  <c r="I44" i="26" s="1"/>
  <c r="D59" i="26"/>
  <c r="C59" i="30"/>
  <c r="C60" i="30" s="1"/>
  <c r="H54" i="26"/>
  <c r="I54" i="26" s="1"/>
  <c r="J57" i="41"/>
  <c r="G52" i="28"/>
  <c r="L38" i="33" s="1"/>
  <c r="G30" i="28"/>
  <c r="B38" i="33" s="1"/>
  <c r="G32" i="31"/>
  <c r="G33" i="31"/>
  <c r="G34" i="31"/>
  <c r="Q25" i="27"/>
  <c r="R25" i="27" s="1"/>
  <c r="Q33" i="27"/>
  <c r="Q35" i="27"/>
  <c r="Q49" i="27"/>
  <c r="Q51" i="27"/>
  <c r="G49" i="31"/>
  <c r="G50" i="31"/>
  <c r="Q39" i="27"/>
  <c r="G43" i="31"/>
  <c r="I38" i="36" s="1"/>
  <c r="G24" i="31"/>
  <c r="G25" i="31"/>
  <c r="E59" i="31"/>
  <c r="G31" i="31"/>
  <c r="G35" i="31"/>
  <c r="Q41" i="27"/>
  <c r="R41" i="27" s="1"/>
  <c r="Q43" i="27"/>
  <c r="R43" i="27" s="1"/>
  <c r="Q45" i="27"/>
  <c r="R45" i="27" s="1"/>
  <c r="Q47" i="27"/>
  <c r="R47" i="27" s="1"/>
  <c r="G51" i="31"/>
  <c r="D26" i="31"/>
  <c r="D28" i="31"/>
  <c r="D36" i="31"/>
  <c r="D40" i="31"/>
  <c r="F39" i="36" s="1"/>
  <c r="D57" i="31"/>
  <c r="D42" i="31"/>
  <c r="H39" i="36" s="1"/>
  <c r="D45" i="31"/>
  <c r="K39" i="36" s="1"/>
  <c r="M30" i="27"/>
  <c r="M37" i="27"/>
  <c r="M59" i="27"/>
  <c r="G42" i="31"/>
  <c r="H38" i="36" s="1"/>
  <c r="G44" i="31"/>
  <c r="J38" i="36" s="1"/>
  <c r="H46" i="27"/>
  <c r="I46" i="27" s="1"/>
  <c r="H49" i="27"/>
  <c r="I49" i="27" s="1"/>
  <c r="H50" i="27"/>
  <c r="I50" i="27" s="1"/>
  <c r="H51" i="27"/>
  <c r="G30" i="27"/>
  <c r="H25" i="27"/>
  <c r="I25" i="27" s="1"/>
  <c r="H39" i="27"/>
  <c r="I39" i="27" s="1"/>
  <c r="H55" i="27"/>
  <c r="I55" i="27" s="1"/>
  <c r="H56" i="27"/>
  <c r="H57" i="27"/>
  <c r="I57" i="27" s="1"/>
  <c r="H58" i="27"/>
  <c r="I58" i="27" s="1"/>
  <c r="E98" i="31"/>
  <c r="E96" i="31"/>
  <c r="F58" i="32"/>
  <c r="H27" i="27"/>
  <c r="I27" i="27" s="1"/>
  <c r="H28" i="27"/>
  <c r="I28" i="27" s="1"/>
  <c r="H29" i="27"/>
  <c r="I29" i="27" s="1"/>
  <c r="H32" i="27"/>
  <c r="I32" i="27" s="1"/>
  <c r="H33" i="27"/>
  <c r="I33" i="27" s="1"/>
  <c r="H41" i="27"/>
  <c r="I41" i="27" s="1"/>
  <c r="H42" i="27"/>
  <c r="I42" i="27" s="1"/>
  <c r="H43" i="27"/>
  <c r="I43" i="27" s="1"/>
  <c r="H44" i="27"/>
  <c r="I44" i="27" s="1"/>
  <c r="H45" i="27"/>
  <c r="I45" i="27" s="1"/>
  <c r="G55" i="31"/>
  <c r="F41" i="32"/>
  <c r="D55" i="31"/>
  <c r="D59" i="27"/>
  <c r="D49" i="31"/>
  <c r="D51" i="31"/>
  <c r="E97" i="31"/>
  <c r="Q43" i="26"/>
  <c r="Q44" i="26"/>
  <c r="R44" i="26" s="1"/>
  <c r="Q49" i="26"/>
  <c r="P59" i="26"/>
  <c r="Q57" i="26"/>
  <c r="P25" i="30"/>
  <c r="G53" i="31"/>
  <c r="G45" i="31"/>
  <c r="K38" i="36" s="1"/>
  <c r="Q25" i="26"/>
  <c r="Q27" i="26"/>
  <c r="Q48" i="26"/>
  <c r="Q56" i="26"/>
  <c r="G48" i="31"/>
  <c r="F55" i="32"/>
  <c r="Q47" i="26"/>
  <c r="Q51" i="26"/>
  <c r="C97" i="31"/>
  <c r="C96" i="31"/>
  <c r="C87" i="31"/>
  <c r="C85" i="31"/>
  <c r="D58" i="31"/>
  <c r="D56" i="31"/>
  <c r="D54" i="31"/>
  <c r="D50" i="31"/>
  <c r="D48" i="31"/>
  <c r="D46" i="31"/>
  <c r="D44" i="31"/>
  <c r="J39" i="36" s="1"/>
  <c r="B82" i="31"/>
  <c r="B80" i="31"/>
  <c r="B78" i="31"/>
  <c r="B76" i="31"/>
  <c r="B74" i="31"/>
  <c r="M59" i="26"/>
  <c r="M60" i="26" s="1"/>
  <c r="Q55" i="26"/>
  <c r="R58" i="26"/>
  <c r="D24" i="31"/>
  <c r="D53" i="31"/>
  <c r="D43" i="31"/>
  <c r="I39" i="36" s="1"/>
  <c r="D41" i="31"/>
  <c r="G39" i="36" s="1"/>
  <c r="D39" i="31"/>
  <c r="D35" i="31"/>
  <c r="D33" i="31"/>
  <c r="D31" i="31"/>
  <c r="D29" i="31"/>
  <c r="D27" i="31"/>
  <c r="D25" i="31"/>
  <c r="G30" i="26"/>
  <c r="H29" i="26"/>
  <c r="I29" i="26" s="1"/>
  <c r="H48" i="26"/>
  <c r="I48" i="26" s="1"/>
  <c r="H49" i="26"/>
  <c r="I49" i="26" s="1"/>
  <c r="H58" i="26"/>
  <c r="I58" i="26" s="1"/>
  <c r="G29" i="30"/>
  <c r="H43" i="26"/>
  <c r="I43" i="26" s="1"/>
  <c r="G52" i="26"/>
  <c r="H47" i="26"/>
  <c r="I47" i="26" s="1"/>
  <c r="H50" i="26"/>
  <c r="I50" i="26" s="1"/>
  <c r="H51" i="26"/>
  <c r="I51" i="26" s="1"/>
  <c r="H57" i="26"/>
  <c r="I57" i="26" s="1"/>
  <c r="G48" i="30"/>
  <c r="E53" i="32"/>
  <c r="D39" i="30"/>
  <c r="E39" i="35" s="1"/>
  <c r="I27" i="26"/>
  <c r="D37" i="26"/>
  <c r="I56" i="26"/>
  <c r="Q24" i="25"/>
  <c r="G39" i="30"/>
  <c r="E38" i="35" s="1"/>
  <c r="G40" i="30"/>
  <c r="F38" i="35" s="1"/>
  <c r="Q49" i="25"/>
  <c r="Q50" i="25"/>
  <c r="Q51" i="25"/>
  <c r="G55" i="30"/>
  <c r="G57" i="30"/>
  <c r="Q32" i="25"/>
  <c r="Q33" i="25"/>
  <c r="R33" i="25" s="1"/>
  <c r="Q41" i="25"/>
  <c r="Q42" i="25"/>
  <c r="Q43" i="25"/>
  <c r="Q44" i="25"/>
  <c r="Q45" i="25"/>
  <c r="R45" i="25" s="1"/>
  <c r="Q54" i="25"/>
  <c r="P58" i="28"/>
  <c r="P56" i="28"/>
  <c r="Q56" i="28" s="1"/>
  <c r="P54" i="28"/>
  <c r="P53" i="28"/>
  <c r="E57" i="32"/>
  <c r="G38" i="30"/>
  <c r="D38" i="35" s="1"/>
  <c r="G50" i="30"/>
  <c r="G51" i="30"/>
  <c r="G53" i="30"/>
  <c r="E35" i="32"/>
  <c r="E56" i="32"/>
  <c r="R50" i="25"/>
  <c r="D25" i="30"/>
  <c r="D41" i="30"/>
  <c r="G39" i="35" s="1"/>
  <c r="M52" i="25"/>
  <c r="D56" i="30"/>
  <c r="M30" i="25"/>
  <c r="D27" i="30"/>
  <c r="D31" i="30"/>
  <c r="D43" i="30"/>
  <c r="I39" i="35" s="1"/>
  <c r="M59" i="25"/>
  <c r="Q59" i="25" s="1"/>
  <c r="D58" i="30"/>
  <c r="P57" i="29"/>
  <c r="P58" i="29"/>
  <c r="G30" i="25"/>
  <c r="H26" i="25"/>
  <c r="I26" i="25" s="1"/>
  <c r="E60" i="25"/>
  <c r="E40" i="32" s="1"/>
  <c r="E58" i="32" s="1"/>
  <c r="H36" i="25"/>
  <c r="I36" i="25" s="1"/>
  <c r="H44" i="25"/>
  <c r="I44" i="25" s="1"/>
  <c r="I49" i="25"/>
  <c r="H51" i="25"/>
  <c r="E94" i="30"/>
  <c r="E88" i="30"/>
  <c r="E86" i="30"/>
  <c r="E84" i="30"/>
  <c r="P39" i="29"/>
  <c r="G58" i="30"/>
  <c r="G54" i="30"/>
  <c r="G39" i="32"/>
  <c r="P40" i="29"/>
  <c r="P25" i="29"/>
  <c r="P26" i="29"/>
  <c r="P47" i="29"/>
  <c r="P48" i="29"/>
  <c r="G88" i="29" s="1"/>
  <c r="H32" i="25"/>
  <c r="I32" i="25" s="1"/>
  <c r="H40" i="25"/>
  <c r="I40" i="25" s="1"/>
  <c r="G52" i="25"/>
  <c r="H47" i="25"/>
  <c r="I47" i="25" s="1"/>
  <c r="H48" i="25"/>
  <c r="I48" i="25" s="1"/>
  <c r="I55" i="25"/>
  <c r="H57" i="25"/>
  <c r="I57" i="25" s="1"/>
  <c r="G24" i="30"/>
  <c r="G49" i="30"/>
  <c r="D57" i="30"/>
  <c r="D55" i="30"/>
  <c r="D51" i="30"/>
  <c r="D49" i="30"/>
  <c r="D47" i="30"/>
  <c r="D45" i="30"/>
  <c r="K39" i="35" s="1"/>
  <c r="D37" i="25"/>
  <c r="C95" i="30"/>
  <c r="C91" i="30"/>
  <c r="C87" i="30"/>
  <c r="C83" i="30"/>
  <c r="C79" i="30"/>
  <c r="C75" i="30"/>
  <c r="C71" i="30"/>
  <c r="C67" i="30"/>
  <c r="D50" i="30"/>
  <c r="D48" i="30"/>
  <c r="D46" i="30"/>
  <c r="D44" i="30"/>
  <c r="J39" i="35" s="1"/>
  <c r="D42" i="30"/>
  <c r="H39" i="35" s="1"/>
  <c r="D40" i="30"/>
  <c r="F39" i="35" s="1"/>
  <c r="D38" i="30"/>
  <c r="D39" i="35" s="1"/>
  <c r="D36" i="30"/>
  <c r="D34" i="30"/>
  <c r="D32" i="30"/>
  <c r="D28" i="30"/>
  <c r="D26" i="30"/>
  <c r="G38" i="32"/>
  <c r="D59" i="25"/>
  <c r="D24" i="30"/>
  <c r="G33" i="29"/>
  <c r="Q39" i="24"/>
  <c r="R39" i="24" s="1"/>
  <c r="Q46" i="24"/>
  <c r="Q49" i="24"/>
  <c r="R49" i="24" s="1"/>
  <c r="Q50" i="24"/>
  <c r="Q51" i="24"/>
  <c r="P24" i="30"/>
  <c r="G45" i="29"/>
  <c r="K38" i="34" s="1"/>
  <c r="G46" i="29"/>
  <c r="Q24" i="24"/>
  <c r="P37" i="24"/>
  <c r="Q33" i="24"/>
  <c r="Q45" i="24"/>
  <c r="R45" i="24" s="1"/>
  <c r="M30" i="24"/>
  <c r="Q30" i="24" s="1"/>
  <c r="M52" i="24"/>
  <c r="M25" i="30"/>
  <c r="R27" i="24"/>
  <c r="M24" i="30"/>
  <c r="G57" i="29"/>
  <c r="G58" i="29"/>
  <c r="G98" i="29" s="1"/>
  <c r="D53" i="32"/>
  <c r="H32" i="24"/>
  <c r="I32" i="24" s="1"/>
  <c r="H40" i="24"/>
  <c r="I40" i="24" s="1"/>
  <c r="G52" i="24"/>
  <c r="H52" i="24" s="1"/>
  <c r="H48" i="24"/>
  <c r="I48" i="24" s="1"/>
  <c r="H57" i="24"/>
  <c r="I57" i="24" s="1"/>
  <c r="G30" i="24"/>
  <c r="G29" i="29"/>
  <c r="G69" i="29" s="1"/>
  <c r="G32" i="29"/>
  <c r="D30" i="24"/>
  <c r="D52" i="24"/>
  <c r="H58" i="24"/>
  <c r="I58" i="24" s="1"/>
  <c r="D59" i="24"/>
  <c r="H54" i="24"/>
  <c r="I54" i="24" s="1"/>
  <c r="G33" i="32"/>
  <c r="D57" i="32"/>
  <c r="G34" i="32"/>
  <c r="D58" i="32"/>
  <c r="P30" i="23"/>
  <c r="Q25" i="23"/>
  <c r="Q39" i="23"/>
  <c r="R39" i="23" s="1"/>
  <c r="Q55" i="23"/>
  <c r="R55" i="23" s="1"/>
  <c r="Q57" i="23"/>
  <c r="Q58" i="23"/>
  <c r="G34" i="29"/>
  <c r="P52" i="28"/>
  <c r="P47" i="28"/>
  <c r="P39" i="28"/>
  <c r="E56" i="33" s="1"/>
  <c r="P30" i="28"/>
  <c r="B56" i="33" s="1"/>
  <c r="Q27" i="23"/>
  <c r="Q29" i="23"/>
  <c r="G24" i="29"/>
  <c r="G53" i="29"/>
  <c r="G49" i="29"/>
  <c r="N60" i="28"/>
  <c r="Q40" i="23"/>
  <c r="R41" i="23"/>
  <c r="P52" i="23"/>
  <c r="Q47" i="23"/>
  <c r="P57" i="28"/>
  <c r="P55" i="28"/>
  <c r="P43" i="28"/>
  <c r="I56" i="33" s="1"/>
  <c r="P34" i="28"/>
  <c r="P26" i="28"/>
  <c r="Q49" i="23"/>
  <c r="Q51" i="23"/>
  <c r="R51" i="23" s="1"/>
  <c r="Q59" i="23"/>
  <c r="R59" i="23" s="1"/>
  <c r="G55" i="29"/>
  <c r="G31" i="29"/>
  <c r="G27" i="29"/>
  <c r="D35" i="32"/>
  <c r="G31" i="32"/>
  <c r="D55" i="32"/>
  <c r="D56" i="32"/>
  <c r="G32" i="32"/>
  <c r="D57" i="29"/>
  <c r="D55" i="29"/>
  <c r="D53" i="29"/>
  <c r="D51" i="29"/>
  <c r="D49" i="29"/>
  <c r="D47" i="29"/>
  <c r="D45" i="29"/>
  <c r="K39" i="34" s="1"/>
  <c r="K75" i="34" s="1"/>
  <c r="D43" i="29"/>
  <c r="I39" i="34" s="1"/>
  <c r="D41" i="29"/>
  <c r="G39" i="34" s="1"/>
  <c r="D39" i="29"/>
  <c r="E39" i="34" s="1"/>
  <c r="D35" i="29"/>
  <c r="D33" i="29"/>
  <c r="D31" i="29"/>
  <c r="D29" i="29"/>
  <c r="D27" i="29"/>
  <c r="D25" i="29"/>
  <c r="L60" i="28"/>
  <c r="C89" i="28"/>
  <c r="C86" i="28"/>
  <c r="B81" i="28"/>
  <c r="C75" i="28"/>
  <c r="C72" i="28"/>
  <c r="B65" i="28"/>
  <c r="C64" i="28"/>
  <c r="H57" i="33"/>
  <c r="E57" i="33"/>
  <c r="M30" i="23"/>
  <c r="Q28" i="23"/>
  <c r="R28" i="23" s="1"/>
  <c r="Q42" i="23"/>
  <c r="R42" i="23" s="1"/>
  <c r="M52" i="23"/>
  <c r="Q50" i="23"/>
  <c r="Q56" i="23"/>
  <c r="D58" i="29"/>
  <c r="D56" i="29"/>
  <c r="D50" i="29"/>
  <c r="H50" i="29" s="1"/>
  <c r="I50" i="29" s="1"/>
  <c r="D46" i="29"/>
  <c r="D44" i="29"/>
  <c r="J39" i="34" s="1"/>
  <c r="D38" i="29"/>
  <c r="D32" i="29"/>
  <c r="J57" i="33"/>
  <c r="Q32" i="23"/>
  <c r="D24" i="29"/>
  <c r="I57" i="33"/>
  <c r="F99" i="29"/>
  <c r="H28" i="23"/>
  <c r="H38" i="23"/>
  <c r="I38" i="23" s="1"/>
  <c r="H56" i="23"/>
  <c r="I56" i="23" s="1"/>
  <c r="G58" i="28"/>
  <c r="P46" i="29"/>
  <c r="H34" i="23"/>
  <c r="I34" i="23" s="1"/>
  <c r="H42" i="23"/>
  <c r="I42" i="23" s="1"/>
  <c r="H50" i="23"/>
  <c r="I50" i="23" s="1"/>
  <c r="P24" i="29"/>
  <c r="G56" i="28"/>
  <c r="H54" i="23"/>
  <c r="I54" i="23" s="1"/>
  <c r="C41" i="32"/>
  <c r="B99" i="29"/>
  <c r="K60" i="29"/>
  <c r="D37" i="23"/>
  <c r="D50" i="28"/>
  <c r="D44" i="28"/>
  <c r="D30" i="23"/>
  <c r="D52" i="23"/>
  <c r="H52" i="23" s="1"/>
  <c r="I52" i="23" s="1"/>
  <c r="M58" i="29"/>
  <c r="M56" i="29"/>
  <c r="M54" i="29"/>
  <c r="M50" i="29"/>
  <c r="M48" i="29"/>
  <c r="M46" i="29"/>
  <c r="M44" i="29"/>
  <c r="J57" i="34" s="1"/>
  <c r="M42" i="29"/>
  <c r="H57" i="34" s="1"/>
  <c r="H75" i="34" s="1"/>
  <c r="M40" i="29"/>
  <c r="F57" i="34" s="1"/>
  <c r="F75" i="34" s="1"/>
  <c r="M38" i="29"/>
  <c r="M36" i="29"/>
  <c r="D76" i="29" s="1"/>
  <c r="M34" i="29"/>
  <c r="M32" i="29"/>
  <c r="M28" i="29"/>
  <c r="M26" i="29"/>
  <c r="M24" i="29"/>
  <c r="M53" i="29"/>
  <c r="M31" i="29"/>
  <c r="G48" i="28"/>
  <c r="G42" i="28"/>
  <c r="H38" i="33" s="1"/>
  <c r="G39" i="28"/>
  <c r="E38" i="33" s="1"/>
  <c r="G36" i="28"/>
  <c r="G31" i="28"/>
  <c r="G55" i="28"/>
  <c r="G95" i="28" s="1"/>
  <c r="G50" i="28"/>
  <c r="G49" i="28"/>
  <c r="G32" i="28"/>
  <c r="G27" i="28"/>
  <c r="G24" i="28"/>
  <c r="D52" i="28"/>
  <c r="B84" i="28"/>
  <c r="D47" i="28"/>
  <c r="D42" i="28"/>
  <c r="H39" i="33" s="1"/>
  <c r="D36" i="28"/>
  <c r="D31" i="28"/>
  <c r="D28" i="28"/>
  <c r="D48" i="28"/>
  <c r="D38" i="28"/>
  <c r="D39" i="33" s="1"/>
  <c r="D35" i="28"/>
  <c r="D32" i="28"/>
  <c r="D29" i="28"/>
  <c r="D24" i="28"/>
  <c r="G57" i="28"/>
  <c r="G53" i="28"/>
  <c r="G43" i="28"/>
  <c r="I38" i="33" s="1"/>
  <c r="G38" i="28"/>
  <c r="D38" i="33" s="1"/>
  <c r="G35" i="28"/>
  <c r="G51" i="28"/>
  <c r="G45" i="28"/>
  <c r="K38" i="33" s="1"/>
  <c r="G40" i="28"/>
  <c r="F38" i="33" s="1"/>
  <c r="G37" i="28"/>
  <c r="C38" i="33" s="1"/>
  <c r="G34" i="28"/>
  <c r="G29" i="28"/>
  <c r="G26" i="28"/>
  <c r="G28" i="28"/>
  <c r="G47" i="28"/>
  <c r="D56" i="28"/>
  <c r="D40" i="28"/>
  <c r="F39" i="33" s="1"/>
  <c r="D58" i="28"/>
  <c r="D53" i="28"/>
  <c r="D55" i="28"/>
  <c r="D34" i="28"/>
  <c r="D26" i="28"/>
  <c r="D33" i="28"/>
  <c r="D30" i="28"/>
  <c r="B39" i="33" s="1"/>
  <c r="D27" i="28"/>
  <c r="D25" i="28"/>
  <c r="D54" i="28"/>
  <c r="H54" i="28" s="1"/>
  <c r="I54" i="28" s="1"/>
  <c r="D49" i="28"/>
  <c r="D46" i="28"/>
  <c r="H46" i="28" s="1"/>
  <c r="I46" i="28" s="1"/>
  <c r="D51" i="28"/>
  <c r="D45" i="28"/>
  <c r="K39" i="33" s="1"/>
  <c r="D43" i="28"/>
  <c r="D41" i="28"/>
  <c r="G39" i="33" s="1"/>
  <c r="D39" i="28"/>
  <c r="D37" i="28"/>
  <c r="C39" i="33" s="1"/>
  <c r="F35" i="32"/>
  <c r="E64" i="31"/>
  <c r="C65" i="31"/>
  <c r="E66" i="31"/>
  <c r="C67" i="31"/>
  <c r="E68" i="31"/>
  <c r="C69" i="31"/>
  <c r="E70" i="31"/>
  <c r="E60" i="31"/>
  <c r="C71" i="31"/>
  <c r="E72" i="31"/>
  <c r="C73" i="31"/>
  <c r="E74" i="31"/>
  <c r="C75" i="31"/>
  <c r="E76" i="31"/>
  <c r="C77" i="31"/>
  <c r="E78" i="31"/>
  <c r="C79" i="31"/>
  <c r="E80" i="31"/>
  <c r="C81" i="31"/>
  <c r="E82" i="31"/>
  <c r="F84" i="31"/>
  <c r="F88" i="31"/>
  <c r="H27" i="31"/>
  <c r="B70" i="31"/>
  <c r="F70" i="31"/>
  <c r="C64" i="31"/>
  <c r="E65" i="31"/>
  <c r="C66" i="31"/>
  <c r="E67" i="31"/>
  <c r="C68" i="31"/>
  <c r="E69" i="31"/>
  <c r="C70" i="31"/>
  <c r="C60" i="31"/>
  <c r="E71" i="31"/>
  <c r="C72" i="31"/>
  <c r="E73" i="31"/>
  <c r="C74" i="31"/>
  <c r="E75" i="31"/>
  <c r="C76" i="31"/>
  <c r="E77" i="31"/>
  <c r="C78" i="31"/>
  <c r="E79" i="31"/>
  <c r="C80" i="31"/>
  <c r="E81" i="31"/>
  <c r="C82" i="31"/>
  <c r="F86" i="31"/>
  <c r="F90" i="31"/>
  <c r="B86" i="31"/>
  <c r="B90" i="31"/>
  <c r="F83" i="31"/>
  <c r="B85" i="31"/>
  <c r="F85" i="31"/>
  <c r="B87" i="31"/>
  <c r="F87" i="31"/>
  <c r="B89" i="31"/>
  <c r="F89" i="31"/>
  <c r="B91" i="31"/>
  <c r="F91" i="31"/>
  <c r="B93" i="31"/>
  <c r="F93" i="31"/>
  <c r="B95" i="31"/>
  <c r="F95" i="31"/>
  <c r="B97" i="31"/>
  <c r="F97" i="31"/>
  <c r="B92" i="31"/>
  <c r="F92" i="31"/>
  <c r="B94" i="31"/>
  <c r="F94" i="31"/>
  <c r="B96" i="31"/>
  <c r="F96" i="31"/>
  <c r="B98" i="31"/>
  <c r="F98" i="31"/>
  <c r="H54" i="31"/>
  <c r="B64" i="30"/>
  <c r="F64" i="30"/>
  <c r="B66" i="30"/>
  <c r="F66" i="30"/>
  <c r="B68" i="30"/>
  <c r="F68" i="30"/>
  <c r="B70" i="30"/>
  <c r="F70" i="30"/>
  <c r="B72" i="30"/>
  <c r="F72" i="30"/>
  <c r="B74" i="30"/>
  <c r="F74" i="30"/>
  <c r="B76" i="30"/>
  <c r="F76" i="30"/>
  <c r="B78" i="30"/>
  <c r="F78" i="30"/>
  <c r="B80" i="30"/>
  <c r="F80" i="30"/>
  <c r="B82" i="30"/>
  <c r="F82" i="30"/>
  <c r="B84" i="30"/>
  <c r="F84" i="30"/>
  <c r="B88" i="30"/>
  <c r="C70" i="30"/>
  <c r="B85" i="30"/>
  <c r="B65" i="30"/>
  <c r="F65" i="30"/>
  <c r="B67" i="30"/>
  <c r="F67" i="30"/>
  <c r="B69" i="30"/>
  <c r="F69" i="30"/>
  <c r="B71" i="30"/>
  <c r="F71" i="30"/>
  <c r="B73" i="30"/>
  <c r="F73" i="30"/>
  <c r="B75" i="30"/>
  <c r="F75" i="30"/>
  <c r="B77" i="30"/>
  <c r="F77" i="30"/>
  <c r="B79" i="30"/>
  <c r="F79" i="30"/>
  <c r="B81" i="30"/>
  <c r="F81" i="30"/>
  <c r="B83" i="30"/>
  <c r="F83" i="30"/>
  <c r="E70" i="30"/>
  <c r="E60" i="30"/>
  <c r="C86" i="30"/>
  <c r="C94" i="30"/>
  <c r="F90" i="30"/>
  <c r="B92" i="30"/>
  <c r="F92" i="30"/>
  <c r="B94" i="30"/>
  <c r="F94" i="30"/>
  <c r="B96" i="30"/>
  <c r="F96" i="30"/>
  <c r="B98" i="30"/>
  <c r="F98" i="30"/>
  <c r="F85" i="30"/>
  <c r="B87" i="30"/>
  <c r="F87" i="30"/>
  <c r="B89" i="30"/>
  <c r="F89" i="30"/>
  <c r="B91" i="30"/>
  <c r="F91" i="30"/>
  <c r="B93" i="30"/>
  <c r="F93" i="30"/>
  <c r="B95" i="30"/>
  <c r="F95" i="30"/>
  <c r="B97" i="30"/>
  <c r="F97" i="30"/>
  <c r="E64" i="29"/>
  <c r="C65" i="29"/>
  <c r="E66" i="29"/>
  <c r="C67" i="29"/>
  <c r="E68" i="29"/>
  <c r="C69" i="29"/>
  <c r="E70" i="29"/>
  <c r="C71" i="29"/>
  <c r="E72" i="29"/>
  <c r="C73" i="29"/>
  <c r="B79" i="29"/>
  <c r="H40" i="29"/>
  <c r="I40" i="29" s="1"/>
  <c r="B70" i="29"/>
  <c r="B60" i="29"/>
  <c r="F70" i="29"/>
  <c r="C64" i="29"/>
  <c r="E65" i="29"/>
  <c r="C66" i="29"/>
  <c r="E67" i="29"/>
  <c r="C68" i="29"/>
  <c r="E69" i="29"/>
  <c r="C70" i="29"/>
  <c r="C60" i="29"/>
  <c r="E71" i="29"/>
  <c r="C72" i="29"/>
  <c r="E73" i="29"/>
  <c r="H28" i="29"/>
  <c r="F75" i="29"/>
  <c r="C74" i="29"/>
  <c r="E75" i="29"/>
  <c r="C76" i="29"/>
  <c r="E77" i="29"/>
  <c r="C78" i="29"/>
  <c r="E79" i="29"/>
  <c r="C80" i="29"/>
  <c r="E81" i="29"/>
  <c r="C82" i="29"/>
  <c r="E83" i="29"/>
  <c r="C84" i="29"/>
  <c r="E85" i="29"/>
  <c r="C86" i="29"/>
  <c r="E87" i="29"/>
  <c r="C88" i="29"/>
  <c r="E89" i="29"/>
  <c r="C90" i="29"/>
  <c r="E91" i="29"/>
  <c r="C92" i="29"/>
  <c r="E93" i="29"/>
  <c r="C94" i="29"/>
  <c r="E95" i="29"/>
  <c r="C96" i="29"/>
  <c r="E97" i="29"/>
  <c r="C98" i="29"/>
  <c r="H56" i="29"/>
  <c r="E74" i="29"/>
  <c r="C75" i="29"/>
  <c r="E76" i="29"/>
  <c r="C77" i="29"/>
  <c r="E78" i="29"/>
  <c r="C79" i="29"/>
  <c r="E80" i="29"/>
  <c r="C81" i="29"/>
  <c r="E82" i="29"/>
  <c r="C83" i="29"/>
  <c r="E84" i="29"/>
  <c r="C85" i="29"/>
  <c r="E86" i="29"/>
  <c r="C87" i="29"/>
  <c r="E88" i="29"/>
  <c r="C89" i="29"/>
  <c r="E90" i="29"/>
  <c r="C91" i="29"/>
  <c r="E92" i="29"/>
  <c r="C93" i="29"/>
  <c r="E94" i="29"/>
  <c r="C95" i="29"/>
  <c r="E96" i="29"/>
  <c r="C97" i="29"/>
  <c r="E98" i="29"/>
  <c r="I47" i="27"/>
  <c r="R55" i="27"/>
  <c r="R49" i="27"/>
  <c r="I51" i="27"/>
  <c r="R35" i="27"/>
  <c r="D30" i="27"/>
  <c r="P30" i="27"/>
  <c r="D52" i="27"/>
  <c r="P52" i="27"/>
  <c r="Q52" i="27" s="1"/>
  <c r="Q24" i="27"/>
  <c r="Q26" i="27"/>
  <c r="Q28" i="27"/>
  <c r="Q32" i="27"/>
  <c r="Q34" i="27"/>
  <c r="Q36" i="27"/>
  <c r="G37" i="27"/>
  <c r="Q38" i="27"/>
  <c r="I40" i="27"/>
  <c r="Q40" i="27"/>
  <c r="Q42" i="27"/>
  <c r="Q44" i="27"/>
  <c r="Q46" i="27"/>
  <c r="Q48" i="27"/>
  <c r="Q50" i="27"/>
  <c r="I54" i="27"/>
  <c r="Q54" i="27"/>
  <c r="I56" i="27"/>
  <c r="Q56" i="27"/>
  <c r="Q58" i="27"/>
  <c r="G59" i="27"/>
  <c r="H31" i="27"/>
  <c r="I31" i="27" s="1"/>
  <c r="H53" i="27"/>
  <c r="I53" i="27" s="1"/>
  <c r="Q31" i="27"/>
  <c r="Q53" i="27"/>
  <c r="I25" i="26"/>
  <c r="D30" i="26"/>
  <c r="P30" i="26"/>
  <c r="D52" i="26"/>
  <c r="P52" i="26"/>
  <c r="Q24" i="26"/>
  <c r="Q26" i="26"/>
  <c r="Q28" i="26"/>
  <c r="Q32" i="26"/>
  <c r="Q34" i="26"/>
  <c r="Q36" i="26"/>
  <c r="G37" i="26"/>
  <c r="I38" i="26"/>
  <c r="Q38" i="26"/>
  <c r="Q40" i="26"/>
  <c r="Q42" i="26"/>
  <c r="Q46" i="26"/>
  <c r="H31" i="26"/>
  <c r="I31" i="26" s="1"/>
  <c r="H53" i="26"/>
  <c r="Q31" i="26"/>
  <c r="R25" i="25"/>
  <c r="R39" i="25"/>
  <c r="R47" i="25"/>
  <c r="I51" i="25"/>
  <c r="H24" i="25"/>
  <c r="H46" i="25"/>
  <c r="P52" i="25"/>
  <c r="G37" i="25"/>
  <c r="G59" i="25"/>
  <c r="H25" i="25"/>
  <c r="H27" i="25"/>
  <c r="H29" i="25"/>
  <c r="I29" i="25" s="1"/>
  <c r="H31" i="25"/>
  <c r="I31" i="25" s="1"/>
  <c r="H33" i="25"/>
  <c r="H35" i="25"/>
  <c r="I35" i="25" s="1"/>
  <c r="R36" i="25"/>
  <c r="H39" i="25"/>
  <c r="H41" i="25"/>
  <c r="H43" i="25"/>
  <c r="H53" i="25"/>
  <c r="I53" i="25" s="1"/>
  <c r="Q31" i="25"/>
  <c r="Q53" i="25"/>
  <c r="D60" i="24"/>
  <c r="R25" i="24"/>
  <c r="H24" i="24"/>
  <c r="H46" i="24"/>
  <c r="G37" i="24"/>
  <c r="G59" i="24"/>
  <c r="G59" i="29" s="1"/>
  <c r="M38" i="34" s="1"/>
  <c r="H25" i="24"/>
  <c r="I25" i="24" s="1"/>
  <c r="R26" i="24"/>
  <c r="H27" i="24"/>
  <c r="I27" i="24" s="1"/>
  <c r="H29" i="24"/>
  <c r="I29" i="24" s="1"/>
  <c r="H31" i="24"/>
  <c r="I31" i="24" s="1"/>
  <c r="H33" i="24"/>
  <c r="I33" i="24" s="1"/>
  <c r="R34" i="24"/>
  <c r="H35" i="24"/>
  <c r="H39" i="24"/>
  <c r="I39" i="24" s="1"/>
  <c r="R40" i="24"/>
  <c r="H41" i="24"/>
  <c r="R42" i="24"/>
  <c r="H43" i="24"/>
  <c r="I43" i="24" s="1"/>
  <c r="H45" i="24"/>
  <c r="H47" i="24"/>
  <c r="I47" i="24" s="1"/>
  <c r="H49" i="24"/>
  <c r="H51" i="24"/>
  <c r="H53" i="24"/>
  <c r="I53" i="24" s="1"/>
  <c r="Q31" i="24"/>
  <c r="Q53" i="24"/>
  <c r="B79" i="28"/>
  <c r="B82" i="28"/>
  <c r="B75" i="28"/>
  <c r="B68" i="28"/>
  <c r="F70" i="28"/>
  <c r="F77" i="28"/>
  <c r="E98" i="28"/>
  <c r="E96" i="28"/>
  <c r="E94" i="28"/>
  <c r="C93" i="28"/>
  <c r="E90" i="28"/>
  <c r="E86" i="28"/>
  <c r="C84" i="28"/>
  <c r="C80" i="28"/>
  <c r="C76" i="28"/>
  <c r="E69" i="28"/>
  <c r="E65" i="28"/>
  <c r="F81" i="28"/>
  <c r="F97" i="28"/>
  <c r="B95" i="28"/>
  <c r="F93" i="28"/>
  <c r="B91" i="28"/>
  <c r="E78" i="28"/>
  <c r="C77" i="28"/>
  <c r="E74" i="28"/>
  <c r="E70" i="28"/>
  <c r="B87" i="28"/>
  <c r="B71" i="28"/>
  <c r="B83" i="28"/>
  <c r="B74" i="28"/>
  <c r="B67" i="28"/>
  <c r="F85" i="28"/>
  <c r="F87" i="28"/>
  <c r="C98" i="28"/>
  <c r="E95" i="28"/>
  <c r="C94" i="28"/>
  <c r="E91" i="28"/>
  <c r="E83" i="28"/>
  <c r="E79" i="28"/>
  <c r="C78" i="28"/>
  <c r="E75" i="28"/>
  <c r="E71" i="28"/>
  <c r="C70" i="28"/>
  <c r="E67" i="28"/>
  <c r="C66" i="28"/>
  <c r="B96" i="28"/>
  <c r="B92" i="28"/>
  <c r="B90" i="28"/>
  <c r="E88" i="28"/>
  <c r="E87" i="28"/>
  <c r="I32" i="23"/>
  <c r="R25" i="23"/>
  <c r="R35" i="23"/>
  <c r="I28" i="23"/>
  <c r="H24" i="23"/>
  <c r="H46" i="23"/>
  <c r="G37" i="23"/>
  <c r="P37" i="29" s="1"/>
  <c r="C56" i="34" s="1"/>
  <c r="G59" i="23"/>
  <c r="H25" i="23"/>
  <c r="H27" i="23"/>
  <c r="I27" i="23" s="1"/>
  <c r="H29" i="23"/>
  <c r="I29" i="23" s="1"/>
  <c r="H31" i="23"/>
  <c r="I31" i="23" s="1"/>
  <c r="H33" i="23"/>
  <c r="I33" i="23" s="1"/>
  <c r="H35" i="23"/>
  <c r="I35" i="23" s="1"/>
  <c r="H39" i="23"/>
  <c r="H41" i="23"/>
  <c r="I41" i="23" s="1"/>
  <c r="H43" i="23"/>
  <c r="I43" i="23" s="1"/>
  <c r="H45" i="23"/>
  <c r="I45" i="23" s="1"/>
  <c r="H47" i="23"/>
  <c r="H49" i="23"/>
  <c r="R50" i="23"/>
  <c r="H51" i="23"/>
  <c r="I51" i="23" s="1"/>
  <c r="H53" i="23"/>
  <c r="I53" i="23" s="1"/>
  <c r="H55" i="23"/>
  <c r="H57" i="23"/>
  <c r="Q31" i="23"/>
  <c r="Q53" i="23"/>
  <c r="O59" i="22"/>
  <c r="O59" i="30" s="1"/>
  <c r="O60" i="30" s="1"/>
  <c r="N59" i="22"/>
  <c r="N59" i="30" s="1"/>
  <c r="L59" i="22"/>
  <c r="L59" i="30" s="1"/>
  <c r="K59" i="22"/>
  <c r="K59" i="30" s="1"/>
  <c r="K60" i="30" s="1"/>
  <c r="P58" i="22"/>
  <c r="P58" i="30" s="1"/>
  <c r="M58" i="22"/>
  <c r="P57" i="22"/>
  <c r="P57" i="30" s="1"/>
  <c r="M57" i="22"/>
  <c r="P56" i="22"/>
  <c r="P56" i="30" s="1"/>
  <c r="M56" i="22"/>
  <c r="M56" i="30" s="1"/>
  <c r="P55" i="22"/>
  <c r="P55" i="30" s="1"/>
  <c r="M55" i="22"/>
  <c r="P54" i="22"/>
  <c r="P54" i="30" s="1"/>
  <c r="M54" i="22"/>
  <c r="P53" i="22"/>
  <c r="M53" i="22"/>
  <c r="P51" i="22"/>
  <c r="P51" i="30" s="1"/>
  <c r="M51" i="22"/>
  <c r="P50" i="22"/>
  <c r="P50" i="30" s="1"/>
  <c r="M50" i="22"/>
  <c r="P49" i="22"/>
  <c r="P49" i="30" s="1"/>
  <c r="M49" i="22"/>
  <c r="M49" i="30" s="1"/>
  <c r="P48" i="22"/>
  <c r="P48" i="30" s="1"/>
  <c r="M48" i="22"/>
  <c r="M48" i="30" s="1"/>
  <c r="P47" i="22"/>
  <c r="P47" i="30" s="1"/>
  <c r="M47" i="22"/>
  <c r="P46" i="22"/>
  <c r="M46" i="22"/>
  <c r="P45" i="22"/>
  <c r="P45" i="30" s="1"/>
  <c r="K56" i="35" s="1"/>
  <c r="M45" i="22"/>
  <c r="M45" i="30" s="1"/>
  <c r="K57" i="35" s="1"/>
  <c r="P44" i="22"/>
  <c r="P44" i="30" s="1"/>
  <c r="M44" i="22"/>
  <c r="M44" i="30" s="1"/>
  <c r="J57" i="35" s="1"/>
  <c r="P43" i="22"/>
  <c r="P43" i="30" s="1"/>
  <c r="I56" i="35" s="1"/>
  <c r="I74" i="35" s="1"/>
  <c r="M43" i="22"/>
  <c r="P42" i="22"/>
  <c r="P42" i="30" s="1"/>
  <c r="M42" i="22"/>
  <c r="P41" i="22"/>
  <c r="P41" i="30" s="1"/>
  <c r="G56" i="35" s="1"/>
  <c r="M41" i="22"/>
  <c r="M41" i="30" s="1"/>
  <c r="G57" i="35" s="1"/>
  <c r="P40" i="22"/>
  <c r="P40" i="30" s="1"/>
  <c r="M40" i="22"/>
  <c r="P39" i="22"/>
  <c r="P39" i="30" s="1"/>
  <c r="E56" i="35" s="1"/>
  <c r="M39" i="22"/>
  <c r="P38" i="22"/>
  <c r="P38" i="30" s="1"/>
  <c r="M38" i="22"/>
  <c r="P36" i="22"/>
  <c r="P36" i="30" s="1"/>
  <c r="M36" i="22"/>
  <c r="M36" i="30" s="1"/>
  <c r="P35" i="22"/>
  <c r="P35" i="30" s="1"/>
  <c r="M35" i="22"/>
  <c r="P34" i="22"/>
  <c r="P34" i="30" s="1"/>
  <c r="G74" i="30" s="1"/>
  <c r="M34" i="22"/>
  <c r="P33" i="22"/>
  <c r="P33" i="30" s="1"/>
  <c r="M33" i="22"/>
  <c r="M33" i="30" s="1"/>
  <c r="P32" i="22"/>
  <c r="M32" i="22"/>
  <c r="M32" i="30" s="1"/>
  <c r="P31" i="22"/>
  <c r="M31" i="22"/>
  <c r="O60" i="22"/>
  <c r="C45" i="32" s="1"/>
  <c r="P29" i="22"/>
  <c r="P29" i="30" s="1"/>
  <c r="M29" i="22"/>
  <c r="M29" i="30" s="1"/>
  <c r="P28" i="22"/>
  <c r="M28" i="22"/>
  <c r="M28" i="30" s="1"/>
  <c r="P27" i="22"/>
  <c r="P27" i="30" s="1"/>
  <c r="M27" i="22"/>
  <c r="P26" i="22"/>
  <c r="M26" i="22"/>
  <c r="D24" i="22"/>
  <c r="G24" i="22"/>
  <c r="P24" i="31" s="1"/>
  <c r="D25" i="22"/>
  <c r="G25" i="22"/>
  <c r="P25" i="31" s="1"/>
  <c r="D26" i="22"/>
  <c r="M26" i="31" s="1"/>
  <c r="G26" i="22"/>
  <c r="P26" i="31" s="1"/>
  <c r="D27" i="22"/>
  <c r="M27" i="31" s="1"/>
  <c r="G27" i="22"/>
  <c r="D28" i="22"/>
  <c r="G28" i="22"/>
  <c r="P28" i="31" s="1"/>
  <c r="D29" i="22"/>
  <c r="G29" i="22"/>
  <c r="P29" i="31" s="1"/>
  <c r="D31" i="22"/>
  <c r="M31" i="31" s="1"/>
  <c r="G31" i="22"/>
  <c r="P31" i="31" s="1"/>
  <c r="G71" i="31" s="1"/>
  <c r="D32" i="22"/>
  <c r="G32" i="22"/>
  <c r="P32" i="31" s="1"/>
  <c r="D33" i="22"/>
  <c r="G33" i="22"/>
  <c r="P33" i="31" s="1"/>
  <c r="D34" i="22"/>
  <c r="M34" i="31" s="1"/>
  <c r="G34" i="22"/>
  <c r="P34" i="31" s="1"/>
  <c r="D35" i="22"/>
  <c r="M35" i="31" s="1"/>
  <c r="G35" i="22"/>
  <c r="D36" i="22"/>
  <c r="G36" i="22"/>
  <c r="P36" i="31" s="1"/>
  <c r="D38" i="22"/>
  <c r="M38" i="31" s="1"/>
  <c r="D57" i="36" s="1"/>
  <c r="G38" i="22"/>
  <c r="P38" i="31" s="1"/>
  <c r="D56" i="36" s="1"/>
  <c r="D39" i="22"/>
  <c r="M39" i="31" s="1"/>
  <c r="E57" i="36" s="1"/>
  <c r="G39" i="22"/>
  <c r="P39" i="31" s="1"/>
  <c r="D40" i="22"/>
  <c r="G40" i="22"/>
  <c r="P40" i="31" s="1"/>
  <c r="F56" i="36" s="1"/>
  <c r="D41" i="22"/>
  <c r="G41" i="22"/>
  <c r="P41" i="31" s="1"/>
  <c r="D42" i="22"/>
  <c r="M42" i="31" s="1"/>
  <c r="H57" i="36" s="1"/>
  <c r="G42" i="22"/>
  <c r="P42" i="31" s="1"/>
  <c r="H56" i="36" s="1"/>
  <c r="D43" i="22"/>
  <c r="M43" i="31" s="1"/>
  <c r="I57" i="36" s="1"/>
  <c r="G43" i="22"/>
  <c r="P43" i="31" s="1"/>
  <c r="I56" i="36" s="1"/>
  <c r="D44" i="22"/>
  <c r="G44" i="22"/>
  <c r="P44" i="31" s="1"/>
  <c r="J56" i="36" s="1"/>
  <c r="D45" i="22"/>
  <c r="G45" i="22"/>
  <c r="P45" i="31" s="1"/>
  <c r="K56" i="36" s="1"/>
  <c r="D46" i="22"/>
  <c r="M46" i="31" s="1"/>
  <c r="G46" i="22"/>
  <c r="P46" i="31" s="1"/>
  <c r="D47" i="22"/>
  <c r="M47" i="31" s="1"/>
  <c r="G47" i="22"/>
  <c r="P47" i="31" s="1"/>
  <c r="D48" i="22"/>
  <c r="G48" i="22"/>
  <c r="P48" i="31" s="1"/>
  <c r="D49" i="22"/>
  <c r="G49" i="22"/>
  <c r="P49" i="31" s="1"/>
  <c r="D50" i="22"/>
  <c r="M50" i="31" s="1"/>
  <c r="G50" i="22"/>
  <c r="P50" i="31" s="1"/>
  <c r="D51" i="22"/>
  <c r="M51" i="31" s="1"/>
  <c r="G51" i="22"/>
  <c r="P51" i="31" s="1"/>
  <c r="D53" i="22"/>
  <c r="G53" i="22"/>
  <c r="P53" i="31" s="1"/>
  <c r="D54" i="22"/>
  <c r="M54" i="31" s="1"/>
  <c r="G54" i="22"/>
  <c r="P54" i="31" s="1"/>
  <c r="D55" i="22"/>
  <c r="M55" i="31" s="1"/>
  <c r="G55" i="22"/>
  <c r="P55" i="31" s="1"/>
  <c r="D56" i="22"/>
  <c r="G56" i="22"/>
  <c r="P56" i="31" s="1"/>
  <c r="D57" i="22"/>
  <c r="G57" i="22"/>
  <c r="P57" i="31" s="1"/>
  <c r="D58" i="22"/>
  <c r="M58" i="31" s="1"/>
  <c r="G58" i="22"/>
  <c r="P58" i="31" s="1"/>
  <c r="C60" i="22"/>
  <c r="C50" i="32" s="1"/>
  <c r="E59" i="22"/>
  <c r="E60" i="22" s="1"/>
  <c r="C52" i="32" s="1"/>
  <c r="F59" i="22"/>
  <c r="B60" i="22"/>
  <c r="C49" i="32" s="1"/>
  <c r="F60" i="22"/>
  <c r="C51" i="32" s="1"/>
  <c r="G86" i="29" l="1"/>
  <c r="Q33" i="29"/>
  <c r="R33" i="29" s="1"/>
  <c r="H52" i="26"/>
  <c r="Q30" i="23"/>
  <c r="Q52" i="24"/>
  <c r="D58" i="33"/>
  <c r="D59" i="33" s="1"/>
  <c r="H43" i="31"/>
  <c r="I43" i="31" s="1"/>
  <c r="G91" i="28"/>
  <c r="J58" i="33"/>
  <c r="J59" i="33" s="1"/>
  <c r="K60" i="28"/>
  <c r="H51" i="28"/>
  <c r="I51" i="28" s="1"/>
  <c r="J58" i="34"/>
  <c r="J59" i="34" s="1"/>
  <c r="Q45" i="29"/>
  <c r="R45" i="29" s="1"/>
  <c r="G65" i="29"/>
  <c r="G30" i="30"/>
  <c r="B38" i="35" s="1"/>
  <c r="Q25" i="30"/>
  <c r="R25" i="30" s="1"/>
  <c r="G69" i="28"/>
  <c r="G84" i="29"/>
  <c r="H59" i="26"/>
  <c r="I59" i="26" s="1"/>
  <c r="D75" i="36"/>
  <c r="H37" i="24"/>
  <c r="H50" i="28"/>
  <c r="I50" i="28" s="1"/>
  <c r="H53" i="30"/>
  <c r="I53" i="30" s="1"/>
  <c r="H31" i="31"/>
  <c r="I31" i="31" s="1"/>
  <c r="Q49" i="29"/>
  <c r="R49" i="29" s="1"/>
  <c r="E99" i="29"/>
  <c r="Q44" i="28"/>
  <c r="R44" i="28" s="1"/>
  <c r="Q39" i="28"/>
  <c r="R39" i="28" s="1"/>
  <c r="G90" i="28"/>
  <c r="G73" i="28"/>
  <c r="G72" i="28"/>
  <c r="G88" i="28"/>
  <c r="G65" i="28"/>
  <c r="P60" i="23"/>
  <c r="H52" i="27"/>
  <c r="I52" i="27" s="1"/>
  <c r="G97" i="31"/>
  <c r="D75" i="33"/>
  <c r="H34" i="29"/>
  <c r="I34" i="29" s="1"/>
  <c r="H74" i="34"/>
  <c r="H76" i="34" s="1"/>
  <c r="H77" i="34" s="1"/>
  <c r="Q37" i="25"/>
  <c r="R37" i="25" s="1"/>
  <c r="Q42" i="28"/>
  <c r="R42" i="28" s="1"/>
  <c r="Q28" i="28"/>
  <c r="R28" i="28" s="1"/>
  <c r="D59" i="30"/>
  <c r="M39" i="35" s="1"/>
  <c r="G82" i="29"/>
  <c r="Q49" i="28"/>
  <c r="R49" i="28" s="1"/>
  <c r="Q59" i="27"/>
  <c r="R59" i="27" s="1"/>
  <c r="D74" i="29"/>
  <c r="G73" i="31"/>
  <c r="G37" i="31"/>
  <c r="C38" i="36" s="1"/>
  <c r="H42" i="29"/>
  <c r="I42" i="29" s="1"/>
  <c r="G78" i="29"/>
  <c r="E60" i="29"/>
  <c r="G89" i="28"/>
  <c r="Q53" i="28"/>
  <c r="R53" i="28" s="1"/>
  <c r="Q46" i="28"/>
  <c r="R46" i="28" s="1"/>
  <c r="H51" i="30"/>
  <c r="I51" i="30" s="1"/>
  <c r="Q37" i="27"/>
  <c r="Q27" i="29"/>
  <c r="R27" i="29" s="1"/>
  <c r="Q51" i="29"/>
  <c r="R51" i="29" s="1"/>
  <c r="Q35" i="29"/>
  <c r="G83" i="28"/>
  <c r="H42" i="28"/>
  <c r="I42" i="28" s="1"/>
  <c r="H33" i="28"/>
  <c r="I33" i="28" s="1"/>
  <c r="Q41" i="29"/>
  <c r="R41" i="29" s="1"/>
  <c r="H33" i="31"/>
  <c r="I33" i="31" s="1"/>
  <c r="D58" i="36"/>
  <c r="D59" i="36" s="1"/>
  <c r="G60" i="26"/>
  <c r="H35" i="31"/>
  <c r="H57" i="28"/>
  <c r="I57" i="28" s="1"/>
  <c r="G74" i="35"/>
  <c r="Q57" i="29"/>
  <c r="R57" i="29" s="1"/>
  <c r="Q36" i="29"/>
  <c r="R36" i="29" s="1"/>
  <c r="Q33" i="28"/>
  <c r="R33" i="28" s="1"/>
  <c r="Q26" i="28"/>
  <c r="R26" i="28" s="1"/>
  <c r="G96" i="29"/>
  <c r="R32" i="25"/>
  <c r="R57" i="27"/>
  <c r="R29" i="25"/>
  <c r="Q31" i="29"/>
  <c r="R31" i="29" s="1"/>
  <c r="R38" i="26"/>
  <c r="R26" i="27"/>
  <c r="R33" i="24"/>
  <c r="R37" i="26"/>
  <c r="R59" i="25"/>
  <c r="R36" i="27"/>
  <c r="Q37" i="24"/>
  <c r="Q60" i="24" s="1"/>
  <c r="S60" i="24" s="1"/>
  <c r="P60" i="24"/>
  <c r="R60" i="24" s="1"/>
  <c r="R56" i="26"/>
  <c r="R51" i="27"/>
  <c r="D59" i="29"/>
  <c r="M39" i="34" s="1"/>
  <c r="M57" i="33"/>
  <c r="R32" i="23"/>
  <c r="R37" i="27"/>
  <c r="R27" i="27"/>
  <c r="R58" i="24"/>
  <c r="R46" i="23"/>
  <c r="I57" i="34"/>
  <c r="I58" i="34" s="1"/>
  <c r="I59" i="34" s="1"/>
  <c r="Q43" i="29"/>
  <c r="R43" i="29" s="1"/>
  <c r="M60" i="24"/>
  <c r="R53" i="24"/>
  <c r="R31" i="25"/>
  <c r="Q25" i="29"/>
  <c r="R25" i="29" s="1"/>
  <c r="Q38" i="28"/>
  <c r="R38" i="28" s="1"/>
  <c r="Q51" i="28"/>
  <c r="R51" i="28" s="1"/>
  <c r="R49" i="23"/>
  <c r="R41" i="25"/>
  <c r="R55" i="26"/>
  <c r="R48" i="26"/>
  <c r="R49" i="26"/>
  <c r="R53" i="26"/>
  <c r="R36" i="24"/>
  <c r="R43" i="23"/>
  <c r="R57" i="24"/>
  <c r="R38" i="24"/>
  <c r="R24" i="23"/>
  <c r="E55" i="32"/>
  <c r="E41" i="32"/>
  <c r="G58" i="34"/>
  <c r="G59" i="34" s="1"/>
  <c r="R35" i="24"/>
  <c r="R31" i="23"/>
  <c r="R54" i="25"/>
  <c r="R24" i="25"/>
  <c r="R29" i="24"/>
  <c r="R28" i="26"/>
  <c r="Q53" i="29"/>
  <c r="R53" i="29" s="1"/>
  <c r="R56" i="27"/>
  <c r="I52" i="24"/>
  <c r="R50" i="24"/>
  <c r="R50" i="26"/>
  <c r="R39" i="26"/>
  <c r="R24" i="27"/>
  <c r="H35" i="28"/>
  <c r="I35" i="28" s="1"/>
  <c r="D60" i="23"/>
  <c r="R47" i="23"/>
  <c r="R57" i="26"/>
  <c r="R55" i="24"/>
  <c r="G52" i="29"/>
  <c r="L38" i="34" s="1"/>
  <c r="R33" i="23"/>
  <c r="G45" i="32"/>
  <c r="R51" i="24"/>
  <c r="Q54" i="28"/>
  <c r="R54" i="28" s="1"/>
  <c r="R29" i="23"/>
  <c r="R58" i="23"/>
  <c r="D37" i="31"/>
  <c r="C39" i="36" s="1"/>
  <c r="C40" i="36" s="1"/>
  <c r="C41" i="36" s="1"/>
  <c r="R56" i="24"/>
  <c r="R32" i="24"/>
  <c r="R34" i="23"/>
  <c r="Q31" i="28"/>
  <c r="R31" i="28" s="1"/>
  <c r="R40" i="23"/>
  <c r="R46" i="24"/>
  <c r="H31" i="30"/>
  <c r="I31" i="30" s="1"/>
  <c r="R27" i="26"/>
  <c r="R35" i="26"/>
  <c r="R57" i="23"/>
  <c r="R48" i="24"/>
  <c r="R32" i="27"/>
  <c r="G75" i="34"/>
  <c r="G76" i="34" s="1"/>
  <c r="G77" i="34" s="1"/>
  <c r="R44" i="25"/>
  <c r="H25" i="31"/>
  <c r="I25" i="31" s="1"/>
  <c r="R25" i="26"/>
  <c r="G69" i="31"/>
  <c r="G65" i="31"/>
  <c r="G76" i="30"/>
  <c r="K74" i="35"/>
  <c r="R56" i="23"/>
  <c r="R24" i="26"/>
  <c r="D30" i="31"/>
  <c r="B39" i="36" s="1"/>
  <c r="H25" i="28"/>
  <c r="I25" i="28" s="1"/>
  <c r="I75" i="34"/>
  <c r="I76" i="34" s="1"/>
  <c r="I77" i="34" s="1"/>
  <c r="G71" i="29"/>
  <c r="G73" i="29"/>
  <c r="D37" i="30"/>
  <c r="C39" i="35" s="1"/>
  <c r="M60" i="25"/>
  <c r="R43" i="25"/>
  <c r="R39" i="27"/>
  <c r="R26" i="25"/>
  <c r="R43" i="24"/>
  <c r="H47" i="30"/>
  <c r="H33" i="30"/>
  <c r="I33" i="30" s="1"/>
  <c r="H49" i="28"/>
  <c r="I49" i="28" s="1"/>
  <c r="H29" i="28"/>
  <c r="I29" i="28" s="1"/>
  <c r="E75" i="34"/>
  <c r="R27" i="23"/>
  <c r="R24" i="24"/>
  <c r="R51" i="26"/>
  <c r="R33" i="27"/>
  <c r="R45" i="26"/>
  <c r="R48" i="23"/>
  <c r="D89" i="30"/>
  <c r="R52" i="24"/>
  <c r="R50" i="27"/>
  <c r="R40" i="27"/>
  <c r="Q36" i="28"/>
  <c r="R36" i="28" s="1"/>
  <c r="G67" i="29"/>
  <c r="R51" i="25"/>
  <c r="R47" i="26"/>
  <c r="R43" i="26"/>
  <c r="R47" i="24"/>
  <c r="R28" i="25"/>
  <c r="R34" i="26"/>
  <c r="R38" i="27"/>
  <c r="Q27" i="28"/>
  <c r="R27" i="28" s="1"/>
  <c r="H58" i="33"/>
  <c r="H59" i="33" s="1"/>
  <c r="R30" i="24"/>
  <c r="G64" i="30"/>
  <c r="R42" i="25"/>
  <c r="R49" i="25"/>
  <c r="H29" i="31"/>
  <c r="I29" i="31" s="1"/>
  <c r="R33" i="26"/>
  <c r="R38" i="23"/>
  <c r="R38" i="25"/>
  <c r="H30" i="23"/>
  <c r="I30" i="23" s="1"/>
  <c r="H58" i="28"/>
  <c r="I58" i="28" s="1"/>
  <c r="H48" i="28"/>
  <c r="I48" i="28" s="1"/>
  <c r="E40" i="34"/>
  <c r="E41" i="34" s="1"/>
  <c r="L60" i="22"/>
  <c r="C44" i="32" s="1"/>
  <c r="G44" i="32" s="1"/>
  <c r="Q30" i="25"/>
  <c r="H39" i="30"/>
  <c r="H30" i="24"/>
  <c r="I30" i="24" s="1"/>
  <c r="D65" i="30"/>
  <c r="G94" i="30"/>
  <c r="D60" i="25"/>
  <c r="H44" i="29"/>
  <c r="I44" i="29" s="1"/>
  <c r="H27" i="28"/>
  <c r="I27" i="28" s="1"/>
  <c r="Q24" i="29"/>
  <c r="R24" i="29" s="1"/>
  <c r="M37" i="29"/>
  <c r="C57" i="34" s="1"/>
  <c r="C75" i="34" s="1"/>
  <c r="Q58" i="28"/>
  <c r="R58" i="28" s="1"/>
  <c r="Q55" i="28"/>
  <c r="R55" i="28" s="1"/>
  <c r="Q47" i="29"/>
  <c r="R47" i="29" s="1"/>
  <c r="H27" i="30"/>
  <c r="I27" i="30" s="1"/>
  <c r="I58" i="36"/>
  <c r="I59" i="36" s="1"/>
  <c r="G81" i="31"/>
  <c r="G56" i="36"/>
  <c r="H39" i="28"/>
  <c r="I39" i="28" s="1"/>
  <c r="E39" i="33"/>
  <c r="E75" i="33" s="1"/>
  <c r="S44" i="33"/>
  <c r="C74" i="33"/>
  <c r="C40" i="33"/>
  <c r="C41" i="33" s="1"/>
  <c r="D74" i="33"/>
  <c r="D40" i="33"/>
  <c r="D41" i="33" s="1"/>
  <c r="H74" i="33"/>
  <c r="H40" i="33"/>
  <c r="H41" i="33" s="1"/>
  <c r="Q41" i="28"/>
  <c r="R41" i="28" s="1"/>
  <c r="G57" i="33"/>
  <c r="G58" i="33" s="1"/>
  <c r="G59" i="33" s="1"/>
  <c r="H38" i="29"/>
  <c r="I38" i="29" s="1"/>
  <c r="D39" i="34"/>
  <c r="K75" i="35"/>
  <c r="K76" i="35" s="1"/>
  <c r="K77" i="35" s="1"/>
  <c r="G75" i="35"/>
  <c r="F40" i="35"/>
  <c r="F41" i="35" s="1"/>
  <c r="H40" i="36"/>
  <c r="H41" i="36" s="1"/>
  <c r="H74" i="36"/>
  <c r="G74" i="33"/>
  <c r="G40" i="33"/>
  <c r="G41" i="33" s="1"/>
  <c r="K40" i="35"/>
  <c r="K41" i="35" s="1"/>
  <c r="G40" i="35"/>
  <c r="G41" i="35" s="1"/>
  <c r="H58" i="34"/>
  <c r="H59" i="34" s="1"/>
  <c r="G40" i="34"/>
  <c r="G41" i="34" s="1"/>
  <c r="G40" i="36"/>
  <c r="G41" i="36" s="1"/>
  <c r="D74" i="36"/>
  <c r="H58" i="36"/>
  <c r="H59" i="36" s="1"/>
  <c r="G79" i="31"/>
  <c r="E56" i="36"/>
  <c r="E58" i="36" s="1"/>
  <c r="E59" i="36" s="1"/>
  <c r="H37" i="23"/>
  <c r="M40" i="34"/>
  <c r="M41" i="34" s="1"/>
  <c r="H43" i="28"/>
  <c r="I43" i="28" s="1"/>
  <c r="I39" i="33"/>
  <c r="I75" i="33" s="1"/>
  <c r="K74" i="33"/>
  <c r="K40" i="33"/>
  <c r="K41" i="33" s="1"/>
  <c r="H52" i="28"/>
  <c r="I52" i="28" s="1"/>
  <c r="L39" i="33"/>
  <c r="D78" i="29"/>
  <c r="H78" i="29" s="1"/>
  <c r="Y78" i="31" s="1"/>
  <c r="D57" i="34"/>
  <c r="D58" i="34" s="1"/>
  <c r="D59" i="34" s="1"/>
  <c r="D84" i="28"/>
  <c r="J39" i="33"/>
  <c r="J75" i="33" s="1"/>
  <c r="Q37" i="28"/>
  <c r="R37" i="28" s="1"/>
  <c r="C57" i="33"/>
  <c r="C58" i="33" s="1"/>
  <c r="C59" i="33" s="1"/>
  <c r="K40" i="34"/>
  <c r="K41" i="34" s="1"/>
  <c r="K74" i="34"/>
  <c r="K76" i="34" s="1"/>
  <c r="K77" i="34" s="1"/>
  <c r="D40" i="35"/>
  <c r="D41" i="35" s="1"/>
  <c r="G95" i="31"/>
  <c r="G52" i="22"/>
  <c r="P52" i="31" s="1"/>
  <c r="L56" i="36" s="1"/>
  <c r="G78" i="30"/>
  <c r="D56" i="35"/>
  <c r="G80" i="30"/>
  <c r="F56" i="35"/>
  <c r="F74" i="35" s="1"/>
  <c r="G58" i="35"/>
  <c r="G59" i="35" s="1"/>
  <c r="G82" i="30"/>
  <c r="H56" i="35"/>
  <c r="G84" i="30"/>
  <c r="J56" i="35"/>
  <c r="J74" i="35" s="1"/>
  <c r="K58" i="35"/>
  <c r="K59" i="35" s="1"/>
  <c r="G85" i="28"/>
  <c r="D98" i="28"/>
  <c r="G81" i="28"/>
  <c r="G78" i="28"/>
  <c r="G67" i="28"/>
  <c r="Q52" i="25"/>
  <c r="H30" i="25"/>
  <c r="I30" i="25" s="1"/>
  <c r="M60" i="27"/>
  <c r="Q34" i="29"/>
  <c r="R34" i="29" s="1"/>
  <c r="Q38" i="29"/>
  <c r="R38" i="29" s="1"/>
  <c r="H41" i="30"/>
  <c r="I41" i="30" s="1"/>
  <c r="H41" i="31"/>
  <c r="I41" i="31" s="1"/>
  <c r="H44" i="28"/>
  <c r="I44" i="28" s="1"/>
  <c r="F74" i="33"/>
  <c r="F40" i="33"/>
  <c r="F41" i="33" s="1"/>
  <c r="I74" i="33"/>
  <c r="H75" i="33"/>
  <c r="E74" i="33"/>
  <c r="J40" i="34"/>
  <c r="J41" i="34" s="1"/>
  <c r="J75" i="34"/>
  <c r="J76" i="34" s="1"/>
  <c r="J77" i="34" s="1"/>
  <c r="Q47" i="28"/>
  <c r="R47" i="28" s="1"/>
  <c r="D97" i="28"/>
  <c r="Q40" i="28"/>
  <c r="R40" i="28" s="1"/>
  <c r="F57" i="33"/>
  <c r="F58" i="33" s="1"/>
  <c r="F59" i="33" s="1"/>
  <c r="Q45" i="28"/>
  <c r="R45" i="28" s="1"/>
  <c r="K57" i="33"/>
  <c r="K58" i="33" s="1"/>
  <c r="K59" i="33" s="1"/>
  <c r="I58" i="33"/>
  <c r="I59" i="33" s="1"/>
  <c r="E58" i="33"/>
  <c r="E59" i="33" s="1"/>
  <c r="G92" i="28"/>
  <c r="L56" i="33"/>
  <c r="L74" i="33" s="1"/>
  <c r="H32" i="29"/>
  <c r="H58" i="29"/>
  <c r="I58" i="29" s="1"/>
  <c r="J75" i="35"/>
  <c r="G80" i="29"/>
  <c r="F56" i="34"/>
  <c r="F58" i="34" s="1"/>
  <c r="Q39" i="29"/>
  <c r="R39" i="29" s="1"/>
  <c r="E56" i="34"/>
  <c r="E40" i="35"/>
  <c r="E41" i="35" s="1"/>
  <c r="E74" i="35"/>
  <c r="H39" i="31"/>
  <c r="I39" i="31" s="1"/>
  <c r="E39" i="36"/>
  <c r="E75" i="36" s="1"/>
  <c r="I75" i="36"/>
  <c r="K40" i="36"/>
  <c r="K41" i="36" s="1"/>
  <c r="K74" i="36"/>
  <c r="J40" i="36"/>
  <c r="J41" i="36" s="1"/>
  <c r="J74" i="36"/>
  <c r="H75" i="36"/>
  <c r="I40" i="36"/>
  <c r="I41" i="36" s="1"/>
  <c r="I74" i="36"/>
  <c r="B40" i="33"/>
  <c r="B74" i="33"/>
  <c r="J74" i="33"/>
  <c r="J40" i="35"/>
  <c r="J41" i="35" s="1"/>
  <c r="I40" i="35"/>
  <c r="I41" i="35" s="1"/>
  <c r="H40" i="35"/>
  <c r="H41" i="35" s="1"/>
  <c r="I40" i="34"/>
  <c r="I41" i="34" s="1"/>
  <c r="F74" i="36"/>
  <c r="F40" i="36"/>
  <c r="F41" i="36" s="1"/>
  <c r="F47" i="32"/>
  <c r="D77" i="28"/>
  <c r="H30" i="28"/>
  <c r="I30" i="28" s="1"/>
  <c r="F59" i="32"/>
  <c r="G59" i="31"/>
  <c r="M38" i="36" s="1"/>
  <c r="H59" i="27"/>
  <c r="I59" i="27" s="1"/>
  <c r="M52" i="29"/>
  <c r="L57" i="34" s="1"/>
  <c r="M30" i="29"/>
  <c r="B57" i="34" s="1"/>
  <c r="D52" i="31"/>
  <c r="L39" i="36" s="1"/>
  <c r="Q52" i="26"/>
  <c r="R52" i="26" s="1"/>
  <c r="G52" i="31"/>
  <c r="L38" i="36" s="1"/>
  <c r="Q24" i="30"/>
  <c r="R24" i="30" s="1"/>
  <c r="Q30" i="26"/>
  <c r="Q60" i="26" s="1"/>
  <c r="S49" i="26" s="1"/>
  <c r="G30" i="31"/>
  <c r="B38" i="36" s="1"/>
  <c r="Q59" i="26"/>
  <c r="D59" i="31"/>
  <c r="M39" i="36" s="1"/>
  <c r="H55" i="30"/>
  <c r="I55" i="30" s="1"/>
  <c r="G90" i="30"/>
  <c r="G95" i="30"/>
  <c r="Q43" i="28"/>
  <c r="R43" i="28" s="1"/>
  <c r="H49" i="30"/>
  <c r="I49" i="30" s="1"/>
  <c r="Q57" i="28"/>
  <c r="R57" i="28" s="1"/>
  <c r="D30" i="30"/>
  <c r="B39" i="35" s="1"/>
  <c r="D52" i="30"/>
  <c r="L39" i="35" s="1"/>
  <c r="Q34" i="28"/>
  <c r="R34" i="28" s="1"/>
  <c r="G52" i="30"/>
  <c r="L38" i="35" s="1"/>
  <c r="E59" i="32"/>
  <c r="D76" i="28"/>
  <c r="G35" i="32"/>
  <c r="H59" i="25"/>
  <c r="I59" i="25" s="1"/>
  <c r="G59" i="30"/>
  <c r="P59" i="29"/>
  <c r="M56" i="34" s="1"/>
  <c r="G60" i="25"/>
  <c r="G37" i="30"/>
  <c r="C38" i="35" s="1"/>
  <c r="H52" i="25"/>
  <c r="I52" i="25" s="1"/>
  <c r="P30" i="29"/>
  <c r="F100" i="29"/>
  <c r="P52" i="29"/>
  <c r="G40" i="32"/>
  <c r="G41" i="32" s="1"/>
  <c r="M59" i="29"/>
  <c r="Q29" i="30"/>
  <c r="R29" i="30" s="1"/>
  <c r="H46" i="29"/>
  <c r="I46" i="29" s="1"/>
  <c r="Q56" i="30"/>
  <c r="R56" i="30" s="1"/>
  <c r="G30" i="29"/>
  <c r="B38" i="34" s="1"/>
  <c r="Q50" i="31"/>
  <c r="R50" i="31" s="1"/>
  <c r="Q46" i="31"/>
  <c r="R46" i="31" s="1"/>
  <c r="H59" i="24"/>
  <c r="D59" i="32"/>
  <c r="Q51" i="31"/>
  <c r="R51" i="31" s="1"/>
  <c r="Q47" i="31"/>
  <c r="R47" i="31" s="1"/>
  <c r="Q43" i="31"/>
  <c r="R43" i="31" s="1"/>
  <c r="G37" i="29"/>
  <c r="C38" i="34" s="1"/>
  <c r="P59" i="28"/>
  <c r="M56" i="33" s="1"/>
  <c r="O60" i="28"/>
  <c r="B100" i="29"/>
  <c r="D93" i="28"/>
  <c r="B57" i="33"/>
  <c r="D30" i="29"/>
  <c r="B39" i="34" s="1"/>
  <c r="D52" i="29"/>
  <c r="M60" i="23"/>
  <c r="Q52" i="23"/>
  <c r="D81" i="28"/>
  <c r="H37" i="28"/>
  <c r="I37" i="28" s="1"/>
  <c r="H45" i="28"/>
  <c r="I45" i="28" s="1"/>
  <c r="H40" i="28"/>
  <c r="I40" i="28" s="1"/>
  <c r="H31" i="28"/>
  <c r="I31" i="28" s="1"/>
  <c r="D66" i="29"/>
  <c r="Q26" i="29"/>
  <c r="R26" i="29" s="1"/>
  <c r="Q44" i="29"/>
  <c r="R44" i="29" s="1"/>
  <c r="D84" i="29"/>
  <c r="H84" i="29" s="1"/>
  <c r="Q54" i="29"/>
  <c r="R54" i="29" s="1"/>
  <c r="D94" i="29"/>
  <c r="H94" i="29" s="1"/>
  <c r="Q28" i="29"/>
  <c r="R28" i="29" s="1"/>
  <c r="D68" i="29"/>
  <c r="Q46" i="29"/>
  <c r="R46" i="29" s="1"/>
  <c r="D86" i="29"/>
  <c r="H86" i="29" s="1"/>
  <c r="D96" i="29"/>
  <c r="H96" i="29" s="1"/>
  <c r="Q56" i="29"/>
  <c r="R56" i="29" s="1"/>
  <c r="H36" i="28"/>
  <c r="I36" i="28" s="1"/>
  <c r="D72" i="29"/>
  <c r="Q32" i="29"/>
  <c r="R32" i="29" s="1"/>
  <c r="D80" i="29"/>
  <c r="Q40" i="29"/>
  <c r="R40" i="29" s="1"/>
  <c r="D88" i="29"/>
  <c r="H88" i="29" s="1"/>
  <c r="Q48" i="29"/>
  <c r="R48" i="29" s="1"/>
  <c r="D98" i="29"/>
  <c r="H98" i="29" s="1"/>
  <c r="Q58" i="29"/>
  <c r="R58" i="29" s="1"/>
  <c r="D82" i="29"/>
  <c r="H82" i="29" s="1"/>
  <c r="Q42" i="29"/>
  <c r="R42" i="29" s="1"/>
  <c r="D90" i="29"/>
  <c r="H90" i="29" s="1"/>
  <c r="Q50" i="29"/>
  <c r="R50" i="29" s="1"/>
  <c r="P52" i="22"/>
  <c r="P52" i="30" s="1"/>
  <c r="L56" i="35" s="1"/>
  <c r="P46" i="30"/>
  <c r="G86" i="30" s="1"/>
  <c r="P59" i="22"/>
  <c r="P59" i="30" s="1"/>
  <c r="P53" i="30"/>
  <c r="G93" i="30" s="1"/>
  <c r="P30" i="22"/>
  <c r="P30" i="30" s="1"/>
  <c r="P26" i="30"/>
  <c r="G66" i="30" s="1"/>
  <c r="Q28" i="22"/>
  <c r="P28" i="30"/>
  <c r="G68" i="30" s="1"/>
  <c r="N60" i="22"/>
  <c r="C46" i="32" s="1"/>
  <c r="G46" i="32" s="1"/>
  <c r="Q36" i="30"/>
  <c r="R36" i="30" s="1"/>
  <c r="Q41" i="30"/>
  <c r="R41" i="30" s="1"/>
  <c r="Q53" i="22"/>
  <c r="R53" i="22" s="1"/>
  <c r="H24" i="28"/>
  <c r="I24" i="28" s="1"/>
  <c r="H38" i="28"/>
  <c r="I38" i="28" s="1"/>
  <c r="Q32" i="22"/>
  <c r="P32" i="30"/>
  <c r="G72" i="30" s="1"/>
  <c r="N60" i="30"/>
  <c r="E99" i="30"/>
  <c r="E100" i="30" s="1"/>
  <c r="Q33" i="30"/>
  <c r="R33" i="30" s="1"/>
  <c r="Q44" i="30"/>
  <c r="R44" i="30" s="1"/>
  <c r="Q48" i="30"/>
  <c r="R48" i="30" s="1"/>
  <c r="F99" i="30"/>
  <c r="F100" i="30" s="1"/>
  <c r="H32" i="28"/>
  <c r="I32" i="28" s="1"/>
  <c r="P37" i="22"/>
  <c r="P37" i="30" s="1"/>
  <c r="C56" i="35" s="1"/>
  <c r="P31" i="30"/>
  <c r="G71" i="30" s="1"/>
  <c r="Q33" i="22"/>
  <c r="H47" i="28"/>
  <c r="I47" i="28" s="1"/>
  <c r="Q49" i="22"/>
  <c r="K60" i="22"/>
  <c r="C43" i="32" s="1"/>
  <c r="Q44" i="22"/>
  <c r="H28" i="28"/>
  <c r="I28" i="28" s="1"/>
  <c r="Q26" i="22"/>
  <c r="R26" i="22" s="1"/>
  <c r="M26" i="30"/>
  <c r="D66" i="30" s="1"/>
  <c r="Q29" i="22"/>
  <c r="Q34" i="22"/>
  <c r="R34" i="22" s="1"/>
  <c r="M34" i="30"/>
  <c r="Q34" i="30" s="1"/>
  <c r="R34" i="30" s="1"/>
  <c r="Q38" i="22"/>
  <c r="M38" i="30"/>
  <c r="D78" i="30" s="1"/>
  <c r="Q40" i="22"/>
  <c r="M40" i="30"/>
  <c r="D80" i="30" s="1"/>
  <c r="Q41" i="22"/>
  <c r="Q47" i="22"/>
  <c r="M47" i="30"/>
  <c r="Q54" i="22"/>
  <c r="M54" i="30"/>
  <c r="Q54" i="30" s="1"/>
  <c r="R54" i="30" s="1"/>
  <c r="Q58" i="22"/>
  <c r="M58" i="30"/>
  <c r="Q58" i="30" s="1"/>
  <c r="R58" i="30" s="1"/>
  <c r="D69" i="30"/>
  <c r="D81" i="30"/>
  <c r="Q27" i="22"/>
  <c r="M27" i="30"/>
  <c r="M37" i="22"/>
  <c r="M31" i="30"/>
  <c r="Q36" i="22"/>
  <c r="Q42" i="22"/>
  <c r="M42" i="30"/>
  <c r="D82" i="30" s="1"/>
  <c r="Q45" i="22"/>
  <c r="Q51" i="22"/>
  <c r="M51" i="30"/>
  <c r="M59" i="22"/>
  <c r="M53" i="30"/>
  <c r="Q56" i="22"/>
  <c r="Q35" i="22"/>
  <c r="R35" i="22" s="1"/>
  <c r="M35" i="30"/>
  <c r="Q39" i="22"/>
  <c r="R39" i="22" s="1"/>
  <c r="M39" i="30"/>
  <c r="E57" i="35" s="1"/>
  <c r="E58" i="35" s="1"/>
  <c r="E59" i="35" s="1"/>
  <c r="Q46" i="22"/>
  <c r="M46" i="30"/>
  <c r="D86" i="30" s="1"/>
  <c r="Q55" i="22"/>
  <c r="R55" i="22" s="1"/>
  <c r="M55" i="30"/>
  <c r="Q57" i="22"/>
  <c r="R57" i="22" s="1"/>
  <c r="M57" i="30"/>
  <c r="B99" i="30"/>
  <c r="B100" i="30" s="1"/>
  <c r="D73" i="30"/>
  <c r="M30" i="22"/>
  <c r="M30" i="30" s="1"/>
  <c r="B57" i="35" s="1"/>
  <c r="Q43" i="22"/>
  <c r="R43" i="22" s="1"/>
  <c r="M43" i="30"/>
  <c r="I57" i="35" s="1"/>
  <c r="I58" i="35" s="1"/>
  <c r="I59" i="35" s="1"/>
  <c r="Q48" i="22"/>
  <c r="Q50" i="22"/>
  <c r="R50" i="22" s="1"/>
  <c r="M50" i="30"/>
  <c r="Q50" i="30" s="1"/>
  <c r="R50" i="30" s="1"/>
  <c r="C99" i="30"/>
  <c r="C100" i="30" s="1"/>
  <c r="L60" i="30"/>
  <c r="G52" i="32"/>
  <c r="Q55" i="31"/>
  <c r="R55" i="31" s="1"/>
  <c r="H42" i="22"/>
  <c r="I42" i="22" s="1"/>
  <c r="Q34" i="31"/>
  <c r="R34" i="31" s="1"/>
  <c r="H35" i="22"/>
  <c r="P35" i="31"/>
  <c r="G75" i="31" s="1"/>
  <c r="H34" i="28"/>
  <c r="I34" i="28" s="1"/>
  <c r="F59" i="28"/>
  <c r="O59" i="31"/>
  <c r="Q58" i="31"/>
  <c r="R58" i="31" s="1"/>
  <c r="Q54" i="31"/>
  <c r="R54" i="31" s="1"/>
  <c r="Q42" i="31"/>
  <c r="R42" i="31" s="1"/>
  <c r="Q38" i="31"/>
  <c r="R38" i="31" s="1"/>
  <c r="Q26" i="31"/>
  <c r="R26" i="31" s="1"/>
  <c r="C57" i="32"/>
  <c r="G51" i="32"/>
  <c r="E59" i="28"/>
  <c r="N59" i="31"/>
  <c r="H27" i="22"/>
  <c r="I27" i="22" s="1"/>
  <c r="P27" i="31"/>
  <c r="G67" i="31" s="1"/>
  <c r="H53" i="28"/>
  <c r="I53" i="28" s="1"/>
  <c r="H56" i="22"/>
  <c r="I56" i="22" s="1"/>
  <c r="M56" i="31"/>
  <c r="Q56" i="31" s="1"/>
  <c r="R56" i="31" s="1"/>
  <c r="H58" i="22"/>
  <c r="I58" i="22" s="1"/>
  <c r="H57" i="22"/>
  <c r="I57" i="22" s="1"/>
  <c r="M57" i="31"/>
  <c r="Q57" i="31" s="1"/>
  <c r="R57" i="31" s="1"/>
  <c r="H56" i="28"/>
  <c r="I56" i="28" s="1"/>
  <c r="D96" i="28"/>
  <c r="H26" i="28"/>
  <c r="I26" i="28" s="1"/>
  <c r="D66" i="28"/>
  <c r="D59" i="22"/>
  <c r="M59" i="31" s="1"/>
  <c r="M57" i="36" s="1"/>
  <c r="H43" i="22"/>
  <c r="I43" i="22" s="1"/>
  <c r="H26" i="22"/>
  <c r="I26" i="22" s="1"/>
  <c r="H55" i="28"/>
  <c r="I55" i="28" s="1"/>
  <c r="D95" i="28"/>
  <c r="H95" i="28" s="1"/>
  <c r="G50" i="32"/>
  <c r="H55" i="22"/>
  <c r="H54" i="22"/>
  <c r="H51" i="22"/>
  <c r="I51" i="22" s="1"/>
  <c r="H50" i="22"/>
  <c r="H49" i="22"/>
  <c r="I49" i="22" s="1"/>
  <c r="M49" i="31"/>
  <c r="Q49" i="31" s="1"/>
  <c r="R49" i="31" s="1"/>
  <c r="H33" i="22"/>
  <c r="M33" i="31"/>
  <c r="Q31" i="31"/>
  <c r="R31" i="31" s="1"/>
  <c r="D71" i="31"/>
  <c r="H71" i="31" s="1"/>
  <c r="H24" i="22"/>
  <c r="I24" i="22" s="1"/>
  <c r="M24" i="31"/>
  <c r="Q24" i="31" s="1"/>
  <c r="R24" i="31" s="1"/>
  <c r="H44" i="22"/>
  <c r="M44" i="31"/>
  <c r="D84" i="31" s="1"/>
  <c r="H39" i="22"/>
  <c r="I39" i="22" s="1"/>
  <c r="H36" i="22"/>
  <c r="M36" i="31"/>
  <c r="Q36" i="31" s="1"/>
  <c r="R36" i="31" s="1"/>
  <c r="H29" i="22"/>
  <c r="I29" i="22" s="1"/>
  <c r="M29" i="31"/>
  <c r="D67" i="31"/>
  <c r="D94" i="31"/>
  <c r="G49" i="32"/>
  <c r="C53" i="32"/>
  <c r="H48" i="22"/>
  <c r="I48" i="22" s="1"/>
  <c r="M48" i="31"/>
  <c r="D88" i="31" s="1"/>
  <c r="D79" i="31"/>
  <c r="Q39" i="31"/>
  <c r="R39" i="31" s="1"/>
  <c r="D83" i="31"/>
  <c r="C59" i="28"/>
  <c r="L59" i="31"/>
  <c r="H41" i="22"/>
  <c r="I41" i="22" s="1"/>
  <c r="M41" i="31"/>
  <c r="G57" i="36" s="1"/>
  <c r="G75" i="36" s="1"/>
  <c r="H32" i="22"/>
  <c r="I32" i="22" s="1"/>
  <c r="M32" i="31"/>
  <c r="Q32" i="31" s="1"/>
  <c r="R32" i="31" s="1"/>
  <c r="H25" i="22"/>
  <c r="I25" i="22" s="1"/>
  <c r="M25" i="31"/>
  <c r="K59" i="31"/>
  <c r="B59" i="28"/>
  <c r="H47" i="22"/>
  <c r="I47" i="22" s="1"/>
  <c r="H46" i="22"/>
  <c r="H45" i="22"/>
  <c r="I45" i="22" s="1"/>
  <c r="M45" i="31"/>
  <c r="D85" i="31" s="1"/>
  <c r="H38" i="22"/>
  <c r="I38" i="22" s="1"/>
  <c r="D75" i="31"/>
  <c r="H31" i="22"/>
  <c r="I31" i="22" s="1"/>
  <c r="D30" i="22"/>
  <c r="M30" i="31" s="1"/>
  <c r="H28" i="22"/>
  <c r="I28" i="22" s="1"/>
  <c r="M28" i="31"/>
  <c r="Q28" i="31" s="1"/>
  <c r="R28" i="31" s="1"/>
  <c r="H41" i="28"/>
  <c r="I41" i="28" s="1"/>
  <c r="H53" i="22"/>
  <c r="I53" i="22" s="1"/>
  <c r="M53" i="31"/>
  <c r="Q53" i="31" s="1"/>
  <c r="R53" i="31" s="1"/>
  <c r="H40" i="22"/>
  <c r="M40" i="31"/>
  <c r="H34" i="22"/>
  <c r="I34" i="22" s="1"/>
  <c r="R50" i="28"/>
  <c r="R56" i="28"/>
  <c r="R24" i="28"/>
  <c r="G96" i="31"/>
  <c r="D91" i="31"/>
  <c r="H51" i="31"/>
  <c r="I51" i="31" s="1"/>
  <c r="G91" i="31"/>
  <c r="H48" i="31"/>
  <c r="I48" i="31" s="1"/>
  <c r="G90" i="31"/>
  <c r="H40" i="31"/>
  <c r="I40" i="31" s="1"/>
  <c r="H32" i="31"/>
  <c r="I32" i="31" s="1"/>
  <c r="D66" i="31"/>
  <c r="H26" i="31"/>
  <c r="I26" i="31" s="1"/>
  <c r="G80" i="31"/>
  <c r="G72" i="31"/>
  <c r="G87" i="31"/>
  <c r="H53" i="31"/>
  <c r="I53" i="31" s="1"/>
  <c r="H49" i="31"/>
  <c r="I49" i="31" s="1"/>
  <c r="D90" i="31"/>
  <c r="H50" i="31"/>
  <c r="D78" i="31"/>
  <c r="H38" i="31"/>
  <c r="I38" i="31" s="1"/>
  <c r="H24" i="31"/>
  <c r="I24" i="31" s="1"/>
  <c r="G82" i="31"/>
  <c r="G74" i="31"/>
  <c r="G64" i="31"/>
  <c r="G98" i="31"/>
  <c r="G94" i="31"/>
  <c r="I54" i="31"/>
  <c r="D95" i="31"/>
  <c r="H55" i="31"/>
  <c r="D87" i="31"/>
  <c r="H47" i="31"/>
  <c r="D96" i="31"/>
  <c r="H56" i="31"/>
  <c r="H44" i="31"/>
  <c r="H36" i="31"/>
  <c r="G85" i="31"/>
  <c r="G76" i="31"/>
  <c r="G66" i="31"/>
  <c r="G84" i="31"/>
  <c r="G83" i="31"/>
  <c r="I35" i="31"/>
  <c r="I27" i="31"/>
  <c r="H57" i="31"/>
  <c r="H45" i="31"/>
  <c r="G93" i="31"/>
  <c r="D98" i="31"/>
  <c r="H58" i="31"/>
  <c r="D86" i="31"/>
  <c r="H46" i="31"/>
  <c r="I46" i="31" s="1"/>
  <c r="G86" i="31"/>
  <c r="D82" i="31"/>
  <c r="H42" i="31"/>
  <c r="D74" i="31"/>
  <c r="H34" i="31"/>
  <c r="H28" i="31"/>
  <c r="I28" i="31" s="1"/>
  <c r="G89" i="31"/>
  <c r="G78" i="31"/>
  <c r="G68" i="31"/>
  <c r="G88" i="31"/>
  <c r="G97" i="30"/>
  <c r="H58" i="30"/>
  <c r="I58" i="30" s="1"/>
  <c r="H54" i="30"/>
  <c r="G83" i="30"/>
  <c r="G79" i="30"/>
  <c r="I39" i="30"/>
  <c r="G75" i="30"/>
  <c r="H38" i="30"/>
  <c r="D68" i="30"/>
  <c r="H28" i="30"/>
  <c r="H43" i="30"/>
  <c r="I43" i="30" s="1"/>
  <c r="G69" i="30"/>
  <c r="G65" i="30"/>
  <c r="H40" i="30"/>
  <c r="D72" i="30"/>
  <c r="H32" i="30"/>
  <c r="D70" i="30"/>
  <c r="G85" i="30"/>
  <c r="Q45" i="30"/>
  <c r="R45" i="30" s="1"/>
  <c r="H46" i="30"/>
  <c r="D88" i="30"/>
  <c r="H48" i="30"/>
  <c r="I48" i="30" s="1"/>
  <c r="G98" i="30"/>
  <c r="G91" i="30"/>
  <c r="G87" i="30"/>
  <c r="I47" i="30"/>
  <c r="G81" i="30"/>
  <c r="G73" i="30"/>
  <c r="H73" i="30" s="1"/>
  <c r="Z73" i="31" s="1"/>
  <c r="H42" i="30"/>
  <c r="H34" i="30"/>
  <c r="D64" i="30"/>
  <c r="H24" i="30"/>
  <c r="G89" i="30"/>
  <c r="D85" i="30"/>
  <c r="H45" i="30"/>
  <c r="H57" i="30"/>
  <c r="I57" i="30" s="1"/>
  <c r="H35" i="30"/>
  <c r="Q49" i="30"/>
  <c r="R49" i="30" s="1"/>
  <c r="H25" i="30"/>
  <c r="D96" i="30"/>
  <c r="H56" i="30"/>
  <c r="I56" i="30" s="1"/>
  <c r="H50" i="30"/>
  <c r="G96" i="30"/>
  <c r="G67" i="30"/>
  <c r="D84" i="30"/>
  <c r="H44" i="30"/>
  <c r="D76" i="30"/>
  <c r="H36" i="30"/>
  <c r="H26" i="30"/>
  <c r="G88" i="30"/>
  <c r="H29" i="30"/>
  <c r="D83" i="29"/>
  <c r="H43" i="29"/>
  <c r="G95" i="29"/>
  <c r="G87" i="29"/>
  <c r="D97" i="29"/>
  <c r="H57" i="29"/>
  <c r="I57" i="29" s="1"/>
  <c r="D89" i="29"/>
  <c r="H49" i="29"/>
  <c r="I49" i="29" s="1"/>
  <c r="D81" i="29"/>
  <c r="H41" i="29"/>
  <c r="I41" i="29" s="1"/>
  <c r="G97" i="29"/>
  <c r="G89" i="29"/>
  <c r="G81" i="29"/>
  <c r="G75" i="29"/>
  <c r="D64" i="29"/>
  <c r="H24" i="29"/>
  <c r="I24" i="29" s="1"/>
  <c r="G68" i="29"/>
  <c r="I28" i="29"/>
  <c r="D75" i="29"/>
  <c r="H35" i="29"/>
  <c r="I35" i="29" s="1"/>
  <c r="D69" i="29"/>
  <c r="H69" i="29" s="1"/>
  <c r="H29" i="29"/>
  <c r="D79" i="29"/>
  <c r="H39" i="29"/>
  <c r="I39" i="29" s="1"/>
  <c r="G76" i="29"/>
  <c r="I36" i="29"/>
  <c r="E100" i="29"/>
  <c r="D87" i="29"/>
  <c r="H47" i="29"/>
  <c r="I47" i="29" s="1"/>
  <c r="G91" i="29"/>
  <c r="G83" i="29"/>
  <c r="G72" i="29"/>
  <c r="I32" i="29"/>
  <c r="D73" i="29"/>
  <c r="H33" i="29"/>
  <c r="D67" i="29"/>
  <c r="H27" i="29"/>
  <c r="D95" i="29"/>
  <c r="H55" i="29"/>
  <c r="D93" i="29"/>
  <c r="H53" i="29"/>
  <c r="D85" i="29"/>
  <c r="H45" i="29"/>
  <c r="I45" i="29" s="1"/>
  <c r="G93" i="29"/>
  <c r="G85" i="29"/>
  <c r="C100" i="29"/>
  <c r="G64" i="29"/>
  <c r="D71" i="29"/>
  <c r="H31" i="29"/>
  <c r="D65" i="29"/>
  <c r="H65" i="29" s="1"/>
  <c r="H25" i="29"/>
  <c r="G74" i="29"/>
  <c r="D91" i="29"/>
  <c r="H51" i="29"/>
  <c r="I51" i="29" s="1"/>
  <c r="G79" i="29"/>
  <c r="I56" i="29"/>
  <c r="I48" i="29"/>
  <c r="G66" i="29"/>
  <c r="I26" i="29"/>
  <c r="R35" i="29"/>
  <c r="D60" i="27"/>
  <c r="H30" i="27"/>
  <c r="R52" i="27"/>
  <c r="R58" i="27"/>
  <c r="R53" i="27"/>
  <c r="P60" i="27"/>
  <c r="R48" i="27"/>
  <c r="H37" i="27"/>
  <c r="I37" i="27" s="1"/>
  <c r="R46" i="27"/>
  <c r="R28" i="27"/>
  <c r="R44" i="27"/>
  <c r="R42" i="27"/>
  <c r="R34" i="27"/>
  <c r="Q30" i="27"/>
  <c r="R31" i="27"/>
  <c r="G60" i="27"/>
  <c r="R54" i="27"/>
  <c r="G71" i="28"/>
  <c r="D60" i="26"/>
  <c r="H30" i="26"/>
  <c r="R46" i="26"/>
  <c r="R40" i="26"/>
  <c r="R31" i="26"/>
  <c r="R32" i="26"/>
  <c r="R26" i="26"/>
  <c r="I53" i="26"/>
  <c r="I52" i="26"/>
  <c r="R42" i="26"/>
  <c r="H37" i="26"/>
  <c r="I37" i="26" s="1"/>
  <c r="G87" i="28"/>
  <c r="G93" i="28"/>
  <c r="P60" i="26"/>
  <c r="R60" i="26" s="1"/>
  <c r="R36" i="26"/>
  <c r="I43" i="25"/>
  <c r="I39" i="25"/>
  <c r="G75" i="28"/>
  <c r="G77" i="28"/>
  <c r="R53" i="25"/>
  <c r="I24" i="25"/>
  <c r="G97" i="28"/>
  <c r="I25" i="25"/>
  <c r="I33" i="25"/>
  <c r="R52" i="25"/>
  <c r="H37" i="25"/>
  <c r="I37" i="25" s="1"/>
  <c r="I27" i="25"/>
  <c r="G79" i="28"/>
  <c r="I46" i="25"/>
  <c r="D65" i="28"/>
  <c r="H65" i="28" s="1"/>
  <c r="P60" i="25"/>
  <c r="I41" i="25"/>
  <c r="R31" i="24"/>
  <c r="I45" i="24"/>
  <c r="I41" i="24"/>
  <c r="I37" i="24"/>
  <c r="I24" i="24"/>
  <c r="I35" i="24"/>
  <c r="G60" i="24"/>
  <c r="I51" i="24"/>
  <c r="I49" i="24"/>
  <c r="I46" i="24"/>
  <c r="G70" i="28"/>
  <c r="I46" i="23"/>
  <c r="I39" i="23"/>
  <c r="D90" i="28"/>
  <c r="H90" i="28" s="1"/>
  <c r="X90" i="31" s="1"/>
  <c r="D87" i="28"/>
  <c r="G98" i="28"/>
  <c r="D69" i="28"/>
  <c r="H69" i="28" s="1"/>
  <c r="X69" i="31" s="1"/>
  <c r="D80" i="28"/>
  <c r="D91" i="28"/>
  <c r="D73" i="28"/>
  <c r="H59" i="23"/>
  <c r="I59" i="23" s="1"/>
  <c r="I47" i="23"/>
  <c r="G82" i="28"/>
  <c r="G66" i="28"/>
  <c r="D72" i="28"/>
  <c r="D83" i="28"/>
  <c r="D92" i="28"/>
  <c r="D71" i="28"/>
  <c r="G96" i="28"/>
  <c r="D94" i="28"/>
  <c r="I37" i="23"/>
  <c r="I24" i="23"/>
  <c r="I55" i="23"/>
  <c r="I25" i="23"/>
  <c r="I49" i="23"/>
  <c r="I57" i="23"/>
  <c r="G76" i="28"/>
  <c r="D86" i="28"/>
  <c r="H86" i="28" s="1"/>
  <c r="X86" i="31" s="1"/>
  <c r="G94" i="28"/>
  <c r="G68" i="28"/>
  <c r="D75" i="28"/>
  <c r="D82" i="28"/>
  <c r="D64" i="28"/>
  <c r="D79" i="28"/>
  <c r="R53" i="23"/>
  <c r="R30" i="23"/>
  <c r="G80" i="28"/>
  <c r="D67" i="28"/>
  <c r="D74" i="28"/>
  <c r="D88" i="28"/>
  <c r="G60" i="23"/>
  <c r="G84" i="28"/>
  <c r="G74" i="28"/>
  <c r="D68" i="28"/>
  <c r="D78" i="28"/>
  <c r="D85" i="28"/>
  <c r="G64" i="28"/>
  <c r="D89" i="28"/>
  <c r="R27" i="22"/>
  <c r="R47" i="22"/>
  <c r="R48" i="22"/>
  <c r="R56" i="22"/>
  <c r="Q31" i="22"/>
  <c r="M52" i="22"/>
  <c r="I33" i="22"/>
  <c r="I40" i="22"/>
  <c r="G59" i="22"/>
  <c r="P59" i="31" s="1"/>
  <c r="D37" i="22"/>
  <c r="M37" i="31" s="1"/>
  <c r="C57" i="36" s="1"/>
  <c r="G30" i="22"/>
  <c r="P30" i="31" s="1"/>
  <c r="B56" i="36" s="1"/>
  <c r="D52" i="22"/>
  <c r="G37" i="22"/>
  <c r="P37" i="31" s="1"/>
  <c r="I35" i="22"/>
  <c r="E74" i="36" l="1"/>
  <c r="I60" i="23"/>
  <c r="H91" i="28"/>
  <c r="X91" i="31" s="1"/>
  <c r="H80" i="30"/>
  <c r="Z80" i="31" s="1"/>
  <c r="D76" i="36"/>
  <c r="D77" i="36" s="1"/>
  <c r="G43" i="32"/>
  <c r="C55" i="32"/>
  <c r="M60" i="22"/>
  <c r="H88" i="28"/>
  <c r="X88" i="31" s="1"/>
  <c r="C56" i="32"/>
  <c r="H72" i="28"/>
  <c r="X72" i="31" s="1"/>
  <c r="H59" i="29"/>
  <c r="I59" i="29" s="1"/>
  <c r="G92" i="30"/>
  <c r="G56" i="32"/>
  <c r="H73" i="28"/>
  <c r="X73" i="31" s="1"/>
  <c r="H92" i="28"/>
  <c r="X92" i="31" s="1"/>
  <c r="H89" i="28"/>
  <c r="X89" i="31" s="1"/>
  <c r="H83" i="28"/>
  <c r="X83" i="31" s="1"/>
  <c r="H93" i="28"/>
  <c r="I93" i="28" s="1"/>
  <c r="H77" i="28"/>
  <c r="X77" i="31" s="1"/>
  <c r="H80" i="29"/>
  <c r="H85" i="28"/>
  <c r="I85" i="28" s="1"/>
  <c r="H98" i="28"/>
  <c r="X98" i="31" s="1"/>
  <c r="H73" i="29"/>
  <c r="I73" i="29" s="1"/>
  <c r="H76" i="30"/>
  <c r="Z76" i="31" s="1"/>
  <c r="H78" i="30"/>
  <c r="R30" i="26"/>
  <c r="I78" i="29"/>
  <c r="Q27" i="31"/>
  <c r="R27" i="31" s="1"/>
  <c r="D90" i="30"/>
  <c r="H90" i="30" s="1"/>
  <c r="P60" i="22"/>
  <c r="D70" i="28"/>
  <c r="H70" i="28" s="1"/>
  <c r="Q60" i="25"/>
  <c r="S37" i="25" s="1"/>
  <c r="G77" i="29"/>
  <c r="H37" i="30"/>
  <c r="I37" i="30" s="1"/>
  <c r="G60" i="31"/>
  <c r="H79" i="31"/>
  <c r="G57" i="32"/>
  <c r="H81" i="28"/>
  <c r="I81" i="28" s="1"/>
  <c r="H60" i="24"/>
  <c r="J41" i="24" s="1"/>
  <c r="H64" i="30"/>
  <c r="Z64" i="31" s="1"/>
  <c r="G76" i="35"/>
  <c r="G77" i="35" s="1"/>
  <c r="S54" i="24"/>
  <c r="S43" i="24"/>
  <c r="S49" i="24"/>
  <c r="S35" i="24"/>
  <c r="H96" i="31"/>
  <c r="AA96" i="31" s="1"/>
  <c r="S39" i="24"/>
  <c r="S58" i="24"/>
  <c r="S51" i="24"/>
  <c r="S55" i="24"/>
  <c r="S48" i="24"/>
  <c r="S31" i="24"/>
  <c r="S45" i="24"/>
  <c r="S38" i="24"/>
  <c r="S36" i="24"/>
  <c r="S53" i="24"/>
  <c r="H87" i="31"/>
  <c r="AA87" i="31" s="1"/>
  <c r="S27" i="24"/>
  <c r="Y94" i="31"/>
  <c r="I94" i="29"/>
  <c r="Y86" i="31"/>
  <c r="I86" i="29"/>
  <c r="S27" i="26"/>
  <c r="R36" i="22"/>
  <c r="R52" i="23"/>
  <c r="R59" i="26"/>
  <c r="S59" i="26"/>
  <c r="S44" i="26"/>
  <c r="H78" i="28"/>
  <c r="X78" i="31" s="1"/>
  <c r="I59" i="24"/>
  <c r="R38" i="22"/>
  <c r="B40" i="36"/>
  <c r="P38" i="36"/>
  <c r="S51" i="26"/>
  <c r="S41" i="26"/>
  <c r="S40" i="26"/>
  <c r="D97" i="31"/>
  <c r="H97" i="31" s="1"/>
  <c r="I97" i="31" s="1"/>
  <c r="S47" i="24"/>
  <c r="S32" i="24"/>
  <c r="S53" i="26"/>
  <c r="R37" i="24"/>
  <c r="S37" i="24"/>
  <c r="S33" i="24"/>
  <c r="Q60" i="23"/>
  <c r="R60" i="23" s="1"/>
  <c r="R30" i="27"/>
  <c r="H52" i="30"/>
  <c r="I52" i="30" s="1"/>
  <c r="H37" i="31"/>
  <c r="I37" i="31" s="1"/>
  <c r="S25" i="24"/>
  <c r="S33" i="26"/>
  <c r="S45" i="26"/>
  <c r="S34" i="24"/>
  <c r="S41" i="24"/>
  <c r="S28" i="26"/>
  <c r="H65" i="30"/>
  <c r="Z65" i="31" s="1"/>
  <c r="D60" i="31"/>
  <c r="D64" i="31"/>
  <c r="H64" i="31" s="1"/>
  <c r="R45" i="22"/>
  <c r="R29" i="22"/>
  <c r="R33" i="22"/>
  <c r="S42" i="24"/>
  <c r="S30" i="24"/>
  <c r="S34" i="26"/>
  <c r="S24" i="24"/>
  <c r="S40" i="24"/>
  <c r="S47" i="25"/>
  <c r="S50" i="24"/>
  <c r="S59" i="24"/>
  <c r="R54" i="22"/>
  <c r="R51" i="22"/>
  <c r="R28" i="22"/>
  <c r="D77" i="29"/>
  <c r="H71" i="29"/>
  <c r="I71" i="29" s="1"/>
  <c r="H67" i="29"/>
  <c r="Y67" i="31" s="1"/>
  <c r="D99" i="29"/>
  <c r="H84" i="30"/>
  <c r="Z84" i="31" s="1"/>
  <c r="H82" i="30"/>
  <c r="I82" i="30" s="1"/>
  <c r="H30" i="30"/>
  <c r="H60" i="30" s="1"/>
  <c r="D98" i="30"/>
  <c r="H98" i="30" s="1"/>
  <c r="Z98" i="31" s="1"/>
  <c r="Q35" i="31"/>
  <c r="R35" i="31" s="1"/>
  <c r="R41" i="22"/>
  <c r="C40" i="35"/>
  <c r="S52" i="26"/>
  <c r="G75" i="33"/>
  <c r="G76" i="33" s="1"/>
  <c r="G77" i="33" s="1"/>
  <c r="R30" i="25"/>
  <c r="S25" i="25"/>
  <c r="S26" i="26"/>
  <c r="S35" i="26"/>
  <c r="S56" i="24"/>
  <c r="S31" i="26"/>
  <c r="S60" i="26"/>
  <c r="S29" i="26"/>
  <c r="S48" i="26"/>
  <c r="S56" i="26"/>
  <c r="H67" i="28"/>
  <c r="X67" i="31" s="1"/>
  <c r="S47" i="26"/>
  <c r="S36" i="26"/>
  <c r="S54" i="26"/>
  <c r="S39" i="26"/>
  <c r="G99" i="29"/>
  <c r="H99" i="29" s="1"/>
  <c r="H59" i="31"/>
  <c r="I59" i="31" s="1"/>
  <c r="J40" i="33"/>
  <c r="J41" i="33" s="1"/>
  <c r="I40" i="33"/>
  <c r="I41" i="33" s="1"/>
  <c r="S55" i="26"/>
  <c r="S37" i="26"/>
  <c r="R44" i="22"/>
  <c r="R40" i="22"/>
  <c r="G60" i="29"/>
  <c r="S30" i="26"/>
  <c r="S46" i="26"/>
  <c r="S25" i="26"/>
  <c r="S46" i="24"/>
  <c r="S50" i="26"/>
  <c r="R58" i="22"/>
  <c r="R32" i="22"/>
  <c r="S60" i="25"/>
  <c r="S39" i="25"/>
  <c r="G70" i="29"/>
  <c r="D74" i="30"/>
  <c r="H74" i="30" s="1"/>
  <c r="Z74" i="31" s="1"/>
  <c r="H30" i="31"/>
  <c r="I30" i="31" s="1"/>
  <c r="R49" i="22"/>
  <c r="M60" i="29"/>
  <c r="E40" i="36"/>
  <c r="E41" i="36" s="1"/>
  <c r="S52" i="24"/>
  <c r="S45" i="25"/>
  <c r="P39" i="36"/>
  <c r="S57" i="24"/>
  <c r="S38" i="26"/>
  <c r="C75" i="36"/>
  <c r="H37" i="29"/>
  <c r="I37" i="29" s="1"/>
  <c r="H95" i="31"/>
  <c r="I95" i="31" s="1"/>
  <c r="R46" i="22"/>
  <c r="Q30" i="22"/>
  <c r="H87" i="29"/>
  <c r="Y87" i="31" s="1"/>
  <c r="D60" i="30"/>
  <c r="R42" i="22"/>
  <c r="Q37" i="29"/>
  <c r="R37" i="29" s="1"/>
  <c r="E40" i="33"/>
  <c r="E41" i="33" s="1"/>
  <c r="J76" i="35"/>
  <c r="J77" i="35" s="1"/>
  <c r="S42" i="26"/>
  <c r="S43" i="26"/>
  <c r="S28" i="24"/>
  <c r="S26" i="24"/>
  <c r="S24" i="26"/>
  <c r="S44" i="24"/>
  <c r="S58" i="26"/>
  <c r="S57" i="26"/>
  <c r="S29" i="24"/>
  <c r="S32" i="26"/>
  <c r="I69" i="29"/>
  <c r="Y69" i="31"/>
  <c r="I71" i="31"/>
  <c r="AA71" i="31"/>
  <c r="I95" i="28"/>
  <c r="X95" i="31"/>
  <c r="I90" i="30"/>
  <c r="Z90" i="31"/>
  <c r="I82" i="29"/>
  <c r="Y82" i="31"/>
  <c r="I88" i="29"/>
  <c r="Y88" i="31"/>
  <c r="F75" i="33"/>
  <c r="F76" i="33" s="1"/>
  <c r="F77" i="33" s="1"/>
  <c r="H75" i="28"/>
  <c r="X75" i="31" s="1"/>
  <c r="I65" i="29"/>
  <c r="Y65" i="31"/>
  <c r="Y73" i="31"/>
  <c r="I80" i="30"/>
  <c r="I78" i="30"/>
  <c r="Z78" i="31"/>
  <c r="D89" i="31"/>
  <c r="I96" i="29"/>
  <c r="Y96" i="31"/>
  <c r="I84" i="29"/>
  <c r="Y84" i="31"/>
  <c r="C58" i="34"/>
  <c r="C59" i="34" s="1"/>
  <c r="I65" i="28"/>
  <c r="X65" i="31"/>
  <c r="H60" i="25"/>
  <c r="J59" i="25" s="1"/>
  <c r="D99" i="31"/>
  <c r="I79" i="31"/>
  <c r="AA79" i="31"/>
  <c r="I90" i="29"/>
  <c r="Y90" i="31"/>
  <c r="I98" i="29"/>
  <c r="Y98" i="31"/>
  <c r="I80" i="29"/>
  <c r="Y80" i="31"/>
  <c r="C75" i="33"/>
  <c r="C76" i="33" s="1"/>
  <c r="C77" i="33" s="1"/>
  <c r="G77" i="31"/>
  <c r="C56" i="36"/>
  <c r="Q40" i="31"/>
  <c r="R40" i="31" s="1"/>
  <c r="F57" i="36"/>
  <c r="Q44" i="31"/>
  <c r="R44" i="31" s="1"/>
  <c r="J57" i="36"/>
  <c r="Q32" i="30"/>
  <c r="R32" i="30" s="1"/>
  <c r="Q52" i="28"/>
  <c r="R52" i="28" s="1"/>
  <c r="L57" i="33"/>
  <c r="N57" i="33" s="1"/>
  <c r="B75" i="34"/>
  <c r="C40" i="34"/>
  <c r="C41" i="34" s="1"/>
  <c r="C74" i="34"/>
  <c r="B40" i="34"/>
  <c r="B41" i="34" s="1"/>
  <c r="N38" i="34"/>
  <c r="Q59" i="29"/>
  <c r="R59" i="29" s="1"/>
  <c r="M57" i="34"/>
  <c r="M75" i="34" s="1"/>
  <c r="G92" i="29"/>
  <c r="L56" i="34"/>
  <c r="Q30" i="29"/>
  <c r="R30" i="29" s="1"/>
  <c r="B56" i="34"/>
  <c r="P60" i="29"/>
  <c r="H59" i="30"/>
  <c r="I59" i="30" s="1"/>
  <c r="M38" i="35"/>
  <c r="N38" i="35" s="1"/>
  <c r="N39" i="35"/>
  <c r="B75" i="35"/>
  <c r="L40" i="36"/>
  <c r="L41" i="36"/>
  <c r="L74" i="36"/>
  <c r="M40" i="36"/>
  <c r="M41" i="36" s="1"/>
  <c r="E76" i="36"/>
  <c r="E77" i="36" s="1"/>
  <c r="J76" i="33"/>
  <c r="J77" i="33" s="1"/>
  <c r="I76" i="36"/>
  <c r="I77" i="36" s="1"/>
  <c r="E75" i="35"/>
  <c r="E76" i="35" s="1"/>
  <c r="E77" i="35" s="1"/>
  <c r="I75" i="35"/>
  <c r="I76" i="35" s="1"/>
  <c r="I77" i="35" s="1"/>
  <c r="E76" i="33"/>
  <c r="E77" i="33" s="1"/>
  <c r="I76" i="33"/>
  <c r="I77" i="33" s="1"/>
  <c r="K75" i="33"/>
  <c r="K76" i="33" s="1"/>
  <c r="K77" i="33" s="1"/>
  <c r="B40" i="35"/>
  <c r="H76" i="33"/>
  <c r="H77" i="33" s="1"/>
  <c r="G99" i="31"/>
  <c r="H99" i="31" s="1"/>
  <c r="M56" i="36"/>
  <c r="M58" i="36" s="1"/>
  <c r="M59" i="36" s="1"/>
  <c r="D70" i="31"/>
  <c r="B57" i="36"/>
  <c r="Q45" i="31"/>
  <c r="R45" i="31" s="1"/>
  <c r="K57" i="36"/>
  <c r="Q42" i="30"/>
  <c r="R42" i="30" s="1"/>
  <c r="H57" i="35"/>
  <c r="H75" i="35" s="1"/>
  <c r="Q40" i="30"/>
  <c r="R40" i="30" s="1"/>
  <c r="F57" i="35"/>
  <c r="F75" i="35" s="1"/>
  <c r="F76" i="35" s="1"/>
  <c r="F77" i="35" s="1"/>
  <c r="Q38" i="30"/>
  <c r="R38" i="30" s="1"/>
  <c r="D57" i="35"/>
  <c r="G70" i="30"/>
  <c r="H70" i="30" s="1"/>
  <c r="B56" i="35"/>
  <c r="G99" i="30"/>
  <c r="M56" i="35"/>
  <c r="H52" i="29"/>
  <c r="I52" i="29" s="1"/>
  <c r="L39" i="34"/>
  <c r="N39" i="34" s="1"/>
  <c r="M58" i="33"/>
  <c r="M59" i="33" s="1"/>
  <c r="C41" i="35"/>
  <c r="C74" i="35"/>
  <c r="L40" i="35"/>
  <c r="L41" i="35" s="1"/>
  <c r="L74" i="35"/>
  <c r="M75" i="36"/>
  <c r="N38" i="36"/>
  <c r="B74" i="36"/>
  <c r="B41" i="33"/>
  <c r="E58" i="34"/>
  <c r="E59" i="34" s="1"/>
  <c r="E74" i="34"/>
  <c r="F59" i="34"/>
  <c r="F74" i="34"/>
  <c r="F76" i="34" s="1"/>
  <c r="F77" i="34" s="1"/>
  <c r="J58" i="35"/>
  <c r="J59" i="35" s="1"/>
  <c r="H74" i="35"/>
  <c r="D74" i="35"/>
  <c r="N39" i="36"/>
  <c r="M74" i="34"/>
  <c r="L40" i="33"/>
  <c r="L41" i="33" s="1"/>
  <c r="H76" i="36"/>
  <c r="H77" i="36" s="1"/>
  <c r="B58" i="33"/>
  <c r="N56" i="33"/>
  <c r="D75" i="34"/>
  <c r="D76" i="34" s="1"/>
  <c r="D77" i="34" s="1"/>
  <c r="D40" i="34"/>
  <c r="D41" i="34" s="1"/>
  <c r="D76" i="33"/>
  <c r="D77" i="33" s="1"/>
  <c r="B75" i="33"/>
  <c r="B76" i="33" s="1"/>
  <c r="G58" i="36"/>
  <c r="G59" i="36" s="1"/>
  <c r="G74" i="36"/>
  <c r="Q48" i="31"/>
  <c r="R48" i="31" s="1"/>
  <c r="H67" i="31"/>
  <c r="G70" i="31"/>
  <c r="Q52" i="29"/>
  <c r="R52" i="29" s="1"/>
  <c r="H85" i="31"/>
  <c r="AA85" i="31" s="1"/>
  <c r="H52" i="31"/>
  <c r="I52" i="31" s="1"/>
  <c r="P60" i="30"/>
  <c r="H82" i="31"/>
  <c r="AA82" i="31" s="1"/>
  <c r="G92" i="31"/>
  <c r="H75" i="31"/>
  <c r="D80" i="31"/>
  <c r="H80" i="31" s="1"/>
  <c r="D76" i="31"/>
  <c r="H76" i="31" s="1"/>
  <c r="H72" i="30"/>
  <c r="G60" i="30"/>
  <c r="I60" i="30" s="1"/>
  <c r="G77" i="30"/>
  <c r="Q46" i="30"/>
  <c r="R46" i="30" s="1"/>
  <c r="Q26" i="30"/>
  <c r="R26" i="30" s="1"/>
  <c r="H81" i="30"/>
  <c r="D94" i="30"/>
  <c r="H94" i="30" s="1"/>
  <c r="H75" i="29"/>
  <c r="D72" i="31"/>
  <c r="H72" i="31" s="1"/>
  <c r="AA72" i="31" s="1"/>
  <c r="J43" i="24"/>
  <c r="D93" i="31"/>
  <c r="H93" i="31" s="1"/>
  <c r="Q59" i="28"/>
  <c r="R59" i="28" s="1"/>
  <c r="P60" i="28"/>
  <c r="D92" i="29"/>
  <c r="D60" i="29"/>
  <c r="H30" i="29"/>
  <c r="I30" i="29" s="1"/>
  <c r="D70" i="29"/>
  <c r="H70" i="29" s="1"/>
  <c r="M60" i="28"/>
  <c r="Q30" i="28"/>
  <c r="H60" i="23"/>
  <c r="J27" i="23" s="1"/>
  <c r="G58" i="32"/>
  <c r="C58" i="32"/>
  <c r="C47" i="32"/>
  <c r="G47" i="32"/>
  <c r="H79" i="28"/>
  <c r="H66" i="30"/>
  <c r="H86" i="30"/>
  <c r="H68" i="30"/>
  <c r="Q28" i="30"/>
  <c r="R28" i="30" s="1"/>
  <c r="Q52" i="22"/>
  <c r="M52" i="30"/>
  <c r="L57" i="35" s="1"/>
  <c r="L75" i="35" s="1"/>
  <c r="Q43" i="30"/>
  <c r="R43" i="30" s="1"/>
  <c r="D83" i="30"/>
  <c r="H83" i="30" s="1"/>
  <c r="Q57" i="30"/>
  <c r="R57" i="30" s="1"/>
  <c r="D97" i="30"/>
  <c r="H97" i="30" s="1"/>
  <c r="D93" i="30"/>
  <c r="H93" i="30" s="1"/>
  <c r="Q53" i="30"/>
  <c r="R53" i="30" s="1"/>
  <c r="Q30" i="30"/>
  <c r="R30" i="30" s="1"/>
  <c r="Q35" i="30"/>
  <c r="R35" i="30" s="1"/>
  <c r="D75" i="30"/>
  <c r="H75" i="30" s="1"/>
  <c r="Q59" i="22"/>
  <c r="M59" i="30"/>
  <c r="M57" i="35" s="1"/>
  <c r="M75" i="35" s="1"/>
  <c r="Q55" i="30"/>
  <c r="R55" i="30" s="1"/>
  <c r="D95" i="30"/>
  <c r="H95" i="30" s="1"/>
  <c r="Q51" i="30"/>
  <c r="R51" i="30" s="1"/>
  <c r="D91" i="30"/>
  <c r="H91" i="30" s="1"/>
  <c r="Q31" i="30"/>
  <c r="R31" i="30" s="1"/>
  <c r="D71" i="30"/>
  <c r="H71" i="30" s="1"/>
  <c r="Q27" i="30"/>
  <c r="R27" i="30" s="1"/>
  <c r="D67" i="30"/>
  <c r="H67" i="30" s="1"/>
  <c r="Q39" i="30"/>
  <c r="R39" i="30" s="1"/>
  <c r="D79" i="30"/>
  <c r="H79" i="30" s="1"/>
  <c r="Q37" i="22"/>
  <c r="M37" i="30"/>
  <c r="Q47" i="30"/>
  <c r="R47" i="30" s="1"/>
  <c r="D87" i="30"/>
  <c r="H87" i="30" s="1"/>
  <c r="P60" i="31"/>
  <c r="H59" i="22"/>
  <c r="I59" i="22" s="1"/>
  <c r="Q30" i="31"/>
  <c r="R30" i="31" s="1"/>
  <c r="E99" i="31"/>
  <c r="E100" i="31" s="1"/>
  <c r="N60" i="31"/>
  <c r="G59" i="28"/>
  <c r="M38" i="33" s="1"/>
  <c r="E60" i="28"/>
  <c r="E99" i="28"/>
  <c r="E100" i="28" s="1"/>
  <c r="O60" i="31"/>
  <c r="F99" i="31"/>
  <c r="F100" i="31" s="1"/>
  <c r="F60" i="28"/>
  <c r="F99" i="28"/>
  <c r="F100" i="28" s="1"/>
  <c r="Q59" i="31"/>
  <c r="R59" i="31" s="1"/>
  <c r="C99" i="28"/>
  <c r="C100" i="28" s="1"/>
  <c r="C60" i="28"/>
  <c r="D59" i="28"/>
  <c r="M39" i="33" s="1"/>
  <c r="M75" i="33" s="1"/>
  <c r="B60" i="28"/>
  <c r="B99" i="28"/>
  <c r="B100" i="28" s="1"/>
  <c r="G55" i="32"/>
  <c r="G53" i="32"/>
  <c r="I54" i="22"/>
  <c r="Q37" i="31"/>
  <c r="R37" i="31" s="1"/>
  <c r="D77" i="31"/>
  <c r="I46" i="22"/>
  <c r="K60" i="31"/>
  <c r="B99" i="31"/>
  <c r="B100" i="31" s="1"/>
  <c r="I36" i="22"/>
  <c r="D65" i="31"/>
  <c r="H65" i="31" s="1"/>
  <c r="Q25" i="31"/>
  <c r="R25" i="31" s="1"/>
  <c r="D68" i="31"/>
  <c r="H68" i="31" s="1"/>
  <c r="Q41" i="31"/>
  <c r="R41" i="31" s="1"/>
  <c r="D81" i="31"/>
  <c r="H81" i="31" s="1"/>
  <c r="C99" i="31"/>
  <c r="C100" i="31" s="1"/>
  <c r="L60" i="31"/>
  <c r="D69" i="31"/>
  <c r="H69" i="31" s="1"/>
  <c r="Q29" i="31"/>
  <c r="R29" i="31" s="1"/>
  <c r="I55" i="22"/>
  <c r="I44" i="22"/>
  <c r="I50" i="22"/>
  <c r="H52" i="22"/>
  <c r="I52" i="22" s="1"/>
  <c r="M52" i="31"/>
  <c r="Q33" i="31"/>
  <c r="R33" i="31" s="1"/>
  <c r="D73" i="31"/>
  <c r="H73" i="31" s="1"/>
  <c r="H90" i="31"/>
  <c r="H74" i="31"/>
  <c r="H98" i="31"/>
  <c r="H96" i="30"/>
  <c r="H85" i="30"/>
  <c r="H81" i="29"/>
  <c r="H97" i="29"/>
  <c r="H95" i="29"/>
  <c r="H79" i="29"/>
  <c r="Y79" i="31" s="1"/>
  <c r="H64" i="29"/>
  <c r="I45" i="31"/>
  <c r="I44" i="31"/>
  <c r="I34" i="31"/>
  <c r="H89" i="31"/>
  <c r="AA89" i="31" s="1"/>
  <c r="H84" i="31"/>
  <c r="I47" i="31"/>
  <c r="H66" i="31"/>
  <c r="AA66" i="31" s="1"/>
  <c r="I57" i="31"/>
  <c r="I36" i="31"/>
  <c r="H83" i="31"/>
  <c r="I42" i="31"/>
  <c r="H78" i="31"/>
  <c r="I50" i="31"/>
  <c r="H88" i="31"/>
  <c r="I56" i="31"/>
  <c r="H86" i="31"/>
  <c r="AA86" i="31" s="1"/>
  <c r="I55" i="31"/>
  <c r="I58" i="31"/>
  <c r="I82" i="31"/>
  <c r="H94" i="31"/>
  <c r="AA94" i="31" s="1"/>
  <c r="H91" i="31"/>
  <c r="I34" i="30"/>
  <c r="I44" i="30"/>
  <c r="I24" i="30"/>
  <c r="I42" i="30"/>
  <c r="I40" i="30"/>
  <c r="H69" i="30"/>
  <c r="Z69" i="31" s="1"/>
  <c r="I28" i="30"/>
  <c r="I38" i="30"/>
  <c r="I50" i="30"/>
  <c r="I36" i="30"/>
  <c r="I73" i="30"/>
  <c r="H88" i="30"/>
  <c r="Z88" i="31" s="1"/>
  <c r="I25" i="30"/>
  <c r="H89" i="30"/>
  <c r="Z89" i="31" s="1"/>
  <c r="I35" i="30"/>
  <c r="I54" i="30"/>
  <c r="I46" i="30"/>
  <c r="I32" i="30"/>
  <c r="I65" i="30"/>
  <c r="I26" i="30"/>
  <c r="I45" i="30"/>
  <c r="I29" i="30"/>
  <c r="H91" i="29"/>
  <c r="H74" i="29"/>
  <c r="I31" i="29"/>
  <c r="H93" i="29"/>
  <c r="Y93" i="31" s="1"/>
  <c r="I27" i="29"/>
  <c r="I29" i="29"/>
  <c r="H68" i="29"/>
  <c r="Y68" i="31" s="1"/>
  <c r="I67" i="29"/>
  <c r="H72" i="29"/>
  <c r="H76" i="29"/>
  <c r="H66" i="29"/>
  <c r="Y66" i="31" s="1"/>
  <c r="I25" i="29"/>
  <c r="H85" i="29"/>
  <c r="Y85" i="31" s="1"/>
  <c r="I33" i="29"/>
  <c r="I43" i="29"/>
  <c r="H89" i="29"/>
  <c r="Y89" i="31" s="1"/>
  <c r="I87" i="29"/>
  <c r="H83" i="29"/>
  <c r="Y83" i="31" s="1"/>
  <c r="I53" i="29"/>
  <c r="I55" i="29"/>
  <c r="H60" i="27"/>
  <c r="I60" i="27" s="1"/>
  <c r="I30" i="27"/>
  <c r="Q60" i="27"/>
  <c r="R60" i="27" s="1"/>
  <c r="H68" i="28"/>
  <c r="H64" i="28"/>
  <c r="H71" i="28"/>
  <c r="H87" i="28"/>
  <c r="X87" i="31" s="1"/>
  <c r="H60" i="26"/>
  <c r="J37" i="26" s="1"/>
  <c r="I30" i="26"/>
  <c r="H82" i="28"/>
  <c r="H74" i="28"/>
  <c r="H94" i="28"/>
  <c r="J30" i="25"/>
  <c r="J24" i="25"/>
  <c r="J44" i="25"/>
  <c r="J32" i="25"/>
  <c r="J51" i="25"/>
  <c r="J40" i="25"/>
  <c r="H97" i="28"/>
  <c r="J52" i="24"/>
  <c r="J42" i="24"/>
  <c r="J56" i="24"/>
  <c r="I69" i="28"/>
  <c r="I77" i="28"/>
  <c r="I72" i="28"/>
  <c r="J55" i="23"/>
  <c r="H96" i="28"/>
  <c r="I86" i="28"/>
  <c r="H80" i="28"/>
  <c r="I90" i="28"/>
  <c r="H84" i="28"/>
  <c r="X84" i="31" s="1"/>
  <c r="H76" i="28"/>
  <c r="X76" i="31" s="1"/>
  <c r="I92" i="28"/>
  <c r="J56" i="23"/>
  <c r="J45" i="23"/>
  <c r="H66" i="28"/>
  <c r="J49" i="23"/>
  <c r="I83" i="28"/>
  <c r="R31" i="22"/>
  <c r="D60" i="22"/>
  <c r="H37" i="22"/>
  <c r="H30" i="22"/>
  <c r="G60" i="22"/>
  <c r="S42" i="25" l="1"/>
  <c r="I96" i="31"/>
  <c r="J27" i="24"/>
  <c r="S40" i="25"/>
  <c r="S32" i="25"/>
  <c r="J47" i="24"/>
  <c r="S28" i="25"/>
  <c r="S53" i="25"/>
  <c r="R60" i="25"/>
  <c r="H92" i="29"/>
  <c r="I92" i="29" s="1"/>
  <c r="I64" i="30"/>
  <c r="S55" i="25"/>
  <c r="S35" i="25"/>
  <c r="S54" i="25"/>
  <c r="J44" i="24"/>
  <c r="S48" i="25"/>
  <c r="S41" i="25"/>
  <c r="J25" i="24"/>
  <c r="S51" i="25"/>
  <c r="J54" i="23"/>
  <c r="J40" i="24"/>
  <c r="J31" i="24"/>
  <c r="J45" i="25"/>
  <c r="I74" i="30"/>
  <c r="F58" i="35"/>
  <c r="F59" i="35" s="1"/>
  <c r="I89" i="28"/>
  <c r="S36" i="25"/>
  <c r="S46" i="25"/>
  <c r="I60" i="31"/>
  <c r="S57" i="25"/>
  <c r="S30" i="25"/>
  <c r="S29" i="25"/>
  <c r="J57" i="24"/>
  <c r="C59" i="32"/>
  <c r="S34" i="25"/>
  <c r="S52" i="25"/>
  <c r="S31" i="25"/>
  <c r="S24" i="25"/>
  <c r="J32" i="24"/>
  <c r="I76" i="30"/>
  <c r="I60" i="22"/>
  <c r="I91" i="28"/>
  <c r="I88" i="28"/>
  <c r="J54" i="24"/>
  <c r="J59" i="24"/>
  <c r="J37" i="24"/>
  <c r="S56" i="25"/>
  <c r="S43" i="25"/>
  <c r="S27" i="25"/>
  <c r="S49" i="25"/>
  <c r="I60" i="26"/>
  <c r="I60" i="24"/>
  <c r="J44" i="23"/>
  <c r="J38" i="24"/>
  <c r="J53" i="24"/>
  <c r="J29" i="25"/>
  <c r="I79" i="29"/>
  <c r="J30" i="24"/>
  <c r="J60" i="24" s="1"/>
  <c r="H58" i="35"/>
  <c r="H59" i="35" s="1"/>
  <c r="N57" i="34"/>
  <c r="J29" i="24"/>
  <c r="S59" i="25"/>
  <c r="S58" i="25"/>
  <c r="S44" i="25"/>
  <c r="S26" i="25"/>
  <c r="S50" i="25"/>
  <c r="H77" i="29"/>
  <c r="H100" i="29" s="1"/>
  <c r="I60" i="25"/>
  <c r="I73" i="28"/>
  <c r="I78" i="28"/>
  <c r="X93" i="31"/>
  <c r="X85" i="31"/>
  <c r="I98" i="28"/>
  <c r="X81" i="31"/>
  <c r="J36" i="24"/>
  <c r="J28" i="24"/>
  <c r="J39" i="24"/>
  <c r="I30" i="30"/>
  <c r="J46" i="24"/>
  <c r="L75" i="33"/>
  <c r="L76" i="33" s="1"/>
  <c r="L77" i="33" s="1"/>
  <c r="J51" i="24"/>
  <c r="J33" i="24"/>
  <c r="J49" i="24"/>
  <c r="J26" i="24"/>
  <c r="J58" i="24"/>
  <c r="J24" i="24"/>
  <c r="J45" i="24"/>
  <c r="H70" i="31"/>
  <c r="I70" i="31" s="1"/>
  <c r="J35" i="24"/>
  <c r="J48" i="24"/>
  <c r="J50" i="24"/>
  <c r="I87" i="31"/>
  <c r="Z82" i="31"/>
  <c r="J55" i="24"/>
  <c r="J34" i="24"/>
  <c r="M58" i="34"/>
  <c r="M59" i="34" s="1"/>
  <c r="S38" i="25"/>
  <c r="S33" i="25"/>
  <c r="P56" i="36"/>
  <c r="G100" i="29"/>
  <c r="S60" i="23"/>
  <c r="S32" i="23"/>
  <c r="S49" i="23"/>
  <c r="S43" i="23"/>
  <c r="S39" i="23"/>
  <c r="S27" i="23"/>
  <c r="S25" i="23"/>
  <c r="S35" i="23"/>
  <c r="S58" i="23"/>
  <c r="S54" i="23"/>
  <c r="S44" i="23"/>
  <c r="S28" i="23"/>
  <c r="S36" i="23"/>
  <c r="S38" i="23"/>
  <c r="S34" i="23"/>
  <c r="S55" i="23"/>
  <c r="S45" i="23"/>
  <c r="S24" i="23"/>
  <c r="S30" i="23"/>
  <c r="S41" i="23"/>
  <c r="S42" i="23"/>
  <c r="S46" i="23"/>
  <c r="S37" i="23"/>
  <c r="S31" i="23"/>
  <c r="S29" i="23"/>
  <c r="S40" i="23"/>
  <c r="S51" i="23"/>
  <c r="S33" i="23"/>
  <c r="S57" i="23"/>
  <c r="S59" i="23"/>
  <c r="S53" i="23"/>
  <c r="S47" i="23"/>
  <c r="S56" i="23"/>
  <c r="S50" i="23"/>
  <c r="S48" i="23"/>
  <c r="S26" i="23"/>
  <c r="P40" i="36"/>
  <c r="L58" i="33"/>
  <c r="L59" i="33" s="1"/>
  <c r="S52" i="23"/>
  <c r="J47" i="25"/>
  <c r="J35" i="25"/>
  <c r="R59" i="22"/>
  <c r="J28" i="25"/>
  <c r="J49" i="25"/>
  <c r="J34" i="25"/>
  <c r="S60" i="27"/>
  <c r="S51" i="27"/>
  <c r="S24" i="27"/>
  <c r="S40" i="27"/>
  <c r="S46" i="27"/>
  <c r="S54" i="27"/>
  <c r="S55" i="27"/>
  <c r="S42" i="27"/>
  <c r="S49" i="27"/>
  <c r="S43" i="27"/>
  <c r="S53" i="27"/>
  <c r="S59" i="27"/>
  <c r="S48" i="27"/>
  <c r="S39" i="27"/>
  <c r="S33" i="27"/>
  <c r="S45" i="27"/>
  <c r="S41" i="27"/>
  <c r="S44" i="27"/>
  <c r="S34" i="27"/>
  <c r="S35" i="27"/>
  <c r="S29" i="27"/>
  <c r="S28" i="27"/>
  <c r="S25" i="27"/>
  <c r="S57" i="27"/>
  <c r="S36" i="27"/>
  <c r="S32" i="27"/>
  <c r="S58" i="27"/>
  <c r="S37" i="27"/>
  <c r="S31" i="27"/>
  <c r="S27" i="27"/>
  <c r="S52" i="27"/>
  <c r="S38" i="27"/>
  <c r="S26" i="27"/>
  <c r="S50" i="27"/>
  <c r="S56" i="27"/>
  <c r="S47" i="27"/>
  <c r="Q60" i="29"/>
  <c r="R60" i="29" s="1"/>
  <c r="J57" i="25"/>
  <c r="I75" i="28"/>
  <c r="J48" i="25"/>
  <c r="J50" i="25"/>
  <c r="J41" i="25"/>
  <c r="J25" i="25"/>
  <c r="I84" i="30"/>
  <c r="G100" i="31"/>
  <c r="I85" i="31"/>
  <c r="R37" i="22"/>
  <c r="M76" i="34"/>
  <c r="M77" i="34" s="1"/>
  <c r="I67" i="28"/>
  <c r="AA97" i="31"/>
  <c r="AA95" i="31"/>
  <c r="Y71" i="31"/>
  <c r="R30" i="22"/>
  <c r="S30" i="27"/>
  <c r="J54" i="25"/>
  <c r="J26" i="25"/>
  <c r="J27" i="25"/>
  <c r="J55" i="25"/>
  <c r="J52" i="25"/>
  <c r="H77" i="31"/>
  <c r="I77" i="31" s="1"/>
  <c r="B41" i="36"/>
  <c r="P41" i="36" s="1"/>
  <c r="I87" i="28"/>
  <c r="J36" i="25"/>
  <c r="J42" i="25"/>
  <c r="J53" i="25"/>
  <c r="J58" i="25"/>
  <c r="J39" i="25"/>
  <c r="J46" i="25"/>
  <c r="R52" i="22"/>
  <c r="J43" i="25"/>
  <c r="J38" i="25"/>
  <c r="J56" i="25"/>
  <c r="J37" i="25"/>
  <c r="J33" i="25"/>
  <c r="G100" i="30"/>
  <c r="J31" i="25"/>
  <c r="I94" i="28"/>
  <c r="X94" i="31"/>
  <c r="I68" i="28"/>
  <c r="X68" i="31"/>
  <c r="I76" i="29"/>
  <c r="Y76" i="31"/>
  <c r="I70" i="30"/>
  <c r="Z70" i="31"/>
  <c r="I78" i="31"/>
  <c r="AA78" i="31"/>
  <c r="AB78" i="31" s="1"/>
  <c r="I76" i="31"/>
  <c r="AA76" i="31"/>
  <c r="I95" i="29"/>
  <c r="Y95" i="31"/>
  <c r="I96" i="30"/>
  <c r="Z96" i="31"/>
  <c r="I73" i="31"/>
  <c r="AA73" i="31"/>
  <c r="AB73" i="31" s="1"/>
  <c r="I69" i="31"/>
  <c r="AA69" i="31"/>
  <c r="AB69" i="31" s="1"/>
  <c r="I79" i="30"/>
  <c r="Z79" i="31"/>
  <c r="I71" i="30"/>
  <c r="Z71" i="31"/>
  <c r="I95" i="30"/>
  <c r="Z95" i="31"/>
  <c r="I75" i="30"/>
  <c r="Z75" i="31"/>
  <c r="I93" i="30"/>
  <c r="Z93" i="31"/>
  <c r="I68" i="30"/>
  <c r="Z68" i="31"/>
  <c r="I75" i="31"/>
  <c r="AA75" i="31"/>
  <c r="I67" i="31"/>
  <c r="AA67" i="31"/>
  <c r="I66" i="28"/>
  <c r="X66" i="31"/>
  <c r="I80" i="28"/>
  <c r="X80" i="31"/>
  <c r="I96" i="28"/>
  <c r="X96" i="31"/>
  <c r="I74" i="28"/>
  <c r="X74" i="31"/>
  <c r="I72" i="29"/>
  <c r="Y72" i="31"/>
  <c r="I74" i="29"/>
  <c r="Y74" i="31"/>
  <c r="I88" i="31"/>
  <c r="AA88" i="31"/>
  <c r="AB88" i="31" s="1"/>
  <c r="I64" i="31"/>
  <c r="AA64" i="31"/>
  <c r="I64" i="29"/>
  <c r="Y64" i="31"/>
  <c r="I97" i="29"/>
  <c r="Y97" i="31"/>
  <c r="I98" i="31"/>
  <c r="AA98" i="31"/>
  <c r="AB98" i="31" s="1"/>
  <c r="I68" i="31"/>
  <c r="AA68" i="31"/>
  <c r="I97" i="30"/>
  <c r="Z97" i="31"/>
  <c r="I86" i="30"/>
  <c r="Z86" i="31"/>
  <c r="AB86" i="31" s="1"/>
  <c r="I93" i="31"/>
  <c r="AA93" i="31"/>
  <c r="I94" i="30"/>
  <c r="Z94" i="31"/>
  <c r="I72" i="30"/>
  <c r="Z72" i="31"/>
  <c r="I97" i="28"/>
  <c r="X97" i="31"/>
  <c r="I82" i="28"/>
  <c r="X82" i="31"/>
  <c r="AB82" i="31" s="1"/>
  <c r="I71" i="28"/>
  <c r="X71" i="31"/>
  <c r="I91" i="29"/>
  <c r="Y91" i="31"/>
  <c r="AB89" i="31"/>
  <c r="I84" i="31"/>
  <c r="AA84" i="31"/>
  <c r="AB84" i="31" s="1"/>
  <c r="I99" i="29"/>
  <c r="Y99" i="31"/>
  <c r="I81" i="29"/>
  <c r="Y81" i="31"/>
  <c r="I74" i="31"/>
  <c r="AA74" i="31"/>
  <c r="I99" i="31"/>
  <c r="AA99" i="31"/>
  <c r="I67" i="30"/>
  <c r="Z67" i="31"/>
  <c r="I91" i="30"/>
  <c r="Z91" i="31"/>
  <c r="I66" i="30"/>
  <c r="Z66" i="31"/>
  <c r="Y92" i="31"/>
  <c r="I75" i="29"/>
  <c r="Y75" i="31"/>
  <c r="I81" i="30"/>
  <c r="Z81" i="31"/>
  <c r="I70" i="28"/>
  <c r="X70" i="31"/>
  <c r="I64" i="28"/>
  <c r="X64" i="31"/>
  <c r="I87" i="30"/>
  <c r="Z87" i="31"/>
  <c r="AB87" i="31" s="1"/>
  <c r="I91" i="31"/>
  <c r="AA91" i="31"/>
  <c r="I83" i="31"/>
  <c r="AA83" i="31"/>
  <c r="I80" i="31"/>
  <c r="AA80" i="31"/>
  <c r="I85" i="30"/>
  <c r="Z85" i="31"/>
  <c r="AB85" i="31" s="1"/>
  <c r="I90" i="31"/>
  <c r="AA90" i="31"/>
  <c r="AB90" i="31" s="1"/>
  <c r="I81" i="31"/>
  <c r="AA81" i="31"/>
  <c r="I65" i="31"/>
  <c r="AA65" i="31"/>
  <c r="AB65" i="31" s="1"/>
  <c r="I83" i="30"/>
  <c r="Z83" i="31"/>
  <c r="I79" i="28"/>
  <c r="X79" i="31"/>
  <c r="AB79" i="31" s="1"/>
  <c r="I70" i="29"/>
  <c r="Y70" i="31"/>
  <c r="N40" i="36"/>
  <c r="N41" i="36" s="1"/>
  <c r="AB96" i="31"/>
  <c r="B77" i="33"/>
  <c r="M74" i="33"/>
  <c r="M40" i="33"/>
  <c r="M41" i="33" s="1"/>
  <c r="N38" i="33"/>
  <c r="H76" i="35"/>
  <c r="H77" i="35" s="1"/>
  <c r="L76" i="35"/>
  <c r="L77" i="35" s="1"/>
  <c r="L58" i="35"/>
  <c r="L59" i="35" s="1"/>
  <c r="K58" i="36"/>
  <c r="K59" i="36" s="1"/>
  <c r="K75" i="36"/>
  <c r="K76" i="36" s="1"/>
  <c r="K77" i="36" s="1"/>
  <c r="B75" i="36"/>
  <c r="B76" i="36" s="1"/>
  <c r="N39" i="33"/>
  <c r="B58" i="34"/>
  <c r="N56" i="34"/>
  <c r="B59" i="34"/>
  <c r="L58" i="34"/>
  <c r="L59" i="34" s="1"/>
  <c r="L74" i="34"/>
  <c r="B74" i="34"/>
  <c r="C76" i="34"/>
  <c r="C77" i="34" s="1"/>
  <c r="J58" i="36"/>
  <c r="J59" i="36" s="1"/>
  <c r="J75" i="36"/>
  <c r="J76" i="36" s="1"/>
  <c r="J77" i="36" s="1"/>
  <c r="F75" i="36"/>
  <c r="F76" i="36" s="1"/>
  <c r="F77" i="36" s="1"/>
  <c r="F58" i="36"/>
  <c r="F59" i="36" s="1"/>
  <c r="C58" i="36"/>
  <c r="C59" i="36" s="1"/>
  <c r="C74" i="36"/>
  <c r="C76" i="36" s="1"/>
  <c r="C77" i="36" s="1"/>
  <c r="N56" i="36"/>
  <c r="M60" i="31"/>
  <c r="L57" i="36"/>
  <c r="P57" i="36" s="1"/>
  <c r="M60" i="30"/>
  <c r="C57" i="35"/>
  <c r="G76" i="36"/>
  <c r="G77" i="36" s="1"/>
  <c r="B59" i="33"/>
  <c r="E76" i="34"/>
  <c r="E77" i="34" s="1"/>
  <c r="L40" i="34"/>
  <c r="L41" i="34" s="1"/>
  <c r="L75" i="34"/>
  <c r="N75" i="34" s="1"/>
  <c r="M58" i="35"/>
  <c r="M59" i="35" s="1"/>
  <c r="B58" i="35"/>
  <c r="N56" i="35"/>
  <c r="B74" i="35"/>
  <c r="D58" i="35"/>
  <c r="D59" i="35" s="1"/>
  <c r="D75" i="35"/>
  <c r="D76" i="35" s="1"/>
  <c r="D77" i="35" s="1"/>
  <c r="B41" i="35"/>
  <c r="M74" i="36"/>
  <c r="M40" i="35"/>
  <c r="M41" i="35" s="1"/>
  <c r="M74" i="35"/>
  <c r="M76" i="35" s="1"/>
  <c r="M77" i="35" s="1"/>
  <c r="B58" i="36"/>
  <c r="H60" i="31"/>
  <c r="J26" i="31" s="1"/>
  <c r="D100" i="29"/>
  <c r="H60" i="29"/>
  <c r="J51" i="29" s="1"/>
  <c r="R30" i="28"/>
  <c r="R60" i="28" s="1"/>
  <c r="Q60" i="28"/>
  <c r="J24" i="23"/>
  <c r="J50" i="23"/>
  <c r="J41" i="23"/>
  <c r="J38" i="23"/>
  <c r="J59" i="23"/>
  <c r="J53" i="23"/>
  <c r="J36" i="23"/>
  <c r="J58" i="23"/>
  <c r="J28" i="23"/>
  <c r="J26" i="23"/>
  <c r="J31" i="23"/>
  <c r="J34" i="23"/>
  <c r="J40" i="23"/>
  <c r="J32" i="23"/>
  <c r="J48" i="23"/>
  <c r="J42" i="23"/>
  <c r="J46" i="23"/>
  <c r="J39" i="23"/>
  <c r="J47" i="23"/>
  <c r="J57" i="23"/>
  <c r="J33" i="23"/>
  <c r="J35" i="23"/>
  <c r="J29" i="23"/>
  <c r="J37" i="23"/>
  <c r="J52" i="23"/>
  <c r="J51" i="23"/>
  <c r="J25" i="23"/>
  <c r="J30" i="23"/>
  <c r="J43" i="23"/>
  <c r="G59" i="32"/>
  <c r="Q60" i="22"/>
  <c r="S52" i="22" s="1"/>
  <c r="Q37" i="30"/>
  <c r="R37" i="30" s="1"/>
  <c r="D77" i="30"/>
  <c r="Q59" i="30"/>
  <c r="R59" i="30" s="1"/>
  <c r="D99" i="30"/>
  <c r="H99" i="30" s="1"/>
  <c r="Q52" i="30"/>
  <c r="R52" i="30" s="1"/>
  <c r="D92" i="30"/>
  <c r="H92" i="30" s="1"/>
  <c r="G99" i="28"/>
  <c r="G100" i="28" s="1"/>
  <c r="G60" i="28"/>
  <c r="Q52" i="31"/>
  <c r="D92" i="31"/>
  <c r="H60" i="22"/>
  <c r="I37" i="22"/>
  <c r="H59" i="28"/>
  <c r="D60" i="28"/>
  <c r="D99" i="28"/>
  <c r="I66" i="31"/>
  <c r="I86" i="31"/>
  <c r="I89" i="31"/>
  <c r="I72" i="31"/>
  <c r="I94" i="31"/>
  <c r="J27" i="30"/>
  <c r="J33" i="30"/>
  <c r="J47" i="30"/>
  <c r="J49" i="30"/>
  <c r="J41" i="30"/>
  <c r="J59" i="30"/>
  <c r="J39" i="30"/>
  <c r="J51" i="30"/>
  <c r="J31" i="30"/>
  <c r="J55" i="30"/>
  <c r="J53" i="30"/>
  <c r="J26" i="30"/>
  <c r="J52" i="30"/>
  <c r="J24" i="30"/>
  <c r="J44" i="30"/>
  <c r="J45" i="30"/>
  <c r="J43" i="30"/>
  <c r="J32" i="30"/>
  <c r="J58" i="30"/>
  <c r="I89" i="30"/>
  <c r="I69" i="30"/>
  <c r="J25" i="30"/>
  <c r="J56" i="30"/>
  <c r="J50" i="30"/>
  <c r="J38" i="30"/>
  <c r="J48" i="30"/>
  <c r="J30" i="30"/>
  <c r="J46" i="30"/>
  <c r="J36" i="30"/>
  <c r="J37" i="30"/>
  <c r="J28" i="30"/>
  <c r="J42" i="30"/>
  <c r="J57" i="30"/>
  <c r="I98" i="30"/>
  <c r="J54" i="30"/>
  <c r="I88" i="30"/>
  <c r="J40" i="30"/>
  <c r="J35" i="30"/>
  <c r="J34" i="30"/>
  <c r="J29" i="30"/>
  <c r="I83" i="29"/>
  <c r="I89" i="29"/>
  <c r="I85" i="29"/>
  <c r="I66" i="29"/>
  <c r="I68" i="29"/>
  <c r="I93" i="29"/>
  <c r="J33" i="27"/>
  <c r="J41" i="27"/>
  <c r="J46" i="27"/>
  <c r="J27" i="27"/>
  <c r="J45" i="27"/>
  <c r="J50" i="27"/>
  <c r="J29" i="27"/>
  <c r="J28" i="27"/>
  <c r="J25" i="27"/>
  <c r="J48" i="27"/>
  <c r="J34" i="27"/>
  <c r="J36" i="27"/>
  <c r="J54" i="27"/>
  <c r="J49" i="27"/>
  <c r="J38" i="27"/>
  <c r="J32" i="27"/>
  <c r="J51" i="27"/>
  <c r="J24" i="27"/>
  <c r="J42" i="27"/>
  <c r="J39" i="27"/>
  <c r="J44" i="27"/>
  <c r="J57" i="27"/>
  <c r="J56" i="27"/>
  <c r="J35" i="27"/>
  <c r="J40" i="27"/>
  <c r="J58" i="27"/>
  <c r="J55" i="27"/>
  <c r="J26" i="27"/>
  <c r="J43" i="27"/>
  <c r="J47" i="27"/>
  <c r="J52" i="27"/>
  <c r="J31" i="27"/>
  <c r="J53" i="27"/>
  <c r="J59" i="27"/>
  <c r="J30" i="27"/>
  <c r="J37" i="27"/>
  <c r="J29" i="26"/>
  <c r="J33" i="26"/>
  <c r="J41" i="26"/>
  <c r="J56" i="26"/>
  <c r="J43" i="26"/>
  <c r="J27" i="26"/>
  <c r="J45" i="26"/>
  <c r="J36" i="26"/>
  <c r="J51" i="26"/>
  <c r="J57" i="26"/>
  <c r="J28" i="26"/>
  <c r="J49" i="26"/>
  <c r="J48" i="26"/>
  <c r="J54" i="26"/>
  <c r="J34" i="26"/>
  <c r="J39" i="26"/>
  <c r="J44" i="26"/>
  <c r="J38" i="26"/>
  <c r="J55" i="26"/>
  <c r="J25" i="26"/>
  <c r="J32" i="26"/>
  <c r="J24" i="26"/>
  <c r="J42" i="26"/>
  <c r="J46" i="26"/>
  <c r="J26" i="26"/>
  <c r="J58" i="26"/>
  <c r="J50" i="26"/>
  <c r="J35" i="26"/>
  <c r="J40" i="26"/>
  <c r="J47" i="26"/>
  <c r="J59" i="26"/>
  <c r="J53" i="26"/>
  <c r="J31" i="26"/>
  <c r="J52" i="26"/>
  <c r="J30" i="26"/>
  <c r="I76" i="28"/>
  <c r="I84" i="28"/>
  <c r="I30" i="22"/>
  <c r="J94" i="29" l="1"/>
  <c r="J67" i="29"/>
  <c r="Y77" i="31"/>
  <c r="I77" i="29"/>
  <c r="AB80" i="31"/>
  <c r="R60" i="22"/>
  <c r="AB67" i="31"/>
  <c r="J59" i="29"/>
  <c r="AB95" i="31"/>
  <c r="J77" i="29"/>
  <c r="AB66" i="31"/>
  <c r="I100" i="29"/>
  <c r="I60" i="29"/>
  <c r="N75" i="33"/>
  <c r="AA70" i="31"/>
  <c r="AA77" i="31"/>
  <c r="J59" i="31"/>
  <c r="J52" i="31"/>
  <c r="J60" i="25"/>
  <c r="S30" i="22"/>
  <c r="S37" i="22"/>
  <c r="AB68" i="31"/>
  <c r="N40" i="33"/>
  <c r="B77" i="36"/>
  <c r="J96" i="29"/>
  <c r="N40" i="34"/>
  <c r="N41" i="34" s="1"/>
  <c r="J27" i="31"/>
  <c r="S59" i="22"/>
  <c r="J45" i="31"/>
  <c r="J43" i="31"/>
  <c r="J35" i="29"/>
  <c r="AB64" i="31"/>
  <c r="S60" i="22"/>
  <c r="S25" i="22"/>
  <c r="S24" i="22"/>
  <c r="S36" i="22"/>
  <c r="S49" i="22"/>
  <c r="S57" i="22"/>
  <c r="S44" i="22"/>
  <c r="S53" i="22"/>
  <c r="S27" i="22"/>
  <c r="S55" i="22"/>
  <c r="S39" i="22"/>
  <c r="S47" i="22"/>
  <c r="S46" i="22"/>
  <c r="S56" i="22"/>
  <c r="S29" i="22"/>
  <c r="S31" i="22"/>
  <c r="S38" i="22"/>
  <c r="S51" i="22"/>
  <c r="S42" i="22"/>
  <c r="S33" i="22"/>
  <c r="S58" i="22"/>
  <c r="S26" i="22"/>
  <c r="S40" i="22"/>
  <c r="S45" i="22"/>
  <c r="S35" i="22"/>
  <c r="S28" i="22"/>
  <c r="S41" i="22"/>
  <c r="S32" i="22"/>
  <c r="S34" i="22"/>
  <c r="S43" i="22"/>
  <c r="S54" i="22"/>
  <c r="S50" i="22"/>
  <c r="S48" i="22"/>
  <c r="J33" i="31"/>
  <c r="N58" i="33"/>
  <c r="N59" i="33" s="1"/>
  <c r="AB83" i="31"/>
  <c r="J25" i="31"/>
  <c r="P74" i="36"/>
  <c r="AB91" i="31"/>
  <c r="AB74" i="31"/>
  <c r="I99" i="30"/>
  <c r="Z99" i="31"/>
  <c r="AB81" i="31"/>
  <c r="AB93" i="31"/>
  <c r="J45" i="29"/>
  <c r="J52" i="29"/>
  <c r="AB97" i="31"/>
  <c r="AB72" i="31"/>
  <c r="I92" i="30"/>
  <c r="Z92" i="31"/>
  <c r="AB70" i="31"/>
  <c r="AB75" i="31"/>
  <c r="AB71" i="31"/>
  <c r="AB76" i="31"/>
  <c r="AB94" i="31"/>
  <c r="J52" i="22"/>
  <c r="B59" i="36"/>
  <c r="M76" i="36"/>
  <c r="M77" i="36" s="1"/>
  <c r="N40" i="35"/>
  <c r="N41" i="35" s="1"/>
  <c r="N74" i="36"/>
  <c r="C75" i="35"/>
  <c r="N57" i="35"/>
  <c r="C58" i="35"/>
  <c r="C59" i="35" s="1"/>
  <c r="L75" i="36"/>
  <c r="L76" i="36" s="1"/>
  <c r="L77" i="36" s="1"/>
  <c r="L58" i="36"/>
  <c r="L59" i="36" s="1"/>
  <c r="L76" i="34"/>
  <c r="L77" i="34" s="1"/>
  <c r="N75" i="36"/>
  <c r="N41" i="33"/>
  <c r="M76" i="33"/>
  <c r="N76" i="33" s="1"/>
  <c r="N74" i="33"/>
  <c r="B76" i="35"/>
  <c r="N74" i="35"/>
  <c r="B59" i="35"/>
  <c r="N58" i="35"/>
  <c r="N59" i="35" s="1"/>
  <c r="B76" i="34"/>
  <c r="N74" i="34"/>
  <c r="N58" i="34"/>
  <c r="N59" i="34" s="1"/>
  <c r="N57" i="36"/>
  <c r="J46" i="31"/>
  <c r="J29" i="31"/>
  <c r="J57" i="31"/>
  <c r="J51" i="31"/>
  <c r="J28" i="31"/>
  <c r="J50" i="31"/>
  <c r="J37" i="31"/>
  <c r="J35" i="31"/>
  <c r="J36" i="31"/>
  <c r="J42" i="31"/>
  <c r="J58" i="31"/>
  <c r="J53" i="31"/>
  <c r="J74" i="29"/>
  <c r="J80" i="29"/>
  <c r="J78" i="29"/>
  <c r="J24" i="31"/>
  <c r="J40" i="31"/>
  <c r="J31" i="31"/>
  <c r="J54" i="31"/>
  <c r="J47" i="31"/>
  <c r="J55" i="31"/>
  <c r="J48" i="31"/>
  <c r="J56" i="31"/>
  <c r="J85" i="29"/>
  <c r="J99" i="29"/>
  <c r="J32" i="31"/>
  <c r="J34" i="31"/>
  <c r="J39" i="31"/>
  <c r="J41" i="31"/>
  <c r="J38" i="31"/>
  <c r="J30" i="31"/>
  <c r="J44" i="31"/>
  <c r="J49" i="31"/>
  <c r="J60" i="26"/>
  <c r="J53" i="29"/>
  <c r="J58" i="29"/>
  <c r="J44" i="29"/>
  <c r="J49" i="29"/>
  <c r="J40" i="29"/>
  <c r="J54" i="29"/>
  <c r="J31" i="29"/>
  <c r="J57" i="29"/>
  <c r="J48" i="29"/>
  <c r="J47" i="29"/>
  <c r="J38" i="29"/>
  <c r="J30" i="29"/>
  <c r="J25" i="29"/>
  <c r="J26" i="29"/>
  <c r="J56" i="29"/>
  <c r="J27" i="29"/>
  <c r="J37" i="29"/>
  <c r="J32" i="29"/>
  <c r="J28" i="29"/>
  <c r="J34" i="29"/>
  <c r="J39" i="29"/>
  <c r="J36" i="29"/>
  <c r="J55" i="29"/>
  <c r="J29" i="29"/>
  <c r="J43" i="29"/>
  <c r="J33" i="29"/>
  <c r="J24" i="29"/>
  <c r="J46" i="29"/>
  <c r="J42" i="29"/>
  <c r="J41" i="29"/>
  <c r="J50" i="29"/>
  <c r="J66" i="29"/>
  <c r="J70" i="29"/>
  <c r="J73" i="29"/>
  <c r="J92" i="29"/>
  <c r="J60" i="23"/>
  <c r="J68" i="29"/>
  <c r="J81" i="29"/>
  <c r="J69" i="29"/>
  <c r="J98" i="29"/>
  <c r="J88" i="29"/>
  <c r="H77" i="30"/>
  <c r="Z77" i="31" s="1"/>
  <c r="AB77" i="31" s="1"/>
  <c r="D100" i="30"/>
  <c r="Q60" i="30"/>
  <c r="R60" i="30" s="1"/>
  <c r="J30" i="22"/>
  <c r="J37" i="22"/>
  <c r="R52" i="31"/>
  <c r="Q60" i="31"/>
  <c r="R60" i="31" s="1"/>
  <c r="I59" i="28"/>
  <c r="I60" i="28" s="1"/>
  <c r="H60" i="28"/>
  <c r="H99" i="28"/>
  <c r="X99" i="31" s="1"/>
  <c r="D100" i="28"/>
  <c r="J58" i="22"/>
  <c r="J56" i="22"/>
  <c r="J29" i="22"/>
  <c r="J41" i="22"/>
  <c r="J45" i="22"/>
  <c r="J35" i="22"/>
  <c r="J49" i="22"/>
  <c r="J38" i="22"/>
  <c r="J26" i="22"/>
  <c r="J43" i="22"/>
  <c r="J33" i="22"/>
  <c r="J42" i="22"/>
  <c r="J27" i="22"/>
  <c r="J57" i="22"/>
  <c r="J25" i="22"/>
  <c r="J53" i="22"/>
  <c r="J28" i="22"/>
  <c r="J54" i="22"/>
  <c r="J55" i="22"/>
  <c r="J31" i="22"/>
  <c r="J50" i="22"/>
  <c r="J40" i="22"/>
  <c r="J46" i="22"/>
  <c r="J32" i="22"/>
  <c r="J59" i="22"/>
  <c r="J47" i="22"/>
  <c r="J39" i="22"/>
  <c r="J44" i="22"/>
  <c r="J36" i="22"/>
  <c r="J48" i="22"/>
  <c r="J24" i="22"/>
  <c r="J51" i="22"/>
  <c r="J34" i="22"/>
  <c r="D100" i="31"/>
  <c r="H92" i="31"/>
  <c r="AA92" i="31" s="1"/>
  <c r="J60" i="30"/>
  <c r="J76" i="29"/>
  <c r="J91" i="29"/>
  <c r="J89" i="29"/>
  <c r="J87" i="29"/>
  <c r="J95" i="29"/>
  <c r="J75" i="29"/>
  <c r="J97" i="29"/>
  <c r="J82" i="29"/>
  <c r="J90" i="29"/>
  <c r="J83" i="29"/>
  <c r="J72" i="29"/>
  <c r="J93" i="29"/>
  <c r="J79" i="29"/>
  <c r="J65" i="29"/>
  <c r="J64" i="29"/>
  <c r="J71" i="29"/>
  <c r="J84" i="29"/>
  <c r="J86" i="29"/>
  <c r="J60" i="27"/>
  <c r="N76" i="34" l="1"/>
  <c r="N77" i="34" s="1"/>
  <c r="N76" i="36"/>
  <c r="P59" i="36"/>
  <c r="P75" i="36"/>
  <c r="N77" i="36"/>
  <c r="P58" i="36"/>
  <c r="P76" i="36"/>
  <c r="AB92" i="31"/>
  <c r="AB99" i="31"/>
  <c r="B77" i="34"/>
  <c r="P77" i="36"/>
  <c r="N77" i="33"/>
  <c r="M77" i="33"/>
  <c r="C76" i="35"/>
  <c r="C77" i="35" s="1"/>
  <c r="N75" i="35"/>
  <c r="B77" i="35"/>
  <c r="N58" i="36"/>
  <c r="N59" i="36" s="1"/>
  <c r="J60" i="31"/>
  <c r="J60" i="29"/>
  <c r="I77" i="30"/>
  <c r="H100" i="30"/>
  <c r="I100" i="30" s="1"/>
  <c r="J25" i="28"/>
  <c r="J29" i="28"/>
  <c r="J33" i="28"/>
  <c r="J44" i="28"/>
  <c r="J31" i="28"/>
  <c r="J45" i="28"/>
  <c r="J30" i="28"/>
  <c r="J39" i="28"/>
  <c r="J53" i="28"/>
  <c r="J35" i="28"/>
  <c r="J38" i="28"/>
  <c r="J41" i="28"/>
  <c r="J43" i="28"/>
  <c r="J42" i="28"/>
  <c r="J49" i="28"/>
  <c r="J40" i="28"/>
  <c r="J51" i="28"/>
  <c r="J27" i="28"/>
  <c r="J37" i="28"/>
  <c r="J55" i="28"/>
  <c r="J52" i="28"/>
  <c r="J48" i="28"/>
  <c r="J54" i="28"/>
  <c r="J56" i="28"/>
  <c r="J47" i="28"/>
  <c r="J46" i="28"/>
  <c r="J58" i="28"/>
  <c r="J34" i="28"/>
  <c r="J57" i="28"/>
  <c r="J36" i="28"/>
  <c r="J28" i="28"/>
  <c r="J32" i="28"/>
  <c r="J50" i="28"/>
  <c r="J26" i="28"/>
  <c r="J24" i="28"/>
  <c r="I92" i="31"/>
  <c r="H100" i="31"/>
  <c r="I99" i="28"/>
  <c r="I100" i="28" s="1"/>
  <c r="H100" i="28"/>
  <c r="J99" i="28" s="1"/>
  <c r="J60" i="22"/>
  <c r="J59" i="28"/>
  <c r="J100" i="29"/>
  <c r="J92" i="31" l="1"/>
  <c r="I100" i="31"/>
  <c r="N76" i="35"/>
  <c r="N77" i="35" s="1"/>
  <c r="J87" i="30"/>
  <c r="J84" i="30"/>
  <c r="J91" i="30"/>
  <c r="J80" i="30"/>
  <c r="J86" i="30"/>
  <c r="J94" i="30"/>
  <c r="J72" i="30"/>
  <c r="J65" i="30"/>
  <c r="J93" i="30"/>
  <c r="J92" i="30"/>
  <c r="J98" i="30"/>
  <c r="J73" i="30"/>
  <c r="J79" i="30"/>
  <c r="J68" i="30"/>
  <c r="J75" i="30"/>
  <c r="J99" i="30"/>
  <c r="J85" i="30"/>
  <c r="J66" i="30"/>
  <c r="J70" i="30"/>
  <c r="J69" i="30"/>
  <c r="J82" i="30"/>
  <c r="J90" i="30"/>
  <c r="J95" i="30"/>
  <c r="J67" i="30"/>
  <c r="J97" i="30"/>
  <c r="J74" i="30"/>
  <c r="J64" i="30"/>
  <c r="J89" i="30"/>
  <c r="J83" i="30"/>
  <c r="J71" i="30"/>
  <c r="J76" i="30"/>
  <c r="J81" i="30"/>
  <c r="J96" i="30"/>
  <c r="J77" i="30"/>
  <c r="J78" i="30"/>
  <c r="J88" i="30"/>
  <c r="J91" i="31"/>
  <c r="J80" i="31"/>
  <c r="J98" i="31"/>
  <c r="J66" i="31"/>
  <c r="J94" i="31"/>
  <c r="J65" i="31"/>
  <c r="J75" i="31"/>
  <c r="J74" i="31"/>
  <c r="J90" i="31"/>
  <c r="J68" i="31"/>
  <c r="J93" i="31"/>
  <c r="J64" i="31"/>
  <c r="J70" i="31"/>
  <c r="J86" i="31"/>
  <c r="J81" i="31"/>
  <c r="J87" i="31"/>
  <c r="J97" i="31"/>
  <c r="J67" i="31"/>
  <c r="J99" i="31"/>
  <c r="J89" i="31"/>
  <c r="J78" i="31"/>
  <c r="J71" i="31"/>
  <c r="J73" i="31"/>
  <c r="J69" i="31"/>
  <c r="J82" i="31"/>
  <c r="J96" i="31"/>
  <c r="J84" i="31"/>
  <c r="J88" i="31"/>
  <c r="J72" i="31"/>
  <c r="J76" i="31"/>
  <c r="J77" i="31"/>
  <c r="J79" i="31"/>
  <c r="J95" i="31"/>
  <c r="J85" i="31"/>
  <c r="J83" i="31"/>
  <c r="J60" i="28"/>
  <c r="J84" i="28"/>
  <c r="J65" i="28"/>
  <c r="J89" i="28"/>
  <c r="J95" i="28"/>
  <c r="J72" i="28"/>
  <c r="J96" i="28"/>
  <c r="J93" i="28"/>
  <c r="J88" i="28"/>
  <c r="J71" i="28"/>
  <c r="J87" i="28"/>
  <c r="J67" i="28"/>
  <c r="J69" i="28"/>
  <c r="J97" i="28"/>
  <c r="J74" i="28"/>
  <c r="J86" i="28"/>
  <c r="J76" i="28"/>
  <c r="J81" i="28"/>
  <c r="J77" i="28"/>
  <c r="J73" i="28"/>
  <c r="J92" i="28"/>
  <c r="J75" i="28"/>
  <c r="J79" i="28"/>
  <c r="J98" i="28"/>
  <c r="J85" i="28"/>
  <c r="J70" i="28"/>
  <c r="J78" i="28"/>
  <c r="J68" i="28"/>
  <c r="J91" i="28"/>
  <c r="J94" i="28"/>
  <c r="J82" i="28"/>
  <c r="J80" i="28"/>
  <c r="J66" i="28"/>
  <c r="J64" i="28"/>
  <c r="J83" i="28"/>
  <c r="J90" i="28"/>
  <c r="J100" i="30" l="1"/>
  <c r="J100" i="28"/>
  <c r="J100" i="31"/>
</calcChain>
</file>

<file path=xl/sharedStrings.xml><?xml version="1.0" encoding="utf-8"?>
<sst xmlns="http://schemas.openxmlformats.org/spreadsheetml/2006/main" count="1916" uniqueCount="310">
  <si>
    <t>k1:S20</t>
    <phoneticPr fontId="7"/>
  </si>
  <si>
    <t>自動車交通量調査結果集計表（方向別）</t>
    <phoneticPr fontId="7"/>
  </si>
  <si>
    <t>方向</t>
  </si>
  <si>
    <t xml:space="preserve"> </t>
  </si>
  <si>
    <t>小型車類</t>
    <phoneticPr fontId="7"/>
  </si>
  <si>
    <t>大型車類</t>
  </si>
  <si>
    <t>大型車</t>
  </si>
  <si>
    <t>時間</t>
  </si>
  <si>
    <t>小型車類</t>
  </si>
  <si>
    <t>時間帯　種別</t>
  </si>
  <si>
    <t>乗用車</t>
  </si>
  <si>
    <t>貨物車</t>
  </si>
  <si>
    <t>計</t>
  </si>
  <si>
    <t>バス</t>
  </si>
  <si>
    <t>合計</t>
  </si>
  <si>
    <t>混入率
（％）</t>
    <phoneticPr fontId="7"/>
  </si>
  <si>
    <t>係数
（％）</t>
    <phoneticPr fontId="7"/>
  </si>
  <si>
    <t>7:00～7:10</t>
  </si>
  <si>
    <t>7:10～7:20</t>
  </si>
  <si>
    <t>7:20～7:30</t>
  </si>
  <si>
    <t>7:30～7:40</t>
  </si>
  <si>
    <t>7:40～7:50</t>
  </si>
  <si>
    <t>7:50～8:00</t>
  </si>
  <si>
    <t>7:00～8:00</t>
  </si>
  <si>
    <t>8:00～8:10</t>
  </si>
  <si>
    <t>8:10～8:20</t>
  </si>
  <si>
    <t>8:20～8:30</t>
  </si>
  <si>
    <t>8:30～8:40</t>
  </si>
  <si>
    <t>8:40～8:50</t>
  </si>
  <si>
    <t>8:50～9:00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</si>
  <si>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</si>
  <si>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</si>
  <si>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</si>
  <si>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</si>
  <si>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</si>
  <si>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</si>
  <si>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</si>
  <si>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</si>
  <si>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</si>
  <si>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17:00～17:10</t>
  </si>
  <si>
    <t>17:10～17:20</t>
  </si>
  <si>
    <t>17:20～17:30</t>
  </si>
  <si>
    <t>17:30～17:40</t>
  </si>
  <si>
    <t>17:40～17:50</t>
  </si>
  <si>
    <t>17:50～18:00</t>
  </si>
  <si>
    <t>17:00～18:00</t>
    <phoneticPr fontId="7"/>
  </si>
  <si>
    <t>18:00～18:10</t>
  </si>
  <si>
    <t>18:10～18:20</t>
  </si>
  <si>
    <t>18:20～18:30</t>
  </si>
  <si>
    <t>18:30～18:40</t>
  </si>
  <si>
    <t>18:40～18:50</t>
  </si>
  <si>
    <t>18:50～19:00</t>
    <phoneticPr fontId="7"/>
  </si>
  <si>
    <t>18:00～19:00</t>
    <phoneticPr fontId="7"/>
  </si>
  <si>
    <t>１２時間合計</t>
    <rPh sb="4" eb="5">
      <t>ゴウ</t>
    </rPh>
    <phoneticPr fontId="7"/>
  </si>
  <si>
    <t>12</t>
  </si>
  <si>
    <t/>
  </si>
  <si>
    <t>1</t>
  </si>
  <si>
    <t>2</t>
  </si>
  <si>
    <t>34</t>
  </si>
  <si>
    <t>3</t>
  </si>
  <si>
    <t>4</t>
  </si>
  <si>
    <t>56</t>
  </si>
  <si>
    <t>5</t>
  </si>
  <si>
    <t>6</t>
  </si>
  <si>
    <t>78</t>
  </si>
  <si>
    <t>7</t>
  </si>
  <si>
    <t>8</t>
  </si>
  <si>
    <t>910</t>
  </si>
  <si>
    <t>9</t>
  </si>
  <si>
    <t>10</t>
  </si>
  <si>
    <t>1112</t>
  </si>
  <si>
    <t>11</t>
  </si>
  <si>
    <t>混入率
（％）</t>
    <phoneticPr fontId="7"/>
  </si>
  <si>
    <t>1+2+34+8+12</t>
  </si>
  <si>
    <t>断面：Ａ</t>
  </si>
  <si>
    <t>流入部計(1+2+3)</t>
  </si>
  <si>
    <t>流出部計(4+8+12)</t>
  </si>
  <si>
    <t>断面合計(1+2+3+4+8+12)</t>
  </si>
  <si>
    <t>18:50～19:00</t>
    <phoneticPr fontId="7"/>
  </si>
  <si>
    <t>18:00～19:00</t>
    <phoneticPr fontId="7"/>
  </si>
  <si>
    <t>4+5+63+7+11</t>
  </si>
  <si>
    <t>断面：Ｂ</t>
  </si>
  <si>
    <t>流入部計(4+5+6)</t>
  </si>
  <si>
    <t>流出部計(3+7+11)</t>
  </si>
  <si>
    <t>7+8+92+6+10</t>
  </si>
  <si>
    <t>断面：Ｃ</t>
  </si>
  <si>
    <t>流入部計(7+8+9)</t>
  </si>
  <si>
    <t>流出部計(2+6+10)</t>
  </si>
  <si>
    <t>10+11+121+5+9</t>
  </si>
  <si>
    <t>断面：Ｄ</t>
  </si>
  <si>
    <t>流入部計(10+11+12)</t>
  </si>
  <si>
    <t>流出部計(1+5+9)</t>
  </si>
  <si>
    <t>自動車交通量調査結果集計表（方向別）</t>
    <phoneticPr fontId="7"/>
  </si>
  <si>
    <t>小型車類</t>
    <phoneticPr fontId="7"/>
  </si>
  <si>
    <t>係数
（％）</t>
    <phoneticPr fontId="7"/>
  </si>
  <si>
    <t>小型車類</t>
    <phoneticPr fontId="7"/>
  </si>
  <si>
    <t>混入率
（％）</t>
    <phoneticPr fontId="7"/>
  </si>
  <si>
    <t>18:50～19:00</t>
    <phoneticPr fontId="7"/>
  </si>
  <si>
    <t>混入率
（％）</t>
    <phoneticPr fontId="7"/>
  </si>
  <si>
    <t>係数
（％）</t>
    <phoneticPr fontId="7"/>
  </si>
  <si>
    <t>混入率
（％）</t>
    <phoneticPr fontId="7"/>
  </si>
  <si>
    <t>№８</t>
  </si>
  <si>
    <t>k1:S20</t>
    <phoneticPr fontId="7"/>
  </si>
  <si>
    <t>自動車交通量調査結果集計表（方向別）</t>
    <phoneticPr fontId="7"/>
  </si>
  <si>
    <t>係数
（％）</t>
    <phoneticPr fontId="7"/>
  </si>
  <si>
    <t>k1:S20</t>
    <phoneticPr fontId="7"/>
  </si>
  <si>
    <t>小型車類</t>
    <phoneticPr fontId="7"/>
  </si>
  <si>
    <t>18:00～19:00</t>
    <phoneticPr fontId="7"/>
  </si>
  <si>
    <t>17:00～18:00</t>
    <phoneticPr fontId="7"/>
  </si>
  <si>
    <t>混入率
（％）</t>
    <phoneticPr fontId="7"/>
  </si>
  <si>
    <t>18:00～19:00</t>
    <phoneticPr fontId="7"/>
  </si>
  <si>
    <t>自動車交通量調査結果集計表（断面別）</t>
    <phoneticPr fontId="7"/>
  </si>
  <si>
    <t>小型車類</t>
    <phoneticPr fontId="7"/>
  </si>
  <si>
    <t>係数
（％）</t>
    <phoneticPr fontId="7"/>
  </si>
  <si>
    <t>18:50～19:00</t>
    <phoneticPr fontId="7"/>
  </si>
  <si>
    <t>18:00～19:00</t>
    <phoneticPr fontId="7"/>
  </si>
  <si>
    <t>自動車交通量調査結果集計表（断面別）</t>
    <phoneticPr fontId="7"/>
  </si>
  <si>
    <t>混入率
（％）</t>
    <phoneticPr fontId="7"/>
  </si>
  <si>
    <t>k1:S20</t>
    <phoneticPr fontId="7"/>
  </si>
  <si>
    <t>自動車交通量調査結果集計表（断面別）</t>
    <phoneticPr fontId="7"/>
  </si>
  <si>
    <t>小型車類</t>
    <phoneticPr fontId="7"/>
  </si>
  <si>
    <t>混入率
（％）</t>
    <phoneticPr fontId="7"/>
  </si>
  <si>
    <t>係数
（％）</t>
    <phoneticPr fontId="7"/>
  </si>
  <si>
    <t>混入率
（％）</t>
    <phoneticPr fontId="7"/>
  </si>
  <si>
    <t>係数
（％）</t>
    <phoneticPr fontId="7"/>
  </si>
  <si>
    <t>17:00～18:00</t>
    <phoneticPr fontId="7"/>
  </si>
  <si>
    <t>18:00～19:00</t>
    <phoneticPr fontId="7"/>
  </si>
  <si>
    <t>18:50～19:00</t>
    <phoneticPr fontId="7"/>
  </si>
  <si>
    <t>18:00～19:00</t>
    <phoneticPr fontId="7"/>
  </si>
  <si>
    <t>自動車交通量調査結果集計表（断面別）</t>
    <phoneticPr fontId="7"/>
  </si>
  <si>
    <t>混入率
（％）</t>
    <phoneticPr fontId="7"/>
  </si>
  <si>
    <t>18:50～19:00</t>
    <phoneticPr fontId="7"/>
  </si>
  <si>
    <t>自動車交通量集計表</t>
    <rPh sb="0" eb="3">
      <t>ジドウシャ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6"/>
  </si>
  <si>
    <t>１２時間交通量集計表（7:00～19:00）</t>
    <rPh sb="2" eb="4">
      <t>ジカン</t>
    </rPh>
    <rPh sb="4" eb="6">
      <t>コウツウ</t>
    </rPh>
    <rPh sb="6" eb="7">
      <t>リョウ</t>
    </rPh>
    <rPh sb="7" eb="9">
      <t>シュウケイ</t>
    </rPh>
    <rPh sb="9" eb="10">
      <t>ヒョウ</t>
    </rPh>
    <phoneticPr fontId="16"/>
  </si>
  <si>
    <t>→　流入方向</t>
    <rPh sb="2" eb="3">
      <t>リュウ</t>
    </rPh>
    <rPh sb="3" eb="4">
      <t>ニュウ</t>
    </rPh>
    <rPh sb="4" eb="6">
      <t>ホウコウ</t>
    </rPh>
    <phoneticPr fontId="16"/>
  </si>
  <si>
    <t>Ａ</t>
    <phoneticPr fontId="16"/>
  </si>
  <si>
    <t>Ｂ</t>
    <phoneticPr fontId="16"/>
  </si>
  <si>
    <t>Ｃ</t>
    <phoneticPr fontId="16"/>
  </si>
  <si>
    <t>Ｄ</t>
    <phoneticPr fontId="16"/>
  </si>
  <si>
    <t>合　計</t>
    <rPh sb="0" eb="1">
      <t>ゴウ</t>
    </rPh>
    <rPh sb="2" eb="3">
      <t>ケイ</t>
    </rPh>
    <phoneticPr fontId="16"/>
  </si>
  <si>
    <t>方　向　案　内　図</t>
    <rPh sb="0" eb="1">
      <t>カタ</t>
    </rPh>
    <rPh sb="2" eb="3">
      <t>ムカイ</t>
    </rPh>
    <rPh sb="4" eb="5">
      <t>アン</t>
    </rPh>
    <rPh sb="6" eb="7">
      <t>ナイ</t>
    </rPh>
    <rPh sb="8" eb="9">
      <t>ズ</t>
    </rPh>
    <phoneticPr fontId="16"/>
  </si>
  <si>
    <t>Ａ</t>
    <phoneticPr fontId="16"/>
  </si>
  <si>
    <t>----</t>
    <phoneticPr fontId="16"/>
  </si>
  <si>
    <t>乗用車</t>
    <rPh sb="0" eb="3">
      <t>ジョウヨウシャ</t>
    </rPh>
    <phoneticPr fontId="16"/>
  </si>
  <si>
    <t>小型貨物</t>
    <rPh sb="0" eb="2">
      <t>コガタ</t>
    </rPh>
    <rPh sb="2" eb="4">
      <t>カモツ</t>
    </rPh>
    <phoneticPr fontId="16"/>
  </si>
  <si>
    <t>普通貨物</t>
    <rPh sb="0" eb="2">
      <t>フツウ</t>
    </rPh>
    <rPh sb="2" eb="4">
      <t>カモツ</t>
    </rPh>
    <phoneticPr fontId="16"/>
  </si>
  <si>
    <t>バス</t>
    <phoneticPr fontId="16"/>
  </si>
  <si>
    <t>合計</t>
    <rPh sb="0" eb="2">
      <t>ゴウケイ</t>
    </rPh>
    <phoneticPr fontId="16"/>
  </si>
  <si>
    <t>→流出方向</t>
    <rPh sb="1" eb="3">
      <t>リュウシュツ</t>
    </rPh>
    <rPh sb="3" eb="5">
      <t>ホウコウ</t>
    </rPh>
    <phoneticPr fontId="16"/>
  </si>
  <si>
    <t>Ｂ</t>
    <phoneticPr fontId="16"/>
  </si>
  <si>
    <t>バス</t>
    <phoneticPr fontId="16"/>
  </si>
  <si>
    <t>Ｃ</t>
    <phoneticPr fontId="16"/>
  </si>
  <si>
    <t>Ｄ</t>
    <phoneticPr fontId="16"/>
  </si>
  <si>
    <t>交 通 量 時 間 変 動 図</t>
  </si>
  <si>
    <t>大型車混入率</t>
    <phoneticPr fontId="22"/>
  </si>
  <si>
    <t>小型車</t>
    <phoneticPr fontId="22"/>
  </si>
  <si>
    <t>大型車</t>
    <phoneticPr fontId="22"/>
  </si>
  <si>
    <t>種別　時間帯</t>
  </si>
  <si>
    <t>小型車</t>
  </si>
  <si>
    <t>合　計</t>
  </si>
  <si>
    <t>大型車混入率</t>
  </si>
  <si>
    <t>Ａ　合計</t>
  </si>
  <si>
    <t>大型車混入率</t>
    <phoneticPr fontId="22"/>
  </si>
  <si>
    <t>小型車</t>
    <phoneticPr fontId="22"/>
  </si>
  <si>
    <t>大型車</t>
    <phoneticPr fontId="22"/>
  </si>
  <si>
    <t>Ｂ　合計</t>
  </si>
  <si>
    <t>小型車</t>
    <phoneticPr fontId="22"/>
  </si>
  <si>
    <t>大型車</t>
    <phoneticPr fontId="22"/>
  </si>
  <si>
    <t>Ｃ　合計</t>
  </si>
  <si>
    <t>Ｄ　合計</t>
  </si>
  <si>
    <t>渋滞長調査結果集計表</t>
  </si>
  <si>
    <t>対象方向　：ＡＢ</t>
  </si>
  <si>
    <t>滞留</t>
    <rPh sb="0" eb="2">
      <t>タイリュウ</t>
    </rPh>
    <phoneticPr fontId="22"/>
  </si>
  <si>
    <t>渋滞</t>
    <rPh sb="0" eb="2">
      <t>ジュウタイ</t>
    </rPh>
    <phoneticPr fontId="22"/>
  </si>
  <si>
    <t>滞留長</t>
  </si>
  <si>
    <t>渋滞長</t>
  </si>
  <si>
    <t>観測時間</t>
  </si>
  <si>
    <t>車線</t>
    <rPh sb="0" eb="2">
      <t>シャセン</t>
    </rPh>
    <phoneticPr fontId="22"/>
  </si>
  <si>
    <t>原因</t>
    <rPh sb="0" eb="2">
      <t>ゲンイン</t>
    </rPh>
    <phoneticPr fontId="22"/>
  </si>
  <si>
    <t>(m)</t>
  </si>
  <si>
    <t>分：秒</t>
  </si>
  <si>
    <t>－</t>
  </si>
  <si>
    <t>最　大</t>
    <rPh sb="0" eb="3">
      <t>サイダイ</t>
    </rPh>
    <phoneticPr fontId="22"/>
  </si>
  <si>
    <t>歩行者･自転車交通量調査表</t>
  </si>
  <si>
    <t>　</t>
  </si>
  <si>
    <t>天　候　　：晴れ</t>
  </si>
  <si>
    <t>ｱ</t>
  </si>
  <si>
    <t>ｲ</t>
  </si>
  <si>
    <t>時間帯　　　種別</t>
    <phoneticPr fontId="27"/>
  </si>
  <si>
    <t>歩行者</t>
  </si>
  <si>
    <t>自転車</t>
  </si>
  <si>
    <t xml:space="preserve"> 7:00～ 7:10</t>
  </si>
  <si>
    <t xml:space="preserve"> 7:10～ 7:20</t>
  </si>
  <si>
    <t xml:space="preserve"> 7:20～ 7:30</t>
  </si>
  <si>
    <t xml:space="preserve"> 7:30～ 7:40</t>
  </si>
  <si>
    <t xml:space="preserve"> 7:40～ 7:50</t>
  </si>
  <si>
    <t xml:space="preserve"> 7:50～ 8:00</t>
  </si>
  <si>
    <t xml:space="preserve"> 7:00～ 8:00</t>
  </si>
  <si>
    <t xml:space="preserve"> 8:00～ 8:10</t>
  </si>
  <si>
    <t xml:space="preserve"> 8:10～ 8:20</t>
  </si>
  <si>
    <t xml:space="preserve"> 8:20～ 8:30</t>
  </si>
  <si>
    <t xml:space="preserve"> 8:30～ 8:40</t>
  </si>
  <si>
    <t xml:space="preserve"> 8:40～ 8:50</t>
  </si>
  <si>
    <t xml:space="preserve"> 8:50～ 9:00</t>
  </si>
  <si>
    <t xml:space="preserve"> 8:00～ 9:00</t>
  </si>
  <si>
    <t xml:space="preserve"> 9:00～10:00</t>
  </si>
  <si>
    <t>17:00～18:00</t>
  </si>
  <si>
    <t>18:00～19:00</t>
  </si>
  <si>
    <t>１２時間合計</t>
    <rPh sb="4" eb="5">
      <t>ゴウ</t>
    </rPh>
    <phoneticPr fontId="27"/>
  </si>
  <si>
    <t>ｳ</t>
  </si>
  <si>
    <t>ｴ</t>
  </si>
  <si>
    <t>時間帯　　　種別</t>
    <phoneticPr fontId="27"/>
  </si>
  <si>
    <t>ｵ</t>
  </si>
  <si>
    <t>ｶ</t>
  </si>
  <si>
    <t>ｷ</t>
  </si>
  <si>
    <t>ｸ</t>
  </si>
  <si>
    <t>歩行者交通量時間変動図</t>
    <phoneticPr fontId="22"/>
  </si>
  <si>
    <t>7時台</t>
  </si>
  <si>
    <t>8時台</t>
  </si>
  <si>
    <t>9時台</t>
  </si>
  <si>
    <t>10時台</t>
  </si>
  <si>
    <t>11時台</t>
  </si>
  <si>
    <t>12時台</t>
  </si>
  <si>
    <t>13時台</t>
  </si>
  <si>
    <t>14時台</t>
  </si>
  <si>
    <t>15時台</t>
  </si>
  <si>
    <t>16時台</t>
  </si>
  <si>
    <t>17時台</t>
  </si>
  <si>
    <t>18時台</t>
  </si>
  <si>
    <t>合計</t>
    <rPh sb="0" eb="2">
      <t>ゴウケイ</t>
    </rPh>
    <phoneticPr fontId="22"/>
  </si>
  <si>
    <t>歩行者交通量時間変動図</t>
    <phoneticPr fontId="22"/>
  </si>
  <si>
    <t>歩行者交通量時間変動図</t>
    <phoneticPr fontId="22"/>
  </si>
  <si>
    <t>調査地点　：Ｎｏ．１　千葉みなと駅交差点</t>
    <rPh sb="16" eb="17">
      <t>エキ</t>
    </rPh>
    <phoneticPr fontId="3"/>
  </si>
  <si>
    <t>調査地点　：Ｎｏ．１　千葉みなと駅交差点</t>
    <rPh sb="16" eb="17">
      <t>エキ</t>
    </rPh>
    <phoneticPr fontId="3"/>
  </si>
  <si>
    <t>調査地点　：Ｎｏ．１　千葉みなと駅交差点Ａ</t>
    <rPh sb="16" eb="17">
      <t>エキ</t>
    </rPh>
    <phoneticPr fontId="3"/>
  </si>
  <si>
    <t>調査地点　：Ｎｏ．１　千葉みなと駅交差点D</t>
    <rPh sb="16" eb="17">
      <t>エキ</t>
    </rPh>
    <phoneticPr fontId="3"/>
  </si>
  <si>
    <t>調査地点　：Ｎｏ．１　千葉みなと駅交差点C</t>
    <rPh sb="16" eb="17">
      <t>エキ</t>
    </rPh>
    <phoneticPr fontId="3"/>
  </si>
  <si>
    <t>調査地点　：Ｎｏ．１　千葉みなと駅交差点B</t>
    <rPh sb="16" eb="17">
      <t>エキ</t>
    </rPh>
    <phoneticPr fontId="3"/>
  </si>
  <si>
    <t>調査地点　：Ｎｏ．1　千葉みなと駅交差点</t>
    <rPh sb="11" eb="13">
      <t>チバ</t>
    </rPh>
    <rPh sb="16" eb="17">
      <t>エキ</t>
    </rPh>
    <phoneticPr fontId="3"/>
  </si>
  <si>
    <t>調査地点　：Ｎｏ．1　千葉みなと駅交差点</t>
    <rPh sb="16" eb="17">
      <t>エキ</t>
    </rPh>
    <phoneticPr fontId="3"/>
  </si>
  <si>
    <t>18:50～19:00</t>
    <phoneticPr fontId="3"/>
  </si>
  <si>
    <t>18:50～19:00</t>
    <phoneticPr fontId="3"/>
  </si>
  <si>
    <t>※滞留車線は歩道側より順に１，２、３で表示</t>
    <rPh sb="1" eb="3">
      <t>タイリュウ</t>
    </rPh>
    <rPh sb="3" eb="5">
      <t>シャセン</t>
    </rPh>
    <rPh sb="6" eb="8">
      <t>ホドウ</t>
    </rPh>
    <rPh sb="8" eb="9">
      <t>ガワ</t>
    </rPh>
    <rPh sb="11" eb="12">
      <t>ジュン</t>
    </rPh>
    <rPh sb="19" eb="21">
      <t>ヒョウジ</t>
    </rPh>
    <phoneticPr fontId="22"/>
  </si>
  <si>
    <t>通過時間</t>
  </si>
  <si>
    <t>散布図用縮尺変動値</t>
    <rPh sb="0" eb="2">
      <t>サンプ</t>
    </rPh>
    <rPh sb="2" eb="3">
      <t>ズ</t>
    </rPh>
    <rPh sb="3" eb="4">
      <t>ヨウ</t>
    </rPh>
    <rPh sb="4" eb="6">
      <t>シュクシャク</t>
    </rPh>
    <rPh sb="6" eb="8">
      <t>ヘンドウ</t>
    </rPh>
    <rPh sb="8" eb="9">
      <t>アタイ</t>
    </rPh>
    <phoneticPr fontId="3"/>
  </si>
  <si>
    <t>－</t>
    <phoneticPr fontId="22"/>
  </si>
  <si>
    <t>－</t>
    <phoneticPr fontId="22"/>
  </si>
  <si>
    <t>渋滞原因</t>
    <phoneticPr fontId="22"/>
  </si>
  <si>
    <t>－</t>
    <phoneticPr fontId="22"/>
  </si>
  <si>
    <t>渋滞原因</t>
    <phoneticPr fontId="22"/>
  </si>
  <si>
    <t>対象方向　：CD</t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</si>
  <si>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</si>
  <si>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</si>
  <si>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</si>
  <si>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</si>
  <si>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合計</t>
    <rPh sb="0" eb="2">
      <t>ゴウケイ</t>
    </rPh>
    <phoneticPr fontId="3"/>
  </si>
  <si>
    <t>調査年月日：平成29年 1月24日（火）天候：晴れ</t>
    <rPh sb="18" eb="19">
      <t>カ</t>
    </rPh>
    <phoneticPr fontId="3"/>
  </si>
  <si>
    <t>調査年月日：平成29年 1月24日（火）　天候：晴れ</t>
    <rPh sb="18" eb="19">
      <t>カ</t>
    </rPh>
    <phoneticPr fontId="3"/>
  </si>
  <si>
    <t>調査年月日：平成29年 1月24日（火）天候：晴れ</t>
    <rPh sb="18" eb="19">
      <t>カ</t>
    </rPh>
    <phoneticPr fontId="22"/>
  </si>
  <si>
    <t>調査年月日：平成29年 1月24日（火）</t>
    <rPh sb="18" eb="19">
      <t>カ</t>
    </rPh>
    <phoneticPr fontId="3"/>
  </si>
  <si>
    <t>-</t>
    <phoneticPr fontId="3"/>
  </si>
  <si>
    <t>流入方向A</t>
    <phoneticPr fontId="3"/>
  </si>
  <si>
    <t>流入方向B</t>
    <phoneticPr fontId="3"/>
  </si>
  <si>
    <t>流入方向C</t>
    <phoneticPr fontId="3"/>
  </si>
  <si>
    <t>流入方向D</t>
    <phoneticPr fontId="3"/>
  </si>
  <si>
    <t>時間帯：ピーク時間（17：００－１8：００）</t>
    <rPh sb="0" eb="3">
      <t>ジカンタイ</t>
    </rPh>
    <rPh sb="7" eb="9">
      <t>ジカン</t>
    </rPh>
    <phoneticPr fontId="31"/>
  </si>
  <si>
    <t>時間帯：12時間合計（７：００－１９：００）</t>
    <rPh sb="0" eb="3">
      <t>ジカンタイ</t>
    </rPh>
    <rPh sb="6" eb="8">
      <t>ジカン</t>
    </rPh>
    <rPh sb="8" eb="10">
      <t>ゴウケイ</t>
    </rPh>
    <phoneticPr fontId="31"/>
  </si>
  <si>
    <t>調査年月日：平成29年１月24日（火）　天候：晴れ</t>
    <rPh sb="0" eb="2">
      <t>チョウサ</t>
    </rPh>
    <rPh sb="2" eb="5">
      <t>ネンガッピ</t>
    </rPh>
    <rPh sb="6" eb="8">
      <t>ヘイセイ</t>
    </rPh>
    <rPh sb="10" eb="11">
      <t>ネン</t>
    </rPh>
    <rPh sb="12" eb="13">
      <t>ツキ</t>
    </rPh>
    <rPh sb="15" eb="16">
      <t>ヒ</t>
    </rPh>
    <rPh sb="17" eb="18">
      <t>カ</t>
    </rPh>
    <rPh sb="20" eb="22">
      <t>テンコウ</t>
    </rPh>
    <rPh sb="23" eb="24">
      <t>ハ</t>
    </rPh>
    <phoneticPr fontId="31"/>
  </si>
  <si>
    <t>調査地点名：NO.1　千葉みなと駅交差点</t>
    <rPh sb="0" eb="2">
      <t>チョウサ</t>
    </rPh>
    <rPh sb="2" eb="4">
      <t>チテン</t>
    </rPh>
    <rPh sb="4" eb="5">
      <t>メイ</t>
    </rPh>
    <rPh sb="11" eb="13">
      <t>チバ</t>
    </rPh>
    <rPh sb="16" eb="17">
      <t>エキ</t>
    </rPh>
    <rPh sb="17" eb="20">
      <t>コウサテン</t>
    </rPh>
    <phoneticPr fontId="31"/>
  </si>
  <si>
    <t>自　動　車　交　通　流　動　図</t>
    <rPh sb="0" eb="1">
      <t>ジ</t>
    </rPh>
    <rPh sb="2" eb="3">
      <t>ドウ</t>
    </rPh>
    <rPh sb="4" eb="5">
      <t>シャ</t>
    </rPh>
    <rPh sb="6" eb="7">
      <t>コウ</t>
    </rPh>
    <rPh sb="8" eb="9">
      <t>ツウ</t>
    </rPh>
    <rPh sb="10" eb="11">
      <t>リュウ</t>
    </rPh>
    <rPh sb="12" eb="13">
      <t>ドウ</t>
    </rPh>
    <rPh sb="14" eb="15">
      <t>ズ</t>
    </rPh>
    <phoneticPr fontId="31"/>
  </si>
  <si>
    <t>9φ</t>
    <phoneticPr fontId="16"/>
  </si>
  <si>
    <t>8φ</t>
    <phoneticPr fontId="16"/>
  </si>
  <si>
    <t>7φ</t>
    <phoneticPr fontId="16"/>
  </si>
  <si>
    <t>6φ</t>
    <phoneticPr fontId="16"/>
  </si>
  <si>
    <t>5φ</t>
    <phoneticPr fontId="16"/>
  </si>
  <si>
    <t>4φ</t>
    <phoneticPr fontId="16"/>
  </si>
  <si>
    <t>3φ</t>
    <phoneticPr fontId="16"/>
  </si>
  <si>
    <t>2φ</t>
    <phoneticPr fontId="16"/>
  </si>
  <si>
    <t>1φ</t>
    <phoneticPr fontId="16"/>
  </si>
  <si>
    <t>現示階梯図</t>
    <rPh sb="0" eb="1">
      <t>ゲン</t>
    </rPh>
    <rPh sb="1" eb="2">
      <t>シメ</t>
    </rPh>
    <rPh sb="2" eb="4">
      <t>カイテイ</t>
    </rPh>
    <rPh sb="4" eb="5">
      <t>ズ</t>
    </rPh>
    <phoneticPr fontId="16"/>
  </si>
  <si>
    <t>φ</t>
    <phoneticPr fontId="36"/>
  </si>
  <si>
    <t>18時台</t>
    <rPh sb="2" eb="3">
      <t>ジ</t>
    </rPh>
    <rPh sb="3" eb="4">
      <t>ダイ</t>
    </rPh>
    <phoneticPr fontId="16"/>
  </si>
  <si>
    <t>12時台</t>
    <rPh sb="2" eb="3">
      <t>ジ</t>
    </rPh>
    <rPh sb="3" eb="4">
      <t>ダイ</t>
    </rPh>
    <phoneticPr fontId="16"/>
  </si>
  <si>
    <t>8時台</t>
    <rPh sb="1" eb="2">
      <t>ジ</t>
    </rPh>
    <rPh sb="2" eb="3">
      <t>ダイ</t>
    </rPh>
    <phoneticPr fontId="16"/>
  </si>
  <si>
    <t>Ｃ信号（自動車用）</t>
    <rPh sb="1" eb="3">
      <t>シンゴウ</t>
    </rPh>
    <rPh sb="4" eb="6">
      <t>ジドウ</t>
    </rPh>
    <rPh sb="6" eb="7">
      <t>シャ</t>
    </rPh>
    <rPh sb="7" eb="8">
      <t>ヨウ</t>
    </rPh>
    <phoneticPr fontId="16"/>
  </si>
  <si>
    <t>BF</t>
    <phoneticPr fontId="16"/>
  </si>
  <si>
    <t>ｃ信号（歩行者用）</t>
    <rPh sb="1" eb="3">
      <t>シンゴウ</t>
    </rPh>
    <rPh sb="4" eb="7">
      <t>ホコウシャ</t>
    </rPh>
    <rPh sb="7" eb="8">
      <t>ヨウ</t>
    </rPh>
    <phoneticPr fontId="16"/>
  </si>
  <si>
    <t>Ｂ信号（自動車用）</t>
    <rPh sb="1" eb="3">
      <t>シンゴウ</t>
    </rPh>
    <rPh sb="4" eb="6">
      <t>ジドウ</t>
    </rPh>
    <rPh sb="6" eb="7">
      <t>シャ</t>
    </rPh>
    <rPh sb="7" eb="8">
      <t>ヨウ</t>
    </rPh>
    <phoneticPr fontId="16"/>
  </si>
  <si>
    <t>ｂ信号（歩行者用）</t>
    <rPh sb="1" eb="3">
      <t>シンゴウ</t>
    </rPh>
    <rPh sb="4" eb="7">
      <t>ホコウシャ</t>
    </rPh>
    <rPh sb="7" eb="8">
      <t>ヨウ</t>
    </rPh>
    <phoneticPr fontId="16"/>
  </si>
  <si>
    <t>Ａ信号（自動車用）</t>
    <rPh sb="1" eb="3">
      <t>シンゴウ</t>
    </rPh>
    <rPh sb="4" eb="6">
      <t>ジドウ</t>
    </rPh>
    <rPh sb="6" eb="7">
      <t>シャ</t>
    </rPh>
    <rPh sb="7" eb="8">
      <t>ヨウ</t>
    </rPh>
    <phoneticPr fontId="16"/>
  </si>
  <si>
    <t>ａ信号（歩行者用）</t>
    <rPh sb="1" eb="3">
      <t>シンゴウ</t>
    </rPh>
    <rPh sb="4" eb="7">
      <t>ホコウシャ</t>
    </rPh>
    <rPh sb="7" eb="8">
      <t>ヨウ</t>
    </rPh>
    <phoneticPr fontId="16"/>
  </si>
  <si>
    <t>信号</t>
  </si>
  <si>
    <t>階梯</t>
  </si>
  <si>
    <t>青点滅</t>
    <rPh sb="0" eb="1">
      <t>アオ</t>
    </rPh>
    <rPh sb="1" eb="3">
      <t>テンメツ</t>
    </rPh>
    <phoneticPr fontId="16"/>
  </si>
  <si>
    <t>平成29年1月24日(火)</t>
    <rPh sb="0" eb="2">
      <t>ヘイセイ</t>
    </rPh>
    <rPh sb="4" eb="5">
      <t>ネン</t>
    </rPh>
    <rPh sb="6" eb="7">
      <t>ツキ</t>
    </rPh>
    <rPh sb="9" eb="10">
      <t>ヒ</t>
    </rPh>
    <rPh sb="11" eb="12">
      <t>カ</t>
    </rPh>
    <phoneticPr fontId="16"/>
  </si>
  <si>
    <t>調査年月日：</t>
    <rPh sb="4" eb="5">
      <t>ヒ</t>
    </rPh>
    <phoneticPr fontId="16"/>
  </si>
  <si>
    <t>青矢</t>
    <rPh sb="0" eb="1">
      <t>アオ</t>
    </rPh>
    <rPh sb="1" eb="2">
      <t>ヤ</t>
    </rPh>
    <phoneticPr fontId="16"/>
  </si>
  <si>
    <t>No,1　千葉みなと駅</t>
    <rPh sb="5" eb="7">
      <t>チバ</t>
    </rPh>
    <rPh sb="10" eb="11">
      <t>エキ</t>
    </rPh>
    <phoneticPr fontId="16"/>
  </si>
  <si>
    <t>調査地点：</t>
    <rPh sb="0" eb="2">
      <t>チョウサ</t>
    </rPh>
    <rPh sb="2" eb="4">
      <t>チテン</t>
    </rPh>
    <phoneticPr fontId="36"/>
  </si>
  <si>
    <t>赤</t>
  </si>
  <si>
    <t>黄</t>
  </si>
  <si>
    <t>信号現示集計表</t>
    <rPh sb="4" eb="6">
      <t>シュウケイ</t>
    </rPh>
    <phoneticPr fontId="36"/>
  </si>
  <si>
    <t>青</t>
  </si>
  <si>
    <t>凡　例</t>
  </si>
  <si>
    <t>調査地点図</t>
    <rPh sb="0" eb="2">
      <t>チョウサ</t>
    </rPh>
    <rPh sb="2" eb="4">
      <t>チテン</t>
    </rPh>
    <rPh sb="4" eb="5">
      <t>ズ</t>
    </rPh>
    <phoneticPr fontId="36"/>
  </si>
  <si>
    <t>調査年月日：平成29年 1月24日（火）天候：晴れ</t>
    <rPh sb="18" eb="19">
      <t>ヒ</t>
    </rPh>
    <phoneticPr fontId="3"/>
  </si>
  <si>
    <t>断面合計(3+4+5+6+7+11)</t>
    <phoneticPr fontId="3"/>
  </si>
  <si>
    <t>断面合計(2+6+7+8+9+10)</t>
    <phoneticPr fontId="3"/>
  </si>
  <si>
    <t>断面合計(1+5+9+10+11+12)</t>
    <phoneticPr fontId="3"/>
  </si>
  <si>
    <t>調査地点　：Ｎｏ．１　千葉みなと駅交差点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</si>
</sst>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"/>
    <numFmt numFmtId="177" formatCode="#,##0_ "/>
    <numFmt numFmtId="178" formatCode="0&quot;時台&quot;"/>
    <numFmt numFmtId="179" formatCode="m&quot;分&quot;ss&quot;秒&quot;"/>
    <numFmt numFmtId="180" formatCode="0.0_ "/>
    <numFmt numFmtId="181" formatCode="0.0\ &quot;%&quot;"/>
  </numFmts>
  <fonts count="45">
    <font>
      <sz val="9"/>
      <name val="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20"/>
      <name val="ＭＳ ゴシック"/>
      <family val="3"/>
      <charset val="128"/>
    </font>
    <font>
      <u val="double"/>
      <sz val="18"/>
      <name val="標準ゴシック"/>
      <family val="3"/>
      <charset val="128"/>
    </font>
    <font>
      <u val="double"/>
      <sz val="15"/>
      <name val="ＭＳ ゴシック"/>
      <family val="3"/>
      <charset val="128"/>
    </font>
    <font>
      <u/>
      <sz val="9"/>
      <name val="ＭＳ ゴシック"/>
      <family val="3"/>
      <charset val="128"/>
    </font>
    <font>
      <sz val="24"/>
      <name val="ＭＳ ゴシック"/>
      <family val="3"/>
      <charset val="128"/>
    </font>
    <font>
      <sz val="10"/>
      <name val="明朝"/>
      <family val="1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9"/>
      <name val="明朝"/>
      <family val="1"/>
      <charset val="128"/>
    </font>
    <font>
      <u val="double"/>
      <sz val="14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10"/>
      <name val="明朝"/>
      <family val="1"/>
      <charset val="128"/>
    </font>
    <font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6"/>
      <name val="ＭＳ ゴシック"/>
      <family val="3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b/>
      <sz val="11"/>
      <color indexed="8"/>
      <name val="ＭＳ ゴシック"/>
      <family val="3"/>
      <charset val="128"/>
    </font>
    <font>
      <sz val="16"/>
      <color indexed="12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6"/>
      <color indexed="8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2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</borders>
  <cellStyleXfs count="16">
    <xf numFmtId="0" fontId="0" fillId="0" borderId="0"/>
    <xf numFmtId="0" fontId="4" fillId="0" borderId="0" applyNumberFormat="0" applyFill="0" applyBorder="0" applyAlignment="0"/>
    <xf numFmtId="0" fontId="11" fillId="0" borderId="0"/>
    <xf numFmtId="0" fontId="14" fillId="0" borderId="0">
      <alignment vertical="center"/>
    </xf>
    <xf numFmtId="0" fontId="4" fillId="0" borderId="0"/>
    <xf numFmtId="0" fontId="11" fillId="0" borderId="0"/>
    <xf numFmtId="0" fontId="20" fillId="0" borderId="0"/>
    <xf numFmtId="0" fontId="24" fillId="0" borderId="0"/>
    <xf numFmtId="0" fontId="24" fillId="0" borderId="0"/>
    <xf numFmtId="0" fontId="11" fillId="0" borderId="0"/>
    <xf numFmtId="0" fontId="11" fillId="0" borderId="0"/>
    <xf numFmtId="0" fontId="30" fillId="0" borderId="0"/>
    <xf numFmtId="0" fontId="2" fillId="0" borderId="0">
      <alignment vertical="center"/>
    </xf>
    <xf numFmtId="0" fontId="20" fillId="0" borderId="0"/>
    <xf numFmtId="0" fontId="1" fillId="0" borderId="0">
      <alignment vertical="center"/>
    </xf>
    <xf numFmtId="0" fontId="30" fillId="0" borderId="0"/>
  </cellStyleXfs>
  <cellXfs count="705">
    <xf numFmtId="0" fontId="0" fillId="0" borderId="0" xfId="0"/>
    <xf numFmtId="0" fontId="5" fillId="0" borderId="1" xfId="1" applyFont="1" applyBorder="1"/>
    <xf numFmtId="0" fontId="5" fillId="0" borderId="2" xfId="1" applyFont="1" applyBorder="1" applyAlignment="1">
      <alignment horizontal="centerContinuous"/>
    </xf>
    <xf numFmtId="0" fontId="5" fillId="0" borderId="3" xfId="1" applyFont="1" applyBorder="1" applyAlignment="1">
      <alignment horizontal="centerContinuous"/>
    </xf>
    <xf numFmtId="0" fontId="5" fillId="0" borderId="2" xfId="0" applyFont="1" applyBorder="1"/>
    <xf numFmtId="0" fontId="5" fillId="0" borderId="2" xfId="1" applyFont="1" applyBorder="1"/>
    <xf numFmtId="0" fontId="5" fillId="0" borderId="4" xfId="1" applyFont="1" applyBorder="1"/>
    <xf numFmtId="0" fontId="5" fillId="0" borderId="0" xfId="1" applyFont="1" applyBorder="1"/>
    <xf numFmtId="0" fontId="4" fillId="0" borderId="0" xfId="1" applyBorder="1"/>
    <xf numFmtId="0" fontId="5" fillId="0" borderId="0" xfId="1" applyFont="1"/>
    <xf numFmtId="0" fontId="5" fillId="0" borderId="0" xfId="0" applyFont="1"/>
    <xf numFmtId="0" fontId="6" fillId="0" borderId="5" xfId="1" applyFont="1" applyBorder="1" applyAlignment="1">
      <alignment horizontal="centerContinuous"/>
    </xf>
    <xf numFmtId="0" fontId="5" fillId="0" borderId="0" xfId="1" applyFont="1" applyBorder="1" applyAlignment="1">
      <alignment horizontal="centerContinuous"/>
    </xf>
    <xf numFmtId="0" fontId="5" fillId="0" borderId="6" xfId="1" applyFont="1" applyBorder="1" applyAlignment="1">
      <alignment horizontal="centerContinuous"/>
    </xf>
    <xf numFmtId="0" fontId="5" fillId="0" borderId="0" xfId="0" applyFont="1" applyBorder="1"/>
    <xf numFmtId="0" fontId="5" fillId="0" borderId="7" xfId="1" applyFont="1" applyBorder="1"/>
    <xf numFmtId="0" fontId="5" fillId="0" borderId="5" xfId="1" applyFont="1" applyBorder="1" applyAlignment="1">
      <alignment vertical="center"/>
    </xf>
    <xf numFmtId="0" fontId="4" fillId="0" borderId="0" xfId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5" fillId="0" borderId="6" xfId="0" applyFont="1" applyBorder="1"/>
    <xf numFmtId="0" fontId="5" fillId="0" borderId="7" xfId="0" applyFont="1" applyBorder="1"/>
    <xf numFmtId="0" fontId="9" fillId="0" borderId="5" xfId="0" applyFont="1" applyBorder="1"/>
    <xf numFmtId="0" fontId="5" fillId="0" borderId="5" xfId="0" applyFont="1" applyBorder="1"/>
    <xf numFmtId="0" fontId="5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0" borderId="6" xfId="1" applyFont="1" applyBorder="1"/>
    <xf numFmtId="0" fontId="10" fillId="0" borderId="0" xfId="1" applyFont="1" applyBorder="1" applyAlignment="1">
      <alignment horizontal="centerContinuous"/>
    </xf>
    <xf numFmtId="0" fontId="6" fillId="0" borderId="8" xfId="1" applyFont="1" applyBorder="1" applyAlignment="1">
      <alignment horizontal="centerContinuous"/>
    </xf>
    <xf numFmtId="0" fontId="5" fillId="0" borderId="9" xfId="2" applyFont="1" applyBorder="1"/>
    <xf numFmtId="0" fontId="5" fillId="0" borderId="9" xfId="1" applyFont="1" applyBorder="1" applyAlignment="1">
      <alignment vertical="center"/>
    </xf>
    <xf numFmtId="0" fontId="5" fillId="0" borderId="10" xfId="1" applyFont="1" applyBorder="1" applyAlignment="1">
      <alignment vertical="center"/>
    </xf>
    <xf numFmtId="0" fontId="5" fillId="0" borderId="9" xfId="1" applyFont="1" applyBorder="1" applyAlignment="1">
      <alignment horizontal="centerContinuous"/>
    </xf>
    <xf numFmtId="0" fontId="5" fillId="0" borderId="9" xfId="0" applyFont="1" applyBorder="1"/>
    <xf numFmtId="0" fontId="10" fillId="0" borderId="9" xfId="1" applyFont="1" applyBorder="1" applyAlignment="1">
      <alignment horizontal="centerContinuous"/>
    </xf>
    <xf numFmtId="0" fontId="5" fillId="0" borderId="9" xfId="1" applyFont="1" applyBorder="1"/>
    <xf numFmtId="0" fontId="5" fillId="0" borderId="11" xfId="1" applyFont="1" applyBorder="1"/>
    <xf numFmtId="0" fontId="5" fillId="0" borderId="1" xfId="1" quotePrefix="1" applyFont="1" applyBorder="1" applyAlignment="1">
      <alignment horizontal="right" vertical="center"/>
    </xf>
    <xf numFmtId="0" fontId="12" fillId="0" borderId="12" xfId="1" applyFont="1" applyBorder="1" applyAlignment="1">
      <alignment horizontal="centerContinuous" vertical="center"/>
    </xf>
    <xf numFmtId="0" fontId="5" fillId="0" borderId="13" xfId="1" applyFont="1" applyBorder="1" applyAlignment="1">
      <alignment horizontal="centerContinuous" vertical="center"/>
    </xf>
    <xf numFmtId="0" fontId="5" fillId="0" borderId="14" xfId="1" applyFont="1" applyBorder="1" applyAlignment="1">
      <alignment horizontal="centerContinuous" vertical="center"/>
    </xf>
    <xf numFmtId="0" fontId="12" fillId="0" borderId="13" xfId="1" applyFont="1" applyBorder="1" applyAlignment="1">
      <alignment horizontal="centerContinuous" vertical="center"/>
    </xf>
    <xf numFmtId="0" fontId="13" fillId="0" borderId="5" xfId="1" quotePrefix="1" applyFont="1" applyBorder="1" applyAlignment="1">
      <alignment horizontal="right" vertical="center"/>
    </xf>
    <xf numFmtId="0" fontId="4" fillId="0" borderId="12" xfId="1" applyFont="1" applyBorder="1" applyAlignment="1">
      <alignment horizontal="centerContinuous" vertical="center"/>
    </xf>
    <xf numFmtId="0" fontId="4" fillId="0" borderId="13" xfId="0" applyFont="1" applyBorder="1" applyAlignment="1">
      <alignment horizontal="centerContinuous"/>
    </xf>
    <xf numFmtId="0" fontId="4" fillId="0" borderId="14" xfId="0" applyFont="1" applyBorder="1" applyAlignment="1">
      <alignment horizontal="centerContinuous"/>
    </xf>
    <xf numFmtId="0" fontId="4" fillId="0" borderId="12" xfId="0" applyFont="1" applyBorder="1" applyAlignment="1">
      <alignment horizontal="centerContinuous" vertical="center"/>
    </xf>
    <xf numFmtId="0" fontId="4" fillId="0" borderId="1" xfId="0" applyFont="1" applyBorder="1"/>
    <xf numFmtId="0" fontId="4" fillId="0" borderId="15" xfId="0" applyFont="1" applyBorder="1" applyAlignment="1">
      <alignment horizontal="center"/>
    </xf>
    <xf numFmtId="0" fontId="4" fillId="0" borderId="16" xfId="0" quotePrefix="1" applyFont="1" applyBorder="1" applyAlignment="1">
      <alignment horizontal="center"/>
    </xf>
    <xf numFmtId="0" fontId="4" fillId="0" borderId="13" xfId="1" applyFont="1" applyBorder="1" applyAlignment="1">
      <alignment horizontal="centerContinuous" vertical="center"/>
    </xf>
    <xf numFmtId="0" fontId="4" fillId="0" borderId="0" xfId="0" quotePrefix="1" applyFont="1" applyBorder="1" applyAlignment="1">
      <alignment horizontal="center"/>
    </xf>
    <xf numFmtId="0" fontId="13" fillId="0" borderId="0" xfId="0" applyFont="1"/>
    <xf numFmtId="0" fontId="13" fillId="0" borderId="0" xfId="1" applyFont="1" applyAlignment="1">
      <alignment vertical="center"/>
    </xf>
    <xf numFmtId="0" fontId="4" fillId="0" borderId="8" xfId="1" quotePrefix="1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0" quotePrefix="1" applyFont="1" applyBorder="1" applyAlignment="1">
      <alignment horizontal="center" vertical="center" wrapText="1"/>
    </xf>
    <xf numFmtId="0" fontId="4" fillId="0" borderId="19" xfId="0" quotePrefix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4" fillId="0" borderId="20" xfId="0" quotePrefix="1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176" fontId="4" fillId="0" borderId="22" xfId="0" applyNumberFormat="1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20" fontId="5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24" xfId="0" quotePrefix="1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176" fontId="4" fillId="0" borderId="25" xfId="0" applyNumberFormat="1" applyFont="1" applyBorder="1" applyAlignment="1">
      <alignment vertical="center"/>
    </xf>
    <xf numFmtId="176" fontId="4" fillId="0" borderId="26" xfId="0" applyNumberFormat="1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quotePrefix="1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176" fontId="4" fillId="0" borderId="29" xfId="0" applyNumberFormat="1" applyFont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quotePrefix="1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176" fontId="4" fillId="0" borderId="33" xfId="1" applyNumberFormat="1" applyFont="1" applyBorder="1" applyAlignment="1">
      <alignment vertical="center"/>
    </xf>
    <xf numFmtId="176" fontId="4" fillId="0" borderId="34" xfId="1" applyNumberFormat="1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176" fontId="4" fillId="0" borderId="37" xfId="1" applyNumberFormat="1" applyFont="1" applyBorder="1" applyAlignment="1">
      <alignment vertical="center"/>
    </xf>
    <xf numFmtId="176" fontId="4" fillId="0" borderId="38" xfId="1" applyNumberFormat="1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40" xfId="0" quotePrefix="1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176" fontId="4" fillId="0" borderId="41" xfId="0" applyNumberFormat="1" applyFont="1" applyBorder="1" applyAlignment="1">
      <alignment vertical="center"/>
    </xf>
    <xf numFmtId="176" fontId="4" fillId="0" borderId="42" xfId="0" applyNumberFormat="1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36" xfId="1" applyFont="1" applyBorder="1" applyAlignment="1">
      <alignment vertical="center"/>
    </xf>
    <xf numFmtId="0" fontId="4" fillId="0" borderId="37" xfId="1" applyFont="1" applyBorder="1" applyAlignment="1">
      <alignment vertical="center"/>
    </xf>
    <xf numFmtId="0" fontId="4" fillId="0" borderId="39" xfId="1" applyFont="1" applyBorder="1" applyAlignment="1">
      <alignment vertical="center"/>
    </xf>
    <xf numFmtId="0" fontId="4" fillId="0" borderId="44" xfId="1" applyFont="1" applyBorder="1" applyAlignment="1">
      <alignment vertical="center"/>
    </xf>
    <xf numFmtId="0" fontId="4" fillId="0" borderId="45" xfId="1" applyFont="1" applyBorder="1" applyAlignment="1">
      <alignment vertical="center"/>
    </xf>
    <xf numFmtId="0" fontId="4" fillId="0" borderId="38" xfId="1" applyFont="1" applyBorder="1" applyAlignment="1">
      <alignment vertical="center"/>
    </xf>
    <xf numFmtId="0" fontId="4" fillId="0" borderId="37" xfId="1" applyNumberFormat="1" applyFont="1" applyBorder="1" applyAlignment="1">
      <alignment vertical="center"/>
    </xf>
    <xf numFmtId="0" fontId="4" fillId="0" borderId="46" xfId="1" applyFont="1" applyBorder="1" applyAlignment="1">
      <alignment vertical="center"/>
    </xf>
    <xf numFmtId="0" fontId="4" fillId="0" borderId="36" xfId="0" quotePrefix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47" xfId="1" applyFont="1" applyBorder="1" applyAlignment="1">
      <alignment vertical="center"/>
    </xf>
    <xf numFmtId="0" fontId="4" fillId="0" borderId="48" xfId="1" applyFont="1" applyBorder="1" applyAlignment="1">
      <alignment vertical="center"/>
    </xf>
    <xf numFmtId="0" fontId="4" fillId="0" borderId="49" xfId="1" applyFont="1" applyBorder="1" applyAlignment="1">
      <alignment vertical="center"/>
    </xf>
    <xf numFmtId="0" fontId="4" fillId="0" borderId="50" xfId="1" applyNumberFormat="1" applyFont="1" applyBorder="1" applyAlignment="1">
      <alignment vertical="center"/>
    </xf>
    <xf numFmtId="0" fontId="4" fillId="0" borderId="51" xfId="1" applyFont="1" applyBorder="1" applyAlignment="1">
      <alignment vertical="center"/>
    </xf>
    <xf numFmtId="176" fontId="4" fillId="0" borderId="50" xfId="1" applyNumberFormat="1" applyFont="1" applyBorder="1" applyAlignment="1">
      <alignment vertical="center"/>
    </xf>
    <xf numFmtId="176" fontId="4" fillId="0" borderId="49" xfId="1" applyNumberFormat="1" applyFont="1" applyBorder="1" applyAlignment="1">
      <alignment vertical="center"/>
    </xf>
    <xf numFmtId="0" fontId="4" fillId="0" borderId="52" xfId="1" applyFont="1" applyBorder="1" applyAlignment="1">
      <alignment vertical="center"/>
    </xf>
    <xf numFmtId="0" fontId="4" fillId="0" borderId="24" xfId="1" applyFont="1" applyBorder="1" applyAlignment="1">
      <alignment horizontal="center" vertical="center"/>
    </xf>
    <xf numFmtId="0" fontId="4" fillId="0" borderId="53" xfId="1" applyFont="1" applyBorder="1" applyAlignment="1">
      <alignment vertical="center"/>
    </xf>
    <xf numFmtId="0" fontId="4" fillId="0" borderId="54" xfId="1" applyFont="1" applyBorder="1" applyAlignment="1">
      <alignment vertical="center"/>
    </xf>
    <xf numFmtId="0" fontId="4" fillId="0" borderId="26" xfId="1" applyFont="1" applyBorder="1" applyAlignment="1">
      <alignment vertical="center"/>
    </xf>
    <xf numFmtId="0" fontId="4" fillId="0" borderId="25" xfId="1" applyNumberFormat="1" applyFont="1" applyBorder="1" applyAlignment="1">
      <alignment vertical="center"/>
    </xf>
    <xf numFmtId="0" fontId="4" fillId="0" borderId="24" xfId="1" applyFont="1" applyBorder="1" applyAlignment="1">
      <alignment vertical="center"/>
    </xf>
    <xf numFmtId="176" fontId="4" fillId="0" borderId="25" xfId="1" applyNumberFormat="1" applyFont="1" applyBorder="1" applyAlignment="1">
      <alignment vertical="center"/>
    </xf>
    <xf numFmtId="176" fontId="4" fillId="0" borderId="26" xfId="1" applyNumberFormat="1" applyFont="1" applyBorder="1" applyAlignment="1">
      <alignment vertical="center"/>
    </xf>
    <xf numFmtId="0" fontId="4" fillId="0" borderId="55" xfId="1" applyFont="1" applyBorder="1" applyAlignment="1">
      <alignment vertical="center"/>
    </xf>
    <xf numFmtId="0" fontId="4" fillId="0" borderId="32" xfId="1" applyFont="1" applyBorder="1" applyAlignment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4" fillId="0" borderId="34" xfId="0" applyNumberFormat="1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50" xfId="0" applyFont="1" applyBorder="1" applyAlignment="1">
      <alignment vertical="center"/>
    </xf>
    <xf numFmtId="176" fontId="4" fillId="0" borderId="50" xfId="0" applyNumberFormat="1" applyFont="1" applyBorder="1" applyAlignment="1">
      <alignment vertical="center"/>
    </xf>
    <xf numFmtId="176" fontId="4" fillId="0" borderId="49" xfId="0" applyNumberFormat="1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4" fillId="0" borderId="28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0" fontId="4" fillId="0" borderId="57" xfId="1" applyFont="1" applyBorder="1" applyAlignment="1">
      <alignment vertical="center"/>
    </xf>
    <xf numFmtId="0" fontId="4" fillId="0" borderId="58" xfId="1" applyFont="1" applyBorder="1" applyAlignment="1">
      <alignment vertical="center"/>
    </xf>
    <xf numFmtId="0" fontId="4" fillId="0" borderId="57" xfId="1" applyNumberFormat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0" fontId="12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13" fillId="0" borderId="8" xfId="1" quotePrefix="1" applyFont="1" applyBorder="1" applyAlignment="1">
      <alignment horizontal="center" wrapText="1"/>
    </xf>
    <xf numFmtId="0" fontId="15" fillId="0" borderId="0" xfId="3" applyFont="1">
      <alignment vertical="center"/>
    </xf>
    <xf numFmtId="0" fontId="14" fillId="0" borderId="0" xfId="3">
      <alignment vertical="center"/>
    </xf>
    <xf numFmtId="0" fontId="17" fillId="0" borderId="0" xfId="3" applyFont="1">
      <alignment vertical="center"/>
    </xf>
    <xf numFmtId="0" fontId="18" fillId="0" borderId="0" xfId="3" applyFont="1" applyAlignment="1">
      <alignment horizontal="right" vertical="center"/>
    </xf>
    <xf numFmtId="0" fontId="18" fillId="0" borderId="0" xfId="3" applyFont="1" applyAlignment="1">
      <alignment horizontal="left" vertical="center" indent="1"/>
    </xf>
    <xf numFmtId="0" fontId="19" fillId="0" borderId="0" xfId="3" applyFont="1">
      <alignment vertical="center"/>
    </xf>
    <xf numFmtId="0" fontId="0" fillId="0" borderId="0" xfId="3" applyFont="1">
      <alignment vertical="center"/>
    </xf>
    <xf numFmtId="177" fontId="14" fillId="0" borderId="45" xfId="3" applyNumberFormat="1" applyBorder="1" applyAlignment="1">
      <alignment horizontal="center" vertical="center"/>
    </xf>
    <xf numFmtId="0" fontId="14" fillId="0" borderId="2" xfId="3" applyBorder="1">
      <alignment vertical="center"/>
    </xf>
    <xf numFmtId="0" fontId="14" fillId="0" borderId="4" xfId="3" applyBorder="1">
      <alignment vertical="center"/>
    </xf>
    <xf numFmtId="177" fontId="14" fillId="0" borderId="45" xfId="3" quotePrefix="1" applyNumberFormat="1" applyBorder="1" applyAlignment="1">
      <alignment horizontal="center" vertical="center"/>
    </xf>
    <xf numFmtId="0" fontId="14" fillId="0" borderId="45" xfId="3" applyNumberFormat="1" applyBorder="1" applyAlignment="1">
      <alignment horizontal="center" vertical="center"/>
    </xf>
    <xf numFmtId="0" fontId="14" fillId="0" borderId="0" xfId="3" applyBorder="1">
      <alignment vertical="center"/>
    </xf>
    <xf numFmtId="0" fontId="14" fillId="0" borderId="7" xfId="3" applyBorder="1">
      <alignment vertical="center"/>
    </xf>
    <xf numFmtId="177" fontId="14" fillId="0" borderId="48" xfId="3" applyNumberFormat="1" applyBorder="1" applyAlignment="1">
      <alignment horizontal="center" vertical="center" shrinkToFit="1"/>
    </xf>
    <xf numFmtId="177" fontId="14" fillId="0" borderId="48" xfId="3" applyNumberFormat="1" applyBorder="1" applyAlignment="1">
      <alignment vertical="center"/>
    </xf>
    <xf numFmtId="177" fontId="14" fillId="0" borderId="54" xfId="3" applyNumberFormat="1" applyBorder="1" applyAlignment="1">
      <alignment horizontal="center" vertical="center" shrinkToFit="1"/>
    </xf>
    <xf numFmtId="177" fontId="14" fillId="0" borderId="54" xfId="3" applyNumberFormat="1" applyBorder="1" applyAlignment="1">
      <alignment vertical="center"/>
    </xf>
    <xf numFmtId="177" fontId="14" fillId="0" borderId="61" xfId="3" applyNumberFormat="1" applyBorder="1" applyAlignment="1">
      <alignment horizontal="center" vertical="center" shrinkToFit="1"/>
    </xf>
    <xf numFmtId="177" fontId="14" fillId="0" borderId="61" xfId="3" applyNumberFormat="1" applyBorder="1" applyAlignment="1">
      <alignment vertical="center"/>
    </xf>
    <xf numFmtId="177" fontId="14" fillId="0" borderId="45" xfId="3" applyNumberFormat="1" applyBorder="1" applyAlignment="1">
      <alignment horizontal="center" vertical="center" shrinkToFit="1"/>
    </xf>
    <xf numFmtId="177" fontId="14" fillId="0" borderId="45" xfId="3" applyNumberFormat="1" applyBorder="1" applyAlignment="1">
      <alignment vertical="center"/>
    </xf>
    <xf numFmtId="0" fontId="14" fillId="0" borderId="45" xfId="3" quotePrefix="1" applyNumberFormat="1" applyBorder="1" applyAlignment="1">
      <alignment horizontal="center" vertical="center"/>
    </xf>
    <xf numFmtId="0" fontId="14" fillId="0" borderId="9" xfId="3" applyBorder="1">
      <alignment vertical="center"/>
    </xf>
    <xf numFmtId="0" fontId="14" fillId="0" borderId="11" xfId="3" applyBorder="1">
      <alignment vertical="center"/>
    </xf>
    <xf numFmtId="0" fontId="20" fillId="0" borderId="0" xfId="4" applyFont="1"/>
    <xf numFmtId="0" fontId="20" fillId="0" borderId="0" xfId="5" applyFont="1"/>
    <xf numFmtId="0" fontId="4" fillId="0" borderId="0" xfId="4"/>
    <xf numFmtId="0" fontId="20" fillId="0" borderId="0" xfId="4" applyFont="1" applyBorder="1"/>
    <xf numFmtId="0" fontId="20" fillId="0" borderId="1" xfId="4" applyFont="1" applyBorder="1"/>
    <xf numFmtId="0" fontId="20" fillId="0" borderId="2" xfId="4" applyFont="1" applyBorder="1"/>
    <xf numFmtId="0" fontId="20" fillId="0" borderId="4" xfId="5" applyFont="1" applyBorder="1"/>
    <xf numFmtId="0" fontId="20" fillId="0" borderId="5" xfId="4" applyFont="1" applyBorder="1"/>
    <xf numFmtId="0" fontId="20" fillId="0" borderId="7" xfId="5" applyFont="1" applyBorder="1"/>
    <xf numFmtId="0" fontId="20" fillId="0" borderId="0" xfId="5" applyFont="1" applyBorder="1"/>
    <xf numFmtId="0" fontId="20" fillId="0" borderId="0" xfId="4" applyFont="1" applyAlignment="1">
      <alignment horizontal="centerContinuous"/>
    </xf>
    <xf numFmtId="0" fontId="20" fillId="0" borderId="5" xfId="4" applyFont="1" applyBorder="1" applyAlignment="1">
      <alignment horizontal="centerContinuous"/>
    </xf>
    <xf numFmtId="0" fontId="20" fillId="0" borderId="0" xfId="4" applyFont="1" applyBorder="1" applyAlignment="1">
      <alignment horizontal="centerContinuous"/>
    </xf>
    <xf numFmtId="0" fontId="21" fillId="0" borderId="0" xfId="4" applyFont="1" applyBorder="1" applyAlignment="1">
      <alignment horizontal="centerContinuous"/>
    </xf>
    <xf numFmtId="0" fontId="20" fillId="0" borderId="0" xfId="5" applyFont="1" applyBorder="1" applyAlignment="1">
      <alignment horizontal="centerContinuous"/>
    </xf>
    <xf numFmtId="0" fontId="20" fillId="0" borderId="5" xfId="5" applyFont="1" applyBorder="1"/>
    <xf numFmtId="0" fontId="20" fillId="0" borderId="0" xfId="4" applyFont="1" applyAlignment="1">
      <alignment vertical="center"/>
    </xf>
    <xf numFmtId="0" fontId="14" fillId="0" borderId="0" xfId="4" applyFont="1" applyBorder="1" applyAlignment="1">
      <alignment horizontal="right"/>
    </xf>
    <xf numFmtId="0" fontId="4" fillId="0" borderId="0" xfId="5" applyFont="1" applyBorder="1" applyAlignment="1">
      <alignment horizontal="right"/>
    </xf>
    <xf numFmtId="0" fontId="4" fillId="0" borderId="0" xfId="5" applyFont="1" applyBorder="1"/>
    <xf numFmtId="0" fontId="4" fillId="0" borderId="0" xfId="5" applyFont="1" applyBorder="1" applyAlignment="1">
      <alignment horizontal="centerContinuous"/>
    </xf>
    <xf numFmtId="0" fontId="20" fillId="0" borderId="9" xfId="5" applyFont="1" applyBorder="1"/>
    <xf numFmtId="0" fontId="20" fillId="0" borderId="64" xfId="4" applyFont="1" applyBorder="1" applyAlignment="1">
      <alignment vertical="center"/>
    </xf>
    <xf numFmtId="0" fontId="20" fillId="0" borderId="65" xfId="5" applyFont="1" applyBorder="1"/>
    <xf numFmtId="0" fontId="20" fillId="0" borderId="65" xfId="4" applyFont="1" applyBorder="1"/>
    <xf numFmtId="0" fontId="20" fillId="0" borderId="8" xfId="4" applyFont="1" applyBorder="1" applyAlignment="1">
      <alignment vertical="center"/>
    </xf>
    <xf numFmtId="0" fontId="20" fillId="0" borderId="9" xfId="4" applyFont="1" applyBorder="1"/>
    <xf numFmtId="0" fontId="20" fillId="0" borderId="8" xfId="5" applyFont="1" applyBorder="1"/>
    <xf numFmtId="0" fontId="20" fillId="0" borderId="11" xfId="5" applyFont="1" applyBorder="1"/>
    <xf numFmtId="0" fontId="20" fillId="0" borderId="12" xfId="4" applyFont="1" applyBorder="1" applyAlignment="1">
      <alignment horizontal="centerContinuous" vertical="center"/>
    </xf>
    <xf numFmtId="0" fontId="20" fillId="0" borderId="13" xfId="5" applyFont="1" applyBorder="1" applyAlignment="1">
      <alignment horizontal="centerContinuous" vertical="center"/>
    </xf>
    <xf numFmtId="0" fontId="20" fillId="0" borderId="14" xfId="5" applyFont="1" applyBorder="1" applyAlignment="1">
      <alignment horizontal="centerContinuous" vertical="center"/>
    </xf>
    <xf numFmtId="0" fontId="20" fillId="0" borderId="0" xfId="5" applyFont="1" applyAlignment="1">
      <alignment vertical="center"/>
    </xf>
    <xf numFmtId="0" fontId="20" fillId="0" borderId="1" xfId="5" applyFont="1" applyBorder="1"/>
    <xf numFmtId="0" fontId="20" fillId="0" borderId="2" xfId="5" applyFont="1" applyBorder="1"/>
    <xf numFmtId="0" fontId="4" fillId="0" borderId="12" xfId="5" quotePrefix="1" applyFont="1" applyBorder="1" applyAlignment="1">
      <alignment horizontal="left" vertical="center"/>
    </xf>
    <xf numFmtId="178" fontId="20" fillId="0" borderId="12" xfId="5" applyNumberFormat="1" applyFont="1" applyBorder="1" applyAlignment="1">
      <alignment horizontal="center" vertical="center"/>
    </xf>
    <xf numFmtId="178" fontId="20" fillId="0" borderId="66" xfId="5" applyNumberFormat="1" applyFont="1" applyBorder="1" applyAlignment="1">
      <alignment horizontal="center" vertical="center"/>
    </xf>
    <xf numFmtId="0" fontId="20" fillId="0" borderId="67" xfId="5" quotePrefix="1" applyFont="1" applyBorder="1" applyAlignment="1">
      <alignment horizontal="center" vertical="center"/>
    </xf>
    <xf numFmtId="0" fontId="4" fillId="0" borderId="68" xfId="5" quotePrefix="1" applyFont="1" applyBorder="1" applyAlignment="1">
      <alignment horizontal="center" vertical="center"/>
    </xf>
    <xf numFmtId="0" fontId="20" fillId="0" borderId="68" xfId="5" applyFont="1" applyBorder="1" applyAlignment="1">
      <alignment vertical="center"/>
    </xf>
    <xf numFmtId="0" fontId="20" fillId="0" borderId="62" xfId="5" applyFont="1" applyBorder="1" applyAlignment="1">
      <alignment vertical="center"/>
    </xf>
    <xf numFmtId="0" fontId="20" fillId="0" borderId="69" xfId="5" applyFont="1" applyBorder="1" applyAlignment="1">
      <alignment vertical="center"/>
    </xf>
    <xf numFmtId="0" fontId="20" fillId="0" borderId="70" xfId="5" applyFont="1" applyBorder="1" applyAlignment="1">
      <alignment vertical="center"/>
    </xf>
    <xf numFmtId="0" fontId="4" fillId="0" borderId="8" xfId="5" quotePrefix="1" applyFont="1" applyBorder="1" applyAlignment="1">
      <alignment horizontal="center" vertical="center"/>
    </xf>
    <xf numFmtId="0" fontId="20" fillId="0" borderId="8" xfId="5" applyFont="1" applyBorder="1" applyAlignment="1">
      <alignment vertical="center"/>
    </xf>
    <xf numFmtId="0" fontId="20" fillId="0" borderId="71" xfId="5" applyFont="1" applyBorder="1" applyAlignment="1">
      <alignment vertical="center"/>
    </xf>
    <xf numFmtId="0" fontId="20" fillId="0" borderId="17" xfId="5" applyFont="1" applyBorder="1" applyAlignment="1">
      <alignment vertical="center"/>
    </xf>
    <xf numFmtId="0" fontId="20" fillId="0" borderId="10" xfId="5" applyFont="1" applyBorder="1" applyAlignment="1">
      <alignment vertical="center"/>
    </xf>
    <xf numFmtId="0" fontId="4" fillId="0" borderId="8" xfId="5" applyFont="1" applyBorder="1" applyAlignment="1">
      <alignment vertical="center"/>
    </xf>
    <xf numFmtId="0" fontId="20" fillId="0" borderId="0" xfId="6" applyFont="1" applyBorder="1" applyAlignment="1">
      <alignment horizontal="center"/>
    </xf>
    <xf numFmtId="0" fontId="20" fillId="0" borderId="0" xfId="6" applyFont="1"/>
    <xf numFmtId="0" fontId="20" fillId="0" borderId="1" xfId="6" applyFont="1" applyBorder="1" applyAlignment="1">
      <alignment horizontal="center"/>
    </xf>
    <xf numFmtId="0" fontId="20" fillId="0" borderId="2" xfId="6" applyFont="1" applyBorder="1" applyAlignment="1">
      <alignment horizontal="center"/>
    </xf>
    <xf numFmtId="0" fontId="20" fillId="0" borderId="2" xfId="6" applyFont="1" applyBorder="1"/>
    <xf numFmtId="0" fontId="20" fillId="0" borderId="1" xfId="6" applyFont="1" applyBorder="1"/>
    <xf numFmtId="0" fontId="20" fillId="0" borderId="4" xfId="6" applyFont="1" applyBorder="1"/>
    <xf numFmtId="0" fontId="21" fillId="0" borderId="5" xfId="6" applyFont="1" applyBorder="1" applyAlignment="1">
      <alignment horizontal="centerContinuous" vertical="center"/>
    </xf>
    <xf numFmtId="0" fontId="21" fillId="0" borderId="0" xfId="6" applyFont="1" applyBorder="1" applyAlignment="1">
      <alignment horizontal="centerContinuous" vertical="center"/>
    </xf>
    <xf numFmtId="0" fontId="20" fillId="0" borderId="0" xfId="6" applyFont="1" applyBorder="1"/>
    <xf numFmtId="0" fontId="20" fillId="0" borderId="5" xfId="6" applyFont="1" applyBorder="1"/>
    <xf numFmtId="0" fontId="20" fillId="0" borderId="7" xfId="6" applyFont="1" applyBorder="1"/>
    <xf numFmtId="0" fontId="21" fillId="0" borderId="5" xfId="6" applyFont="1" applyBorder="1" applyAlignment="1">
      <alignment horizontal="center" vertical="center"/>
    </xf>
    <xf numFmtId="0" fontId="21" fillId="0" borderId="0" xfId="6" applyFont="1" applyBorder="1" applyAlignment="1">
      <alignment horizontal="center" vertical="center"/>
    </xf>
    <xf numFmtId="0" fontId="20" fillId="0" borderId="0" xfId="6" applyFont="1" applyBorder="1" applyAlignment="1">
      <alignment horizontal="centerContinuous" vertical="center"/>
    </xf>
    <xf numFmtId="0" fontId="20" fillId="0" borderId="5" xfId="6" applyFont="1" applyBorder="1" applyAlignment="1">
      <alignment horizontal="center"/>
    </xf>
    <xf numFmtId="0" fontId="19" fillId="0" borderId="5" xfId="6" applyFont="1" applyBorder="1" applyAlignment="1"/>
    <xf numFmtId="0" fontId="19" fillId="0" borderId="0" xfId="6" applyFont="1" applyBorder="1" applyAlignment="1"/>
    <xf numFmtId="0" fontId="20" fillId="0" borderId="0" xfId="6" applyBorder="1"/>
    <xf numFmtId="0" fontId="19" fillId="0" borderId="5" xfId="6" quotePrefix="1" applyFont="1" applyBorder="1" applyAlignment="1">
      <alignment horizontal="left"/>
    </xf>
    <xf numFmtId="0" fontId="19" fillId="0" borderId="0" xfId="6" quotePrefix="1" applyFont="1" applyBorder="1" applyAlignment="1">
      <alignment horizontal="left"/>
    </xf>
    <xf numFmtId="0" fontId="20" fillId="0" borderId="5" xfId="6" applyFont="1" applyBorder="1" applyAlignment="1">
      <alignment horizontal="center" vertical="center"/>
    </xf>
    <xf numFmtId="0" fontId="20" fillId="0" borderId="0" xfId="6" applyFont="1" applyBorder="1" applyAlignment="1">
      <alignment horizontal="center" vertical="center"/>
    </xf>
    <xf numFmtId="0" fontId="20" fillId="0" borderId="9" xfId="6" applyFont="1" applyBorder="1"/>
    <xf numFmtId="0" fontId="20" fillId="0" borderId="8" xfId="6" applyFont="1" applyBorder="1"/>
    <xf numFmtId="0" fontId="20" fillId="0" borderId="11" xfId="6" applyFont="1" applyBorder="1"/>
    <xf numFmtId="0" fontId="20" fillId="0" borderId="12" xfId="6" applyFont="1" applyBorder="1" applyAlignment="1">
      <alignment horizontal="centerContinuous" vertical="center"/>
    </xf>
    <xf numFmtId="0" fontId="20" fillId="0" borderId="13" xfId="6" applyFont="1" applyBorder="1" applyAlignment="1">
      <alignment horizontal="centerContinuous" vertical="center"/>
    </xf>
    <xf numFmtId="0" fontId="20" fillId="0" borderId="0" xfId="6" applyFont="1" applyBorder="1" applyAlignment="1">
      <alignment vertical="center"/>
    </xf>
    <xf numFmtId="0" fontId="20" fillId="0" borderId="14" xfId="6" applyFont="1" applyBorder="1" applyAlignment="1">
      <alignment horizontal="centerContinuous" vertical="center"/>
    </xf>
    <xf numFmtId="0" fontId="20" fillId="0" borderId="7" xfId="6" applyFont="1" applyBorder="1" applyAlignment="1">
      <alignment vertical="center"/>
    </xf>
    <xf numFmtId="0" fontId="20" fillId="0" borderId="0" xfId="6" applyFont="1" applyAlignment="1">
      <alignment vertical="center"/>
    </xf>
    <xf numFmtId="0" fontId="20" fillId="0" borderId="5" xfId="6" quotePrefix="1" applyFont="1" applyBorder="1" applyAlignment="1">
      <alignment horizontal="center" vertical="center"/>
    </xf>
    <xf numFmtId="0" fontId="20" fillId="0" borderId="0" xfId="6" quotePrefix="1" applyFont="1" applyBorder="1" applyAlignment="1">
      <alignment horizontal="center" vertical="center"/>
    </xf>
    <xf numFmtId="0" fontId="20" fillId="0" borderId="8" xfId="6" applyFont="1" applyBorder="1" applyAlignment="1">
      <alignment horizontal="center" vertical="center"/>
    </xf>
    <xf numFmtId="0" fontId="20" fillId="0" borderId="8" xfId="6" quotePrefix="1" applyFont="1" applyBorder="1" applyAlignment="1">
      <alignment horizontal="center" vertical="center"/>
    </xf>
    <xf numFmtId="0" fontId="20" fillId="0" borderId="0" xfId="6" quotePrefix="1" applyFont="1" applyBorder="1" applyAlignment="1">
      <alignment horizontal="right" vertical="center"/>
    </xf>
    <xf numFmtId="0" fontId="20" fillId="0" borderId="18" xfId="6" quotePrefix="1" applyFont="1" applyBorder="1" applyAlignment="1">
      <alignment horizontal="center" vertical="center"/>
    </xf>
    <xf numFmtId="0" fontId="20" fillId="0" borderId="0" xfId="6"/>
    <xf numFmtId="0" fontId="20" fillId="0" borderId="24" xfId="6" applyFont="1" applyBorder="1" applyAlignment="1">
      <alignment vertical="center"/>
    </xf>
    <xf numFmtId="0" fontId="20" fillId="0" borderId="32" xfId="6" applyFont="1" applyBorder="1" applyAlignment="1">
      <alignment vertical="center"/>
    </xf>
    <xf numFmtId="0" fontId="20" fillId="0" borderId="40" xfId="6" applyFont="1" applyBorder="1" applyAlignment="1">
      <alignment vertical="center"/>
    </xf>
    <xf numFmtId="32" fontId="20" fillId="0" borderId="12" xfId="6" applyNumberFormat="1" applyFont="1" applyBorder="1" applyAlignment="1">
      <alignment horizontal="center" vertical="center"/>
    </xf>
    <xf numFmtId="0" fontId="20" fillId="0" borderId="12" xfId="6" applyFont="1" applyBorder="1" applyAlignment="1">
      <alignment vertical="center"/>
    </xf>
    <xf numFmtId="0" fontId="20" fillId="0" borderId="58" xfId="6" applyFont="1" applyBorder="1" applyAlignment="1">
      <alignment vertical="center"/>
    </xf>
    <xf numFmtId="0" fontId="20" fillId="0" borderId="9" xfId="6" applyBorder="1"/>
    <xf numFmtId="32" fontId="20" fillId="0" borderId="67" xfId="6" quotePrefix="1" applyNumberFormat="1" applyFont="1" applyBorder="1" applyAlignment="1">
      <alignment horizontal="center" vertical="center"/>
    </xf>
    <xf numFmtId="0" fontId="20" fillId="0" borderId="9" xfId="6" applyFont="1" applyBorder="1" applyAlignment="1">
      <alignment vertical="center"/>
    </xf>
    <xf numFmtId="0" fontId="20" fillId="0" borderId="11" xfId="6" applyFont="1" applyBorder="1" applyAlignment="1">
      <alignment vertical="center"/>
    </xf>
    <xf numFmtId="32" fontId="20" fillId="0" borderId="0" xfId="6" quotePrefix="1" applyNumberFormat="1" applyFont="1" applyBorder="1" applyAlignment="1">
      <alignment horizontal="center" vertical="center"/>
    </xf>
    <xf numFmtId="32" fontId="20" fillId="0" borderId="0" xfId="6" applyNumberFormat="1" applyFont="1" applyBorder="1" applyAlignment="1">
      <alignment horizontal="center" vertical="center"/>
    </xf>
    <xf numFmtId="0" fontId="20" fillId="0" borderId="1" xfId="6" applyBorder="1"/>
    <xf numFmtId="0" fontId="20" fillId="0" borderId="2" xfId="6" applyBorder="1"/>
    <xf numFmtId="32" fontId="20" fillId="0" borderId="2" xfId="6" applyNumberFormat="1" applyFont="1" applyBorder="1" applyAlignment="1">
      <alignment horizontal="center" vertical="center"/>
    </xf>
    <xf numFmtId="0" fontId="20" fillId="0" borderId="2" xfId="6" applyFont="1" applyBorder="1" applyAlignment="1">
      <alignment vertical="center"/>
    </xf>
    <xf numFmtId="0" fontId="20" fillId="0" borderId="4" xfId="6" applyFont="1" applyBorder="1" applyAlignment="1">
      <alignment vertical="center"/>
    </xf>
    <xf numFmtId="0" fontId="20" fillId="0" borderId="5" xfId="6" applyBorder="1"/>
    <xf numFmtId="0" fontId="20" fillId="0" borderId="8" xfId="6" applyBorder="1"/>
    <xf numFmtId="32" fontId="20" fillId="0" borderId="9" xfId="6" applyNumberFormat="1" applyFont="1" applyBorder="1" applyAlignment="1">
      <alignment horizontal="center" vertical="center"/>
    </xf>
    <xf numFmtId="179" fontId="20" fillId="0" borderId="0" xfId="6" applyNumberFormat="1" applyFont="1"/>
    <xf numFmtId="0" fontId="20" fillId="0" borderId="0" xfId="6" applyFont="1" applyAlignment="1">
      <alignment horizontal="center"/>
    </xf>
    <xf numFmtId="0" fontId="5" fillId="0" borderId="0" xfId="7" applyFont="1"/>
    <xf numFmtId="0" fontId="5" fillId="0" borderId="0" xfId="8" applyFont="1"/>
    <xf numFmtId="0" fontId="6" fillId="0" borderId="1" xfId="7" applyFont="1" applyBorder="1" applyAlignment="1">
      <alignment horizontal="centerContinuous"/>
    </xf>
    <xf numFmtId="0" fontId="5" fillId="0" borderId="2" xfId="7" applyFont="1" applyBorder="1" applyAlignment="1">
      <alignment horizontal="centerContinuous"/>
    </xf>
    <xf numFmtId="0" fontId="5" fillId="0" borderId="4" xfId="7" applyFont="1" applyBorder="1" applyAlignment="1">
      <alignment horizontal="centerContinuous"/>
    </xf>
    <xf numFmtId="0" fontId="5" fillId="0" borderId="3" xfId="7" applyFont="1" applyBorder="1" applyAlignment="1">
      <alignment horizontal="centerContinuous"/>
    </xf>
    <xf numFmtId="0" fontId="5" fillId="0" borderId="1" xfId="7" applyFont="1" applyBorder="1" applyAlignment="1">
      <alignment horizontal="centerContinuous"/>
    </xf>
    <xf numFmtId="0" fontId="5" fillId="0" borderId="0" xfId="7" applyFont="1" applyBorder="1" applyAlignment="1">
      <alignment horizontal="centerContinuous"/>
    </xf>
    <xf numFmtId="0" fontId="11" fillId="0" borderId="0" xfId="9"/>
    <xf numFmtId="0" fontId="5" fillId="0" borderId="0" xfId="7" applyFont="1" applyBorder="1"/>
    <xf numFmtId="0" fontId="6" fillId="0" borderId="5" xfId="7" applyFont="1" applyBorder="1" applyAlignment="1">
      <alignment horizontal="centerContinuous"/>
    </xf>
    <xf numFmtId="0" fontId="5" fillId="0" borderId="7" xfId="7" applyFont="1" applyBorder="1" applyAlignment="1">
      <alignment horizontal="centerContinuous"/>
    </xf>
    <xf numFmtId="0" fontId="5" fillId="0" borderId="6" xfId="7" applyFont="1" applyBorder="1" applyAlignment="1">
      <alignment horizontal="centerContinuous"/>
    </xf>
    <xf numFmtId="0" fontId="5" fillId="0" borderId="5" xfId="7" applyFont="1" applyBorder="1" applyAlignment="1">
      <alignment horizontal="centerContinuous"/>
    </xf>
    <xf numFmtId="0" fontId="5" fillId="0" borderId="5" xfId="7" applyFont="1" applyBorder="1" applyAlignment="1">
      <alignment vertical="center"/>
    </xf>
    <xf numFmtId="0" fontId="25" fillId="0" borderId="5" xfId="7" applyFont="1" applyBorder="1" applyAlignment="1">
      <alignment horizontal="centerContinuous" vertical="center"/>
    </xf>
    <xf numFmtId="0" fontId="5" fillId="0" borderId="5" xfId="7" applyFont="1" applyBorder="1"/>
    <xf numFmtId="0" fontId="5" fillId="0" borderId="5" xfId="8" applyFont="1" applyBorder="1"/>
    <xf numFmtId="0" fontId="5" fillId="0" borderId="0" xfId="8" applyFont="1" applyBorder="1"/>
    <xf numFmtId="0" fontId="5" fillId="0" borderId="7" xfId="8" applyFont="1" applyBorder="1"/>
    <xf numFmtId="0" fontId="5" fillId="0" borderId="6" xfId="8" applyFont="1" applyBorder="1"/>
    <xf numFmtId="0" fontId="9" fillId="0" borderId="5" xfId="8" applyFont="1" applyBorder="1"/>
    <xf numFmtId="0" fontId="5" fillId="0" borderId="0" xfId="7" applyFont="1" applyBorder="1" applyAlignment="1">
      <alignment vertical="center"/>
    </xf>
    <xf numFmtId="0" fontId="5" fillId="0" borderId="0" xfId="7" applyFont="1" applyAlignment="1">
      <alignment vertical="center"/>
    </xf>
    <xf numFmtId="0" fontId="5" fillId="0" borderId="0" xfId="7" applyFont="1" applyFill="1" applyBorder="1"/>
    <xf numFmtId="0" fontId="5" fillId="0" borderId="7" xfId="7" applyFont="1" applyBorder="1"/>
    <xf numFmtId="0" fontId="5" fillId="0" borderId="6" xfId="7" applyFont="1" applyBorder="1"/>
    <xf numFmtId="0" fontId="10" fillId="0" borderId="0" xfId="7" applyFont="1" applyBorder="1" applyAlignment="1">
      <alignment horizontal="centerContinuous"/>
    </xf>
    <xf numFmtId="0" fontId="6" fillId="0" borderId="8" xfId="7" applyFont="1" applyBorder="1" applyAlignment="1">
      <alignment horizontal="centerContinuous"/>
    </xf>
    <xf numFmtId="0" fontId="5" fillId="0" borderId="9" xfId="7" applyFont="1" applyBorder="1" applyAlignment="1">
      <alignment vertical="center"/>
    </xf>
    <xf numFmtId="0" fontId="5" fillId="0" borderId="11" xfId="7" applyFont="1" applyBorder="1" applyAlignment="1">
      <alignment vertical="center"/>
    </xf>
    <xf numFmtId="0" fontId="5" fillId="0" borderId="10" xfId="7" applyFont="1" applyBorder="1" applyAlignment="1">
      <alignment vertical="center"/>
    </xf>
    <xf numFmtId="0" fontId="5" fillId="0" borderId="8" xfId="7" applyFont="1" applyBorder="1" applyAlignment="1">
      <alignment vertical="center"/>
    </xf>
    <xf numFmtId="0" fontId="5" fillId="0" borderId="9" xfId="7" applyFont="1" applyBorder="1" applyAlignment="1">
      <alignment horizontal="centerContinuous"/>
    </xf>
    <xf numFmtId="0" fontId="5" fillId="0" borderId="11" xfId="7" applyFont="1" applyBorder="1" applyAlignment="1">
      <alignment horizontal="centerContinuous"/>
    </xf>
    <xf numFmtId="0" fontId="12" fillId="0" borderId="5" xfId="7" quotePrefix="1" applyFont="1" applyBorder="1" applyAlignment="1">
      <alignment horizontal="right" vertical="center"/>
    </xf>
    <xf numFmtId="0" fontId="26" fillId="0" borderId="12" xfId="7" applyFont="1" applyBorder="1" applyAlignment="1">
      <alignment horizontal="centerContinuous" vertical="center"/>
    </xf>
    <xf numFmtId="0" fontId="12" fillId="0" borderId="13" xfId="7" quotePrefix="1" applyFont="1" applyBorder="1" applyAlignment="1">
      <alignment horizontal="centerContinuous" vertical="center"/>
    </xf>
    <xf numFmtId="0" fontId="12" fillId="0" borderId="13" xfId="7" applyFont="1" applyBorder="1" applyAlignment="1">
      <alignment horizontal="centerContinuous" vertical="center"/>
    </xf>
    <xf numFmtId="0" fontId="12" fillId="0" borderId="14" xfId="7" applyFont="1" applyBorder="1" applyAlignment="1">
      <alignment horizontal="centerContinuous" vertical="center"/>
    </xf>
    <xf numFmtId="0" fontId="12" fillId="0" borderId="8" xfId="7" quotePrefix="1" applyFont="1" applyBorder="1" applyAlignment="1">
      <alignment horizontal="right" wrapText="1"/>
    </xf>
    <xf numFmtId="0" fontId="12" fillId="0" borderId="77" xfId="8" applyFont="1" applyBorder="1" applyAlignment="1">
      <alignment horizontal="center" vertical="center" wrapText="1"/>
    </xf>
    <xf numFmtId="0" fontId="12" fillId="0" borderId="66" xfId="8" applyFont="1" applyBorder="1" applyAlignment="1">
      <alignment horizontal="center" vertical="center" wrapText="1"/>
    </xf>
    <xf numFmtId="0" fontId="12" fillId="0" borderId="57" xfId="8" applyFont="1" applyBorder="1" applyAlignment="1">
      <alignment horizontal="center" vertical="center" wrapText="1"/>
    </xf>
    <xf numFmtId="0" fontId="12" fillId="0" borderId="58" xfId="8" applyFont="1" applyBorder="1" applyAlignment="1">
      <alignment horizontal="center" vertical="center" wrapText="1"/>
    </xf>
    <xf numFmtId="0" fontId="13" fillId="0" borderId="0" xfId="8" applyFont="1" applyAlignment="1">
      <alignment vertical="center" wrapText="1"/>
    </xf>
    <xf numFmtId="0" fontId="13" fillId="0" borderId="0" xfId="7" applyFont="1" applyAlignment="1">
      <alignment vertical="center" wrapText="1"/>
    </xf>
    <xf numFmtId="0" fontId="12" fillId="0" borderId="72" xfId="8" quotePrefix="1" applyFont="1" applyBorder="1" applyAlignment="1">
      <alignment horizontal="center" vertical="center"/>
    </xf>
    <xf numFmtId="0" fontId="26" fillId="0" borderId="78" xfId="8" applyFont="1" applyBorder="1" applyAlignment="1">
      <alignment horizontal="right" vertical="center"/>
    </xf>
    <xf numFmtId="0" fontId="26" fillId="0" borderId="79" xfId="8" applyFont="1" applyBorder="1" applyAlignment="1">
      <alignment horizontal="right" vertical="center"/>
    </xf>
    <xf numFmtId="0" fontId="26" fillId="0" borderId="22" xfId="8" applyFont="1" applyBorder="1" applyAlignment="1">
      <alignment horizontal="right" vertical="center"/>
    </xf>
    <xf numFmtId="0" fontId="5" fillId="0" borderId="0" xfId="8" applyFont="1" applyAlignment="1">
      <alignment vertical="center"/>
    </xf>
    <xf numFmtId="0" fontId="12" fillId="0" borderId="73" xfId="8" quotePrefix="1" applyFont="1" applyBorder="1" applyAlignment="1">
      <alignment horizontal="center" vertical="center"/>
    </xf>
    <xf numFmtId="0" fontId="26" fillId="0" borderId="53" xfId="8" applyFont="1" applyBorder="1" applyAlignment="1">
      <alignment horizontal="right" vertical="center"/>
    </xf>
    <xf numFmtId="0" fontId="26" fillId="0" borderId="54" xfId="8" applyFont="1" applyBorder="1" applyAlignment="1">
      <alignment horizontal="right" vertical="center"/>
    </xf>
    <xf numFmtId="0" fontId="26" fillId="0" borderId="26" xfId="8" applyFont="1" applyBorder="1" applyAlignment="1">
      <alignment horizontal="right" vertical="center"/>
    </xf>
    <xf numFmtId="0" fontId="12" fillId="0" borderId="73" xfId="8" applyFont="1" applyBorder="1" applyAlignment="1">
      <alignment horizontal="center" vertical="center"/>
    </xf>
    <xf numFmtId="0" fontId="12" fillId="0" borderId="74" xfId="8" applyFont="1" applyBorder="1" applyAlignment="1">
      <alignment horizontal="center" vertical="center"/>
    </xf>
    <xf numFmtId="0" fontId="26" fillId="0" borderId="80" xfId="8" applyFont="1" applyBorder="1" applyAlignment="1">
      <alignment horizontal="right" vertical="center"/>
    </xf>
    <xf numFmtId="0" fontId="26" fillId="0" borderId="61" xfId="8" applyFont="1" applyBorder="1" applyAlignment="1">
      <alignment horizontal="right" vertical="center"/>
    </xf>
    <xf numFmtId="0" fontId="26" fillId="0" borderId="34" xfId="8" applyFont="1" applyBorder="1" applyAlignment="1">
      <alignment horizontal="right" vertical="center"/>
    </xf>
    <xf numFmtId="0" fontId="12" fillId="0" borderId="76" xfId="8" applyFont="1" applyBorder="1" applyAlignment="1">
      <alignment horizontal="center" vertical="center"/>
    </xf>
    <xf numFmtId="0" fontId="26" fillId="0" borderId="44" xfId="8" applyFont="1" applyBorder="1" applyAlignment="1">
      <alignment horizontal="right" vertical="center"/>
    </xf>
    <xf numFmtId="0" fontId="26" fillId="0" borderId="45" xfId="8" applyFont="1" applyBorder="1" applyAlignment="1">
      <alignment horizontal="right" vertical="center"/>
    </xf>
    <xf numFmtId="0" fontId="26" fillId="0" borderId="38" xfId="8" applyFont="1" applyBorder="1" applyAlignment="1">
      <alignment horizontal="right" vertical="center"/>
    </xf>
    <xf numFmtId="0" fontId="12" fillId="0" borderId="81" xfId="8" applyFont="1" applyBorder="1" applyAlignment="1">
      <alignment horizontal="center" vertical="center"/>
    </xf>
    <xf numFmtId="0" fontId="26" fillId="0" borderId="47" xfId="8" applyFont="1" applyBorder="1" applyAlignment="1">
      <alignment horizontal="right" vertical="center"/>
    </xf>
    <xf numFmtId="0" fontId="26" fillId="0" borderId="48" xfId="8" applyFont="1" applyBorder="1" applyAlignment="1">
      <alignment horizontal="right" vertical="center"/>
    </xf>
    <xf numFmtId="0" fontId="26" fillId="0" borderId="49" xfId="8" applyFont="1" applyBorder="1" applyAlignment="1">
      <alignment horizontal="right" vertical="center"/>
    </xf>
    <xf numFmtId="0" fontId="12" fillId="0" borderId="70" xfId="8" applyFont="1" applyBorder="1" applyAlignment="1">
      <alignment horizontal="center" vertical="center"/>
    </xf>
    <xf numFmtId="0" fontId="26" fillId="0" borderId="82" xfId="8" applyFont="1" applyBorder="1" applyAlignment="1">
      <alignment horizontal="right" vertical="center"/>
    </xf>
    <xf numFmtId="0" fontId="26" fillId="0" borderId="62" xfId="8" applyFont="1" applyBorder="1" applyAlignment="1">
      <alignment horizontal="right" vertical="center"/>
    </xf>
    <xf numFmtId="0" fontId="26" fillId="0" borderId="83" xfId="8" applyFont="1" applyBorder="1" applyAlignment="1">
      <alignment horizontal="right" vertical="center"/>
    </xf>
    <xf numFmtId="0" fontId="12" fillId="0" borderId="84" xfId="8" applyFont="1" applyBorder="1" applyAlignment="1">
      <alignment horizontal="center" vertical="center"/>
    </xf>
    <xf numFmtId="0" fontId="26" fillId="0" borderId="85" xfId="8" applyFont="1" applyBorder="1" applyAlignment="1">
      <alignment horizontal="right" vertical="center"/>
    </xf>
    <xf numFmtId="0" fontId="26" fillId="0" borderId="86" xfId="8" applyFont="1" applyBorder="1" applyAlignment="1">
      <alignment horizontal="right" vertical="center"/>
    </xf>
    <xf numFmtId="0" fontId="26" fillId="0" borderId="87" xfId="8" applyFont="1" applyBorder="1" applyAlignment="1">
      <alignment horizontal="right" vertical="center"/>
    </xf>
    <xf numFmtId="0" fontId="12" fillId="0" borderId="67" xfId="8" quotePrefix="1" applyFont="1" applyBorder="1" applyAlignment="1">
      <alignment horizontal="center" vertical="center"/>
    </xf>
    <xf numFmtId="0" fontId="26" fillId="0" borderId="77" xfId="8" applyFont="1" applyBorder="1" applyAlignment="1">
      <alignment horizontal="right" vertical="center"/>
    </xf>
    <xf numFmtId="0" fontId="26" fillId="0" borderId="66" xfId="8" applyFont="1" applyBorder="1" applyAlignment="1">
      <alignment horizontal="right" vertical="center"/>
    </xf>
    <xf numFmtId="0" fontId="26" fillId="0" borderId="57" xfId="8" applyFont="1" applyFill="1" applyBorder="1" applyAlignment="1">
      <alignment horizontal="right" vertical="center"/>
    </xf>
    <xf numFmtId="0" fontId="26" fillId="0" borderId="58" xfId="8" applyFont="1" applyFill="1" applyBorder="1" applyAlignment="1">
      <alignment horizontal="right" vertical="center"/>
    </xf>
    <xf numFmtId="0" fontId="26" fillId="0" borderId="58" xfId="8" applyFont="1" applyBorder="1" applyAlignment="1">
      <alignment horizontal="right" vertical="center"/>
    </xf>
    <xf numFmtId="0" fontId="12" fillId="0" borderId="0" xfId="10" applyFont="1"/>
    <xf numFmtId="0" fontId="20" fillId="0" borderId="0" xfId="10" applyFont="1"/>
    <xf numFmtId="0" fontId="12" fillId="0" borderId="0" xfId="5" applyFont="1"/>
    <xf numFmtId="0" fontId="12" fillId="0" borderId="0" xfId="10" applyFont="1" applyBorder="1"/>
    <xf numFmtId="0" fontId="12" fillId="0" borderId="1" xfId="10" applyFont="1" applyBorder="1"/>
    <xf numFmtId="0" fontId="12" fillId="0" borderId="2" xfId="10" applyFont="1" applyBorder="1"/>
    <xf numFmtId="0" fontId="12" fillId="0" borderId="4" xfId="5" applyFont="1" applyBorder="1"/>
    <xf numFmtId="0" fontId="12" fillId="0" borderId="5" xfId="10" applyFont="1" applyBorder="1"/>
    <xf numFmtId="0" fontId="12" fillId="0" borderId="7" xfId="5" applyFont="1" applyBorder="1"/>
    <xf numFmtId="0" fontId="12" fillId="0" borderId="0" xfId="5" applyFont="1" applyBorder="1"/>
    <xf numFmtId="0" fontId="12" fillId="0" borderId="5" xfId="10" applyFont="1" applyBorder="1" applyAlignment="1">
      <alignment horizontal="centerContinuous"/>
    </xf>
    <xf numFmtId="0" fontId="12" fillId="0" borderId="0" xfId="10" applyFont="1" applyBorder="1" applyAlignment="1">
      <alignment horizontal="centerContinuous"/>
    </xf>
    <xf numFmtId="0" fontId="10" fillId="0" borderId="0" xfId="10" applyFont="1" applyBorder="1" applyAlignment="1">
      <alignment horizontal="centerContinuous"/>
    </xf>
    <xf numFmtId="0" fontId="12" fillId="0" borderId="0" xfId="5" applyFont="1" applyBorder="1" applyAlignment="1">
      <alignment horizontal="centerContinuous"/>
    </xf>
    <xf numFmtId="0" fontId="12" fillId="0" borderId="5" xfId="5" applyFont="1" applyBorder="1"/>
    <xf numFmtId="0" fontId="12" fillId="0" borderId="0" xfId="10" applyFont="1" applyAlignment="1">
      <alignment vertical="center"/>
    </xf>
    <xf numFmtId="0" fontId="28" fillId="0" borderId="0" xfId="10" applyFont="1" applyBorder="1" applyAlignment="1">
      <alignment horizontal="centerContinuous"/>
    </xf>
    <xf numFmtId="0" fontId="23" fillId="0" borderId="0" xfId="5" applyFont="1" applyBorder="1" applyAlignment="1">
      <alignment horizontal="centerContinuous"/>
    </xf>
    <xf numFmtId="0" fontId="12" fillId="0" borderId="9" xfId="5" applyFont="1" applyBorder="1"/>
    <xf numFmtId="0" fontId="17" fillId="0" borderId="64" xfId="10" applyFont="1" applyBorder="1" applyAlignment="1">
      <alignment vertical="center"/>
    </xf>
    <xf numFmtId="0" fontId="12" fillId="0" borderId="65" xfId="5" applyFont="1" applyBorder="1"/>
    <xf numFmtId="0" fontId="12" fillId="0" borderId="65" xfId="10" applyFont="1" applyBorder="1"/>
    <xf numFmtId="0" fontId="17" fillId="0" borderId="8" xfId="10" applyFont="1" applyBorder="1" applyAlignment="1">
      <alignment vertical="center"/>
    </xf>
    <xf numFmtId="0" fontId="12" fillId="0" borderId="9" xfId="10" applyFont="1" applyBorder="1"/>
    <xf numFmtId="0" fontId="12" fillId="0" borderId="8" xfId="5" applyFont="1" applyBorder="1"/>
    <xf numFmtId="0" fontId="12" fillId="0" borderId="11" xfId="5" applyFont="1" applyBorder="1"/>
    <xf numFmtId="0" fontId="17" fillId="0" borderId="12" xfId="10" applyFont="1" applyBorder="1" applyAlignment="1">
      <alignment horizontal="centerContinuous" vertical="center"/>
    </xf>
    <xf numFmtId="0" fontId="12" fillId="0" borderId="13" xfId="5" applyFont="1" applyBorder="1" applyAlignment="1">
      <alignment horizontal="centerContinuous" vertical="center"/>
    </xf>
    <xf numFmtId="0" fontId="12" fillId="0" borderId="14" xfId="5" applyFont="1" applyBorder="1" applyAlignment="1">
      <alignment horizontal="centerContinuous" vertical="center"/>
    </xf>
    <xf numFmtId="0" fontId="12" fillId="0" borderId="0" xfId="5" applyFont="1" applyAlignment="1">
      <alignment vertical="center"/>
    </xf>
    <xf numFmtId="0" fontId="12" fillId="0" borderId="1" xfId="5" applyFont="1" applyBorder="1"/>
    <xf numFmtId="0" fontId="12" fillId="0" borderId="2" xfId="5" applyFont="1" applyBorder="1"/>
    <xf numFmtId="0" fontId="29" fillId="0" borderId="12" xfId="5" quotePrefix="1" applyFont="1" applyBorder="1" applyAlignment="1">
      <alignment horizontal="left" vertical="center"/>
    </xf>
    <xf numFmtId="0" fontId="29" fillId="0" borderId="12" xfId="5" applyFont="1" applyBorder="1" applyAlignment="1">
      <alignment horizontal="center" vertical="center"/>
    </xf>
    <xf numFmtId="0" fontId="29" fillId="0" borderId="57" xfId="5" applyFont="1" applyBorder="1" applyAlignment="1">
      <alignment horizontal="center" vertical="center"/>
    </xf>
    <xf numFmtId="0" fontId="29" fillId="0" borderId="67" xfId="5" quotePrefix="1" applyFont="1" applyBorder="1" applyAlignment="1">
      <alignment horizontal="center" vertical="center"/>
    </xf>
    <xf numFmtId="0" fontId="29" fillId="0" borderId="68" xfId="5" applyFont="1" applyBorder="1" applyAlignment="1">
      <alignment horizontal="center" vertical="center"/>
    </xf>
    <xf numFmtId="0" fontId="29" fillId="0" borderId="70" xfId="5" applyFont="1" applyBorder="1" applyAlignment="1">
      <alignment vertical="center"/>
    </xf>
    <xf numFmtId="0" fontId="29" fillId="0" borderId="8" xfId="5" applyFont="1" applyBorder="1" applyAlignment="1">
      <alignment horizontal="center" vertical="center"/>
    </xf>
    <xf numFmtId="0" fontId="29" fillId="0" borderId="10" xfId="5" applyFont="1" applyBorder="1" applyAlignment="1">
      <alignment vertical="center"/>
    </xf>
    <xf numFmtId="0" fontId="29" fillId="0" borderId="8" xfId="5" quotePrefix="1" applyFont="1" applyBorder="1" applyAlignment="1">
      <alignment horizontal="center" vertical="center"/>
    </xf>
    <xf numFmtId="0" fontId="5" fillId="0" borderId="3" xfId="1" quotePrefix="1" applyFont="1" applyBorder="1" applyAlignment="1">
      <alignment horizontal="right" vertical="center"/>
    </xf>
    <xf numFmtId="0" fontId="13" fillId="0" borderId="6" xfId="1" quotePrefix="1" applyFont="1" applyBorder="1" applyAlignment="1">
      <alignment horizontal="right" vertical="center"/>
    </xf>
    <xf numFmtId="0" fontId="4" fillId="0" borderId="10" xfId="1" quotePrefix="1" applyFont="1" applyBorder="1" applyAlignment="1">
      <alignment horizontal="center" wrapText="1"/>
    </xf>
    <xf numFmtId="0" fontId="4" fillId="0" borderId="72" xfId="0" quotePrefix="1" applyFont="1" applyBorder="1" applyAlignment="1">
      <alignment horizontal="center" vertical="center"/>
    </xf>
    <xf numFmtId="0" fontId="4" fillId="0" borderId="73" xfId="0" quotePrefix="1" applyFont="1" applyBorder="1" applyAlignment="1">
      <alignment horizontal="center" vertical="center"/>
    </xf>
    <xf numFmtId="0" fontId="4" fillId="0" borderId="92" xfId="0" quotePrefix="1" applyFont="1" applyBorder="1" applyAlignment="1">
      <alignment horizontal="center" vertical="center"/>
    </xf>
    <xf numFmtId="0" fontId="4" fillId="0" borderId="74" xfId="0" quotePrefix="1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75" xfId="0" quotePrefix="1" applyFont="1" applyBorder="1" applyAlignment="1">
      <alignment horizontal="center" vertical="center"/>
    </xf>
    <xf numFmtId="0" fontId="4" fillId="0" borderId="76" xfId="1" applyFont="1" applyBorder="1" applyAlignment="1">
      <alignment horizontal="center" vertical="center"/>
    </xf>
    <xf numFmtId="0" fontId="4" fillId="0" borderId="76" xfId="0" quotePrefix="1" applyFont="1" applyBorder="1" applyAlignment="1">
      <alignment horizontal="center" vertical="center"/>
    </xf>
    <xf numFmtId="0" fontId="4" fillId="0" borderId="75" xfId="1" applyFont="1" applyBorder="1" applyAlignment="1">
      <alignment horizontal="center" vertical="center"/>
    </xf>
    <xf numFmtId="0" fontId="4" fillId="0" borderId="73" xfId="1" applyFont="1" applyBorder="1" applyAlignment="1">
      <alignment horizontal="center" vertical="center"/>
    </xf>
    <xf numFmtId="0" fontId="4" fillId="0" borderId="74" xfId="1" applyFont="1" applyBorder="1" applyAlignment="1">
      <alignment horizontal="center" vertical="center"/>
    </xf>
    <xf numFmtId="0" fontId="4" fillId="0" borderId="92" xfId="1" applyFont="1" applyBorder="1" applyAlignment="1">
      <alignment horizontal="center" vertical="center"/>
    </xf>
    <xf numFmtId="0" fontId="4" fillId="0" borderId="67" xfId="1" applyFont="1" applyBorder="1" applyAlignment="1">
      <alignment horizontal="center" vertical="center"/>
    </xf>
    <xf numFmtId="0" fontId="4" fillId="0" borderId="77" xfId="1" applyFont="1" applyBorder="1" applyAlignment="1">
      <alignment vertical="center"/>
    </xf>
    <xf numFmtId="180" fontId="4" fillId="0" borderId="66" xfId="1" applyNumberFormat="1" applyFont="1" applyBorder="1" applyAlignment="1">
      <alignment vertical="center"/>
    </xf>
    <xf numFmtId="180" fontId="4" fillId="0" borderId="58" xfId="1" applyNumberFormat="1" applyFont="1" applyBorder="1" applyAlignment="1">
      <alignment vertical="center"/>
    </xf>
    <xf numFmtId="0" fontId="4" fillId="0" borderId="36" xfId="1" applyFont="1" applyBorder="1" applyAlignment="1">
      <alignment horizontal="center" vertical="center"/>
    </xf>
    <xf numFmtId="177" fontId="14" fillId="0" borderId="89" xfId="3" applyNumberFormat="1" applyBorder="1" applyAlignment="1">
      <alignment vertical="center"/>
    </xf>
    <xf numFmtId="177" fontId="14" fillId="0" borderId="91" xfId="3" applyNumberFormat="1" applyBorder="1" applyAlignment="1">
      <alignment vertical="center"/>
    </xf>
    <xf numFmtId="177" fontId="14" fillId="0" borderId="90" xfId="3" applyNumberFormat="1" applyBorder="1" applyAlignment="1">
      <alignment vertical="center"/>
    </xf>
    <xf numFmtId="177" fontId="14" fillId="0" borderId="0" xfId="3" applyNumberFormat="1">
      <alignment vertical="center"/>
    </xf>
    <xf numFmtId="0" fontId="4" fillId="0" borderId="45" xfId="0" applyFont="1" applyBorder="1" applyAlignment="1">
      <alignment vertical="center"/>
    </xf>
    <xf numFmtId="0" fontId="4" fillId="0" borderId="17" xfId="1" applyFont="1" applyBorder="1" applyAlignment="1">
      <alignment vertical="center"/>
    </xf>
    <xf numFmtId="0" fontId="4" fillId="0" borderId="86" xfId="0" applyFont="1" applyBorder="1" applyAlignment="1">
      <alignment vertical="center"/>
    </xf>
    <xf numFmtId="0" fontId="26" fillId="0" borderId="36" xfId="8" applyFont="1" applyBorder="1" applyAlignment="1">
      <alignment horizontal="right" vertical="center"/>
    </xf>
    <xf numFmtId="0" fontId="26" fillId="0" borderId="51" xfId="8" applyFont="1" applyBorder="1" applyAlignment="1">
      <alignment horizontal="right" vertical="center"/>
    </xf>
    <xf numFmtId="0" fontId="26" fillId="0" borderId="24" xfId="8" applyFont="1" applyBorder="1" applyAlignment="1">
      <alignment horizontal="right" vertical="center"/>
    </xf>
    <xf numFmtId="0" fontId="26" fillId="0" borderId="32" xfId="8" applyFont="1" applyBorder="1" applyAlignment="1">
      <alignment horizontal="right" vertical="center"/>
    </xf>
    <xf numFmtId="0" fontId="26" fillId="0" borderId="68" xfId="8" applyFont="1" applyBorder="1" applyAlignment="1">
      <alignment horizontal="right" vertical="center"/>
    </xf>
    <xf numFmtId="0" fontId="26" fillId="0" borderId="46" xfId="8" applyFont="1" applyBorder="1" applyAlignment="1">
      <alignment horizontal="right" vertical="center"/>
    </xf>
    <xf numFmtId="0" fontId="26" fillId="0" borderId="52" xfId="8" applyFont="1" applyBorder="1" applyAlignment="1">
      <alignment horizontal="right" vertical="center"/>
    </xf>
    <xf numFmtId="0" fontId="26" fillId="0" borderId="55" xfId="8" applyFont="1" applyBorder="1" applyAlignment="1">
      <alignment horizontal="right" vertical="center"/>
    </xf>
    <xf numFmtId="0" fontId="26" fillId="0" borderId="93" xfId="8" applyFont="1" applyBorder="1" applyAlignment="1">
      <alignment horizontal="right" vertical="center"/>
    </xf>
    <xf numFmtId="0" fontId="26" fillId="0" borderId="88" xfId="8" applyFont="1" applyBorder="1" applyAlignment="1">
      <alignment horizontal="right" vertical="center"/>
    </xf>
    <xf numFmtId="0" fontId="29" fillId="0" borderId="94" xfId="5" applyFont="1" applyBorder="1" applyAlignment="1">
      <alignment vertical="center"/>
    </xf>
    <xf numFmtId="0" fontId="4" fillId="0" borderId="79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95" xfId="0" applyFont="1" applyBorder="1" applyAlignment="1">
      <alignment vertical="center"/>
    </xf>
    <xf numFmtId="0" fontId="4" fillId="0" borderId="61" xfId="0" applyFont="1" applyBorder="1" applyAlignment="1">
      <alignment vertical="center"/>
    </xf>
    <xf numFmtId="0" fontId="4" fillId="0" borderId="96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48" xfId="0" applyFont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12" xfId="5" quotePrefix="1" applyFont="1" applyBorder="1" applyAlignment="1">
      <alignment horizontal="center" vertical="center"/>
    </xf>
    <xf numFmtId="0" fontId="20" fillId="0" borderId="67" xfId="5" applyFont="1" applyBorder="1" applyAlignment="1">
      <alignment vertical="center"/>
    </xf>
    <xf numFmtId="0" fontId="20" fillId="0" borderId="77" xfId="5" applyFont="1" applyBorder="1" applyAlignment="1">
      <alignment vertical="center"/>
    </xf>
    <xf numFmtId="0" fontId="20" fillId="0" borderId="66" xfId="5" applyFont="1" applyBorder="1" applyAlignment="1">
      <alignment vertical="center"/>
    </xf>
    <xf numFmtId="0" fontId="20" fillId="0" borderId="58" xfId="5" applyFont="1" applyBorder="1" applyAlignment="1">
      <alignment vertical="center"/>
    </xf>
    <xf numFmtId="0" fontId="20" fillId="0" borderId="97" xfId="5" applyFont="1" applyBorder="1" applyAlignment="1">
      <alignment vertical="center"/>
    </xf>
    <xf numFmtId="0" fontId="20" fillId="0" borderId="98" xfId="5" applyFont="1" applyBorder="1" applyAlignment="1">
      <alignment vertical="center"/>
    </xf>
    <xf numFmtId="0" fontId="20" fillId="0" borderId="99" xfId="5" applyFont="1" applyBorder="1" applyAlignment="1">
      <alignment vertical="center"/>
    </xf>
    <xf numFmtId="0" fontId="20" fillId="0" borderId="19" xfId="5" applyFont="1" applyBorder="1" applyAlignment="1">
      <alignment vertical="center"/>
    </xf>
    <xf numFmtId="0" fontId="20" fillId="0" borderId="18" xfId="5" applyFont="1" applyBorder="1" applyAlignment="1">
      <alignment vertical="center"/>
    </xf>
    <xf numFmtId="181" fontId="20" fillId="0" borderId="77" xfId="5" applyNumberFormat="1" applyFont="1" applyBorder="1" applyAlignment="1">
      <alignment vertical="center"/>
    </xf>
    <xf numFmtId="181" fontId="20" fillId="0" borderId="66" xfId="5" applyNumberFormat="1" applyFont="1" applyBorder="1" applyAlignment="1">
      <alignment vertical="center"/>
    </xf>
    <xf numFmtId="181" fontId="20" fillId="0" borderId="58" xfId="5" applyNumberFormat="1" applyFont="1" applyBorder="1" applyAlignment="1">
      <alignment vertical="center"/>
    </xf>
    <xf numFmtId="0" fontId="29" fillId="0" borderId="97" xfId="5" applyFont="1" applyBorder="1" applyAlignment="1">
      <alignment vertical="center"/>
    </xf>
    <xf numFmtId="0" fontId="29" fillId="0" borderId="98" xfId="5" applyFont="1" applyBorder="1" applyAlignment="1">
      <alignment vertical="center"/>
    </xf>
    <xf numFmtId="0" fontId="29" fillId="0" borderId="99" xfId="5" applyFont="1" applyBorder="1" applyAlignment="1">
      <alignment vertical="center"/>
    </xf>
    <xf numFmtId="0" fontId="29" fillId="0" borderId="19" xfId="5" applyFont="1" applyBorder="1" applyAlignment="1">
      <alignment vertical="center"/>
    </xf>
    <xf numFmtId="0" fontId="29" fillId="0" borderId="71" xfId="5" applyFont="1" applyBorder="1" applyAlignment="1">
      <alignment vertical="center"/>
    </xf>
    <xf numFmtId="0" fontId="29" fillId="0" borderId="18" xfId="5" applyFont="1" applyBorder="1" applyAlignment="1">
      <alignment vertical="center"/>
    </xf>
    <xf numFmtId="0" fontId="29" fillId="0" borderId="64" xfId="5" applyFont="1" applyBorder="1" applyAlignment="1">
      <alignment horizontal="center" vertical="center"/>
    </xf>
    <xf numFmtId="0" fontId="20" fillId="0" borderId="9" xfId="6" applyFont="1" applyBorder="1" applyAlignment="1">
      <alignment horizontal="center"/>
    </xf>
    <xf numFmtId="0" fontId="20" fillId="0" borderId="0" xfId="13"/>
    <xf numFmtId="0" fontId="11" fillId="0" borderId="0" xfId="6" quotePrefix="1" applyFont="1" applyBorder="1" applyAlignment="1">
      <alignment horizontal="left"/>
    </xf>
    <xf numFmtId="0" fontId="20" fillId="0" borderId="9" xfId="6" applyFont="1" applyBorder="1" applyAlignment="1">
      <alignment horizontal="center" vertical="center"/>
    </xf>
    <xf numFmtId="0" fontId="19" fillId="0" borderId="11" xfId="6" applyFont="1" applyBorder="1" applyAlignment="1">
      <alignment horizontal="right" vertical="center"/>
    </xf>
    <xf numFmtId="0" fontId="20" fillId="0" borderId="3" xfId="6" applyFont="1" applyBorder="1" applyAlignment="1">
      <alignment horizontal="center" vertical="center"/>
    </xf>
    <xf numFmtId="0" fontId="20" fillId="0" borderId="1" xfId="6" applyFont="1" applyBorder="1" applyAlignment="1">
      <alignment vertical="center"/>
    </xf>
    <xf numFmtId="0" fontId="20" fillId="0" borderId="2" xfId="6" applyFont="1" applyBorder="1" applyAlignment="1">
      <alignment horizontal="center" vertical="center"/>
    </xf>
    <xf numFmtId="0" fontId="20" fillId="0" borderId="6" xfId="6" applyFont="1" applyBorder="1" applyAlignment="1">
      <alignment horizontal="center" vertical="center"/>
    </xf>
    <xf numFmtId="0" fontId="20" fillId="0" borderId="16" xfId="6" applyFont="1" applyBorder="1" applyAlignment="1">
      <alignment horizontal="center" vertical="center"/>
    </xf>
    <xf numFmtId="0" fontId="20" fillId="0" borderId="100" xfId="6" quotePrefix="1" applyFont="1" applyBorder="1" applyAlignment="1">
      <alignment horizontal="center" vertical="center"/>
    </xf>
    <xf numFmtId="0" fontId="20" fillId="0" borderId="5" xfId="6" applyFont="1" applyBorder="1" applyAlignment="1">
      <alignment vertical="center"/>
    </xf>
    <xf numFmtId="0" fontId="20" fillId="0" borderId="10" xfId="6" quotePrefix="1" applyFont="1" applyBorder="1" applyAlignment="1">
      <alignment horizontal="left" vertical="center"/>
    </xf>
    <xf numFmtId="0" fontId="20" fillId="0" borderId="100" xfId="6" applyFont="1" applyBorder="1" applyAlignment="1">
      <alignment horizontal="center" vertical="center"/>
    </xf>
    <xf numFmtId="0" fontId="20" fillId="0" borderId="5" xfId="6" quotePrefix="1" applyFont="1" applyBorder="1" applyAlignment="1">
      <alignment horizontal="right" vertical="center"/>
    </xf>
    <xf numFmtId="0" fontId="20" fillId="0" borderId="0" xfId="6" quotePrefix="1" applyFont="1" applyBorder="1" applyAlignment="1">
      <alignment horizontal="left" vertical="center"/>
    </xf>
    <xf numFmtId="32" fontId="20" fillId="0" borderId="20" xfId="6" applyNumberFormat="1" applyFont="1" applyBorder="1" applyAlignment="1">
      <alignment horizontal="center" vertical="center" shrinkToFit="1"/>
    </xf>
    <xf numFmtId="0" fontId="20" fillId="0" borderId="20" xfId="6" applyNumberFormat="1" applyFont="1" applyBorder="1" applyAlignment="1">
      <alignment horizontal="center" vertical="center"/>
    </xf>
    <xf numFmtId="0" fontId="20" fillId="0" borderId="22" xfId="6" applyNumberFormat="1" applyFont="1" applyBorder="1" applyAlignment="1">
      <alignment horizontal="center" vertical="center"/>
    </xf>
    <xf numFmtId="0" fontId="20" fillId="0" borderId="16" xfId="6" applyFont="1" applyBorder="1" applyAlignment="1">
      <alignment vertical="center"/>
    </xf>
    <xf numFmtId="179" fontId="20" fillId="0" borderId="2" xfId="6" applyNumberFormat="1" applyFont="1" applyBorder="1" applyAlignment="1">
      <alignment vertical="center"/>
    </xf>
    <xf numFmtId="32" fontId="20" fillId="0" borderId="24" xfId="6" applyNumberFormat="1" applyFont="1" applyBorder="1" applyAlignment="1">
      <alignment horizontal="center" vertical="center" shrinkToFit="1"/>
    </xf>
    <xf numFmtId="0" fontId="20" fillId="0" borderId="24" xfId="6" applyNumberFormat="1" applyFont="1" applyBorder="1" applyAlignment="1">
      <alignment horizontal="center" vertical="center"/>
    </xf>
    <xf numFmtId="0" fontId="20" fillId="0" borderId="26" xfId="6" applyNumberFormat="1" applyFont="1" applyBorder="1" applyAlignment="1">
      <alignment horizontal="center" vertical="center"/>
    </xf>
    <xf numFmtId="0" fontId="20" fillId="0" borderId="26" xfId="6" applyFont="1" applyBorder="1" applyAlignment="1">
      <alignment vertical="center"/>
    </xf>
    <xf numFmtId="179" fontId="20" fillId="0" borderId="27" xfId="6" applyNumberFormat="1" applyFont="1" applyBorder="1" applyAlignment="1">
      <alignment vertical="center"/>
    </xf>
    <xf numFmtId="32" fontId="20" fillId="0" borderId="32" xfId="6" applyNumberFormat="1" applyFont="1" applyBorder="1" applyAlignment="1">
      <alignment horizontal="center" vertical="center" shrinkToFit="1"/>
    </xf>
    <xf numFmtId="0" fontId="20" fillId="0" borderId="32" xfId="6" applyNumberFormat="1" applyFont="1" applyBorder="1" applyAlignment="1">
      <alignment horizontal="center" vertical="center"/>
    </xf>
    <xf numFmtId="0" fontId="20" fillId="0" borderId="34" xfId="6" applyNumberFormat="1" applyFont="1" applyBorder="1" applyAlignment="1">
      <alignment horizontal="center" vertical="center"/>
    </xf>
    <xf numFmtId="0" fontId="20" fillId="0" borderId="34" xfId="6" applyFont="1" applyBorder="1" applyAlignment="1">
      <alignment vertical="center"/>
    </xf>
    <xf numFmtId="179" fontId="20" fillId="0" borderId="35" xfId="6" applyNumberFormat="1" applyFont="1" applyBorder="1" applyAlignment="1">
      <alignment vertical="center"/>
    </xf>
    <xf numFmtId="32" fontId="20" fillId="0" borderId="40" xfId="6" applyNumberFormat="1" applyFont="1" applyBorder="1" applyAlignment="1">
      <alignment horizontal="center" vertical="center" shrinkToFit="1"/>
    </xf>
    <xf numFmtId="0" fontId="20" fillId="0" borderId="40" xfId="6" applyNumberFormat="1" applyFont="1" applyBorder="1" applyAlignment="1">
      <alignment horizontal="center" vertical="center"/>
    </xf>
    <xf numFmtId="0" fontId="20" fillId="0" borderId="42" xfId="6" applyNumberFormat="1" applyFont="1" applyBorder="1" applyAlignment="1">
      <alignment horizontal="center" vertical="center"/>
    </xf>
    <xf numFmtId="0" fontId="20" fillId="0" borderId="42" xfId="6" applyFont="1" applyBorder="1" applyAlignment="1">
      <alignment vertical="center"/>
    </xf>
    <xf numFmtId="179" fontId="20" fillId="0" borderId="43" xfId="6" applyNumberFormat="1" applyFont="1" applyBorder="1" applyAlignment="1">
      <alignment vertical="center"/>
    </xf>
    <xf numFmtId="32" fontId="20" fillId="0" borderId="58" xfId="6" applyNumberFormat="1" applyFont="1" applyBorder="1" applyAlignment="1">
      <alignment horizontal="center" vertical="center"/>
    </xf>
    <xf numFmtId="179" fontId="20" fillId="0" borderId="12" xfId="6" applyNumberFormat="1" applyFont="1" applyBorder="1" applyAlignment="1">
      <alignment horizontal="center" vertical="center"/>
    </xf>
    <xf numFmtId="0" fontId="20" fillId="0" borderId="11" xfId="6" applyBorder="1"/>
    <xf numFmtId="0" fontId="20" fillId="0" borderId="8" xfId="6" applyFont="1" applyBorder="1" applyAlignment="1">
      <alignment vertical="center"/>
    </xf>
    <xf numFmtId="179" fontId="20" fillId="0" borderId="0" xfId="6" applyNumberFormat="1" applyFont="1" applyBorder="1" applyAlignment="1">
      <alignment horizontal="center" vertical="center"/>
    </xf>
    <xf numFmtId="179" fontId="20" fillId="0" borderId="0" xfId="6" applyNumberFormat="1" applyFont="1" applyBorder="1" applyAlignment="1">
      <alignment vertical="center"/>
    </xf>
    <xf numFmtId="179" fontId="20" fillId="0" borderId="9" xfId="6" applyNumberFormat="1" applyFont="1" applyBorder="1" applyAlignment="1">
      <alignment vertical="center"/>
    </xf>
    <xf numFmtId="0" fontId="5" fillId="0" borderId="0" xfId="1" applyNumberFormat="1" applyFont="1" applyAlignment="1">
      <alignment vertical="center"/>
    </xf>
    <xf numFmtId="0" fontId="5" fillId="0" borderId="0" xfId="1" applyNumberFormat="1" applyFont="1" applyBorder="1"/>
    <xf numFmtId="0" fontId="5" fillId="0" borderId="0" xfId="1" applyNumberFormat="1" applyFont="1" applyBorder="1" applyAlignment="1">
      <alignment vertical="center"/>
    </xf>
    <xf numFmtId="0" fontId="5" fillId="0" borderId="0" xfId="0" applyNumberFormat="1" applyFont="1"/>
    <xf numFmtId="0" fontId="13" fillId="0" borderId="0" xfId="0" applyNumberFormat="1" applyFont="1"/>
    <xf numFmtId="0" fontId="13" fillId="0" borderId="0" xfId="0" applyNumberFormat="1" applyFont="1" applyAlignment="1">
      <alignment vertical="center" wrapText="1"/>
    </xf>
    <xf numFmtId="0" fontId="5" fillId="0" borderId="0" xfId="1" applyNumberFormat="1" applyFont="1"/>
    <xf numFmtId="176" fontId="4" fillId="0" borderId="29" xfId="0" applyNumberFormat="1" applyFont="1" applyBorder="1" applyAlignment="1">
      <alignment horizontal="right" vertical="center"/>
    </xf>
    <xf numFmtId="0" fontId="20" fillId="0" borderId="1" xfId="6" applyFont="1" applyBorder="1" applyAlignment="1">
      <alignment horizontal="center" vertical="center"/>
    </xf>
    <xf numFmtId="0" fontId="20" fillId="0" borderId="1" xfId="6" quotePrefix="1" applyFont="1" applyBorder="1" applyAlignment="1">
      <alignment horizontal="center" vertical="center"/>
    </xf>
    <xf numFmtId="0" fontId="20" fillId="0" borderId="16" xfId="6" quotePrefix="1" applyFont="1" applyBorder="1" applyAlignment="1">
      <alignment horizontal="center" vertical="center"/>
    </xf>
    <xf numFmtId="0" fontId="20" fillId="0" borderId="4" xfId="6" applyFont="1" applyBorder="1" applyAlignment="1">
      <alignment horizontal="center" vertical="center"/>
    </xf>
    <xf numFmtId="0" fontId="20" fillId="0" borderId="18" xfId="6" applyFont="1" applyBorder="1" applyAlignment="1">
      <alignment horizontal="center" vertical="center"/>
    </xf>
    <xf numFmtId="0" fontId="20" fillId="0" borderId="11" xfId="6" quotePrefix="1" applyFont="1" applyBorder="1" applyAlignment="1">
      <alignment horizontal="center" vertical="center"/>
    </xf>
    <xf numFmtId="0" fontId="1" fillId="0" borderId="0" xfId="14">
      <alignment vertical="center"/>
    </xf>
    <xf numFmtId="0" fontId="1" fillId="0" borderId="11" xfId="14" applyBorder="1">
      <alignment vertical="center"/>
    </xf>
    <xf numFmtId="0" fontId="1" fillId="0" borderId="8" xfId="14" applyBorder="1">
      <alignment vertical="center"/>
    </xf>
    <xf numFmtId="0" fontId="1" fillId="0" borderId="7" xfId="14" applyBorder="1">
      <alignment vertical="center"/>
    </xf>
    <xf numFmtId="0" fontId="1" fillId="0" borderId="5" xfId="14" applyBorder="1">
      <alignment vertical="center"/>
    </xf>
    <xf numFmtId="0" fontId="1" fillId="0" borderId="4" xfId="14" applyBorder="1">
      <alignment vertical="center"/>
    </xf>
    <xf numFmtId="0" fontId="1" fillId="0" borderId="1" xfId="14" applyBorder="1">
      <alignment vertical="center"/>
    </xf>
    <xf numFmtId="0" fontId="1" fillId="0" borderId="101" xfId="14" applyBorder="1">
      <alignment vertical="center"/>
    </xf>
    <xf numFmtId="0" fontId="1" fillId="0" borderId="102" xfId="14" applyBorder="1">
      <alignment vertical="center"/>
    </xf>
    <xf numFmtId="0" fontId="1" fillId="0" borderId="103" xfId="14" applyBorder="1" applyAlignment="1">
      <alignment horizontal="right" vertical="center"/>
    </xf>
    <xf numFmtId="0" fontId="1" fillId="0" borderId="36" xfId="14" applyBorder="1">
      <alignment vertical="center"/>
    </xf>
    <xf numFmtId="0" fontId="34" fillId="0" borderId="0" xfId="3" applyFont="1" applyAlignment="1">
      <alignment vertical="center"/>
    </xf>
    <xf numFmtId="0" fontId="34" fillId="0" borderId="0" xfId="3" applyFont="1" applyBorder="1" applyAlignment="1">
      <alignment vertical="center"/>
    </xf>
    <xf numFmtId="0" fontId="23" fillId="0" borderId="0" xfId="3" applyFont="1" applyBorder="1" applyAlignment="1">
      <alignment horizontal="centerContinuous" vertical="center"/>
    </xf>
    <xf numFmtId="0" fontId="12" fillId="0" borderId="0" xfId="3" applyFont="1" applyBorder="1" applyAlignment="1">
      <alignment vertical="center"/>
    </xf>
    <xf numFmtId="0" fontId="34" fillId="0" borderId="14" xfId="3" quotePrefix="1" applyFont="1" applyBorder="1" applyAlignment="1">
      <alignment horizontal="center" vertical="center"/>
    </xf>
    <xf numFmtId="0" fontId="35" fillId="0" borderId="13" xfId="3" quotePrefix="1" applyFont="1" applyBorder="1" applyAlignment="1">
      <alignment horizontal="center" vertical="center"/>
    </xf>
    <xf numFmtId="0" fontId="35" fillId="0" borderId="66" xfId="3" quotePrefix="1" applyFont="1" applyBorder="1" applyAlignment="1">
      <alignment vertical="center"/>
    </xf>
    <xf numFmtId="0" fontId="35" fillId="0" borderId="66" xfId="3" quotePrefix="1" applyFont="1" applyBorder="1" applyAlignment="1">
      <alignment horizontal="center" vertical="center"/>
    </xf>
    <xf numFmtId="0" fontId="34" fillId="0" borderId="18" xfId="3" applyFont="1" applyBorder="1" applyAlignment="1">
      <alignment vertical="center" shrinkToFit="1"/>
    </xf>
    <xf numFmtId="0" fontId="34" fillId="0" borderId="71" xfId="3" applyFont="1" applyBorder="1" applyAlignment="1">
      <alignment vertical="center" shrinkToFit="1"/>
    </xf>
    <xf numFmtId="0" fontId="34" fillId="0" borderId="86" xfId="3" applyFont="1" applyBorder="1" applyAlignment="1">
      <alignment vertical="center" shrinkToFit="1"/>
    </xf>
    <xf numFmtId="0" fontId="34" fillId="0" borderId="83" xfId="3" applyFont="1" applyBorder="1" applyAlignment="1">
      <alignment vertical="center"/>
    </xf>
    <xf numFmtId="0" fontId="34" fillId="0" borderId="62" xfId="3" applyFont="1" applyFill="1" applyBorder="1" applyAlignment="1">
      <alignment vertical="center"/>
    </xf>
    <xf numFmtId="0" fontId="37" fillId="0" borderId="62" xfId="3" applyFont="1" applyFill="1" applyBorder="1" applyAlignment="1">
      <alignment vertical="center"/>
    </xf>
    <xf numFmtId="0" fontId="37" fillId="0" borderId="62" xfId="3" applyFont="1" applyFill="1" applyBorder="1" applyAlignment="1">
      <alignment horizontal="right" vertical="center"/>
    </xf>
    <xf numFmtId="0" fontId="34" fillId="0" borderId="99" xfId="3" applyFont="1" applyBorder="1" applyAlignment="1">
      <alignment vertical="center"/>
    </xf>
    <xf numFmtId="0" fontId="34" fillId="0" borderId="98" xfId="3" applyFont="1" applyFill="1" applyBorder="1" applyAlignment="1">
      <alignment vertical="center"/>
    </xf>
    <xf numFmtId="0" fontId="37" fillId="0" borderId="98" xfId="3" applyFont="1" applyFill="1" applyBorder="1" applyAlignment="1">
      <alignment vertical="center"/>
    </xf>
    <xf numFmtId="0" fontId="37" fillId="0" borderId="98" xfId="3" applyFont="1" applyFill="1" applyBorder="1" applyAlignment="1">
      <alignment horizontal="right" vertical="center"/>
    </xf>
    <xf numFmtId="0" fontId="34" fillId="0" borderId="109" xfId="3" applyFont="1" applyBorder="1" applyAlignment="1">
      <alignment vertical="center"/>
    </xf>
    <xf numFmtId="0" fontId="34" fillId="0" borderId="59" xfId="3" applyFont="1" applyFill="1" applyBorder="1" applyAlignment="1">
      <alignment vertical="center"/>
    </xf>
    <xf numFmtId="0" fontId="37" fillId="0" borderId="59" xfId="3" applyFont="1" applyFill="1" applyBorder="1" applyAlignment="1">
      <alignment horizontal="center" vertical="center"/>
    </xf>
    <xf numFmtId="0" fontId="34" fillId="0" borderId="100" xfId="3" applyFont="1" applyBorder="1" applyAlignment="1">
      <alignment vertical="center"/>
    </xf>
    <xf numFmtId="0" fontId="34" fillId="0" borderId="60" xfId="3" applyFont="1" applyFill="1" applyBorder="1" applyAlignment="1">
      <alignment vertical="center"/>
    </xf>
    <xf numFmtId="0" fontId="38" fillId="0" borderId="60" xfId="3" applyFont="1" applyFill="1" applyBorder="1" applyAlignment="1">
      <alignment horizontal="center"/>
    </xf>
    <xf numFmtId="0" fontId="34" fillId="0" borderId="60" xfId="3" applyFont="1" applyFill="1" applyBorder="1" applyAlignment="1">
      <alignment horizontal="center" vertical="center"/>
    </xf>
    <xf numFmtId="0" fontId="34" fillId="0" borderId="38" xfId="3" applyFont="1" applyBorder="1" applyAlignment="1">
      <alignment horizontal="center" vertical="center"/>
    </xf>
    <xf numFmtId="0" fontId="39" fillId="0" borderId="45" xfId="3" applyFont="1" applyFill="1" applyBorder="1" applyAlignment="1">
      <alignment horizontal="center" vertical="center" shrinkToFit="1"/>
    </xf>
    <xf numFmtId="0" fontId="34" fillId="0" borderId="45" xfId="3" applyFont="1" applyFill="1" applyBorder="1" applyAlignment="1">
      <alignment horizontal="center" vertical="center"/>
    </xf>
    <xf numFmtId="0" fontId="40" fillId="0" borderId="45" xfId="3" applyFont="1" applyFill="1" applyBorder="1" applyAlignment="1">
      <alignment horizontal="center"/>
    </xf>
    <xf numFmtId="0" fontId="13" fillId="0" borderId="45" xfId="3" applyFont="1" applyFill="1" applyBorder="1" applyAlignment="1">
      <alignment horizontal="center"/>
    </xf>
    <xf numFmtId="0" fontId="39" fillId="0" borderId="45" xfId="3" applyFont="1" applyFill="1" applyBorder="1" applyAlignment="1">
      <alignment horizontal="center" vertical="center"/>
    </xf>
    <xf numFmtId="0" fontId="34" fillId="0" borderId="38" xfId="3" applyFont="1" applyFill="1" applyBorder="1" applyAlignment="1">
      <alignment horizontal="center" vertical="center"/>
    </xf>
    <xf numFmtId="0" fontId="37" fillId="0" borderId="45" xfId="3" applyFont="1" applyFill="1" applyBorder="1" applyAlignment="1">
      <alignment horizontal="center" vertical="center"/>
    </xf>
    <xf numFmtId="0" fontId="34" fillId="0" borderId="59" xfId="3" applyFont="1" applyFill="1" applyBorder="1" applyAlignment="1">
      <alignment horizontal="center" vertical="center"/>
    </xf>
    <xf numFmtId="0" fontId="34" fillId="0" borderId="16" xfId="3" applyFont="1" applyBorder="1" applyAlignment="1">
      <alignment horizontal="center" vertical="center"/>
    </xf>
    <xf numFmtId="0" fontId="34" fillId="0" borderId="110" xfId="3" applyFont="1" applyFill="1" applyBorder="1" applyAlignment="1">
      <alignment horizontal="center" vertical="center"/>
    </xf>
    <xf numFmtId="0" fontId="37" fillId="0" borderId="110" xfId="3" applyFont="1" applyFill="1" applyBorder="1" applyAlignment="1">
      <alignment horizontal="center" vertical="center"/>
    </xf>
    <xf numFmtId="0" fontId="34" fillId="0" borderId="98" xfId="3" applyFont="1" applyFill="1" applyBorder="1" applyAlignment="1">
      <alignment horizontal="center" vertical="center"/>
    </xf>
    <xf numFmtId="0" fontId="34" fillId="0" borderId="18" xfId="3" applyFont="1" applyBorder="1" applyAlignment="1">
      <alignment horizontal="center" vertical="center"/>
    </xf>
    <xf numFmtId="0" fontId="34" fillId="0" borderId="71" xfId="3" applyFont="1" applyBorder="1" applyAlignment="1">
      <alignment horizontal="center" vertical="center"/>
    </xf>
    <xf numFmtId="0" fontId="34" fillId="0" borderId="110" xfId="3" applyFont="1" applyBorder="1" applyAlignment="1">
      <alignment horizontal="center" vertical="center"/>
    </xf>
    <xf numFmtId="0" fontId="23" fillId="0" borderId="0" xfId="3" applyFont="1" applyAlignment="1"/>
    <xf numFmtId="0" fontId="34" fillId="0" borderId="11" xfId="3" applyFont="1" applyBorder="1" applyAlignment="1">
      <alignment vertical="center"/>
    </xf>
    <xf numFmtId="0" fontId="34" fillId="0" borderId="9" xfId="3" applyFont="1" applyBorder="1" applyAlignment="1">
      <alignment horizontal="center" vertical="center"/>
    </xf>
    <xf numFmtId="0" fontId="34" fillId="0" borderId="8" xfId="3" applyFont="1" applyBorder="1" applyAlignment="1">
      <alignment vertical="center"/>
    </xf>
    <xf numFmtId="0" fontId="34" fillId="0" borderId="9" xfId="3" applyFont="1" applyBorder="1" applyAlignment="1">
      <alignment vertical="center"/>
    </xf>
    <xf numFmtId="0" fontId="41" fillId="0" borderId="8" xfId="3" applyFont="1" applyBorder="1" applyAlignment="1">
      <alignment horizontal="center" vertical="center" textRotation="255"/>
    </xf>
    <xf numFmtId="0" fontId="12" fillId="0" borderId="0" xfId="3" applyFont="1" applyAlignment="1">
      <alignment vertical="center"/>
    </xf>
    <xf numFmtId="0" fontId="34" fillId="0" borderId="7" xfId="3" applyFont="1" applyBorder="1" applyAlignment="1">
      <alignment vertical="center"/>
    </xf>
    <xf numFmtId="0" fontId="12" fillId="0" borderId="0" xfId="3" applyFont="1" applyBorder="1" applyAlignment="1">
      <alignment horizontal="center" vertical="center"/>
    </xf>
    <xf numFmtId="0" fontId="42" fillId="0" borderId="5" xfId="3" applyFont="1" applyBorder="1" applyAlignment="1">
      <alignment horizontal="center" vertical="center"/>
    </xf>
    <xf numFmtId="0" fontId="41" fillId="0" borderId="5" xfId="3" applyFont="1" applyBorder="1" applyAlignment="1">
      <alignment horizontal="center" vertical="center" textRotation="255"/>
    </xf>
    <xf numFmtId="0" fontId="17" fillId="0" borderId="0" xfId="15" applyFont="1" applyBorder="1" applyAlignment="1" applyProtection="1">
      <alignment vertical="center"/>
    </xf>
    <xf numFmtId="0" fontId="37" fillId="0" borderId="115" xfId="3" applyFont="1" applyBorder="1" applyAlignment="1">
      <alignment horizontal="center" vertical="center"/>
    </xf>
    <xf numFmtId="0" fontId="37" fillId="0" borderId="118" xfId="3" applyFont="1" applyBorder="1" applyAlignment="1">
      <alignment horizontal="center" vertical="center"/>
    </xf>
    <xf numFmtId="0" fontId="34" fillId="0" borderId="118" xfId="3" applyFont="1" applyBorder="1" applyAlignment="1">
      <alignment vertical="center"/>
    </xf>
    <xf numFmtId="0" fontId="17" fillId="0" borderId="0" xfId="3" applyFont="1" applyBorder="1" applyAlignment="1">
      <alignment vertical="center"/>
    </xf>
    <xf numFmtId="0" fontId="17" fillId="0" borderId="0" xfId="3" applyFont="1" applyBorder="1" applyAlignment="1">
      <alignment horizontal="right" vertical="center"/>
    </xf>
    <xf numFmtId="0" fontId="34" fillId="0" borderId="121" xfId="3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53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8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78" xfId="0" applyFont="1" applyBorder="1" applyAlignment="1">
      <alignment vertical="center"/>
    </xf>
    <xf numFmtId="0" fontId="4" fillId="0" borderId="122" xfId="0" applyFont="1" applyBorder="1" applyAlignment="1">
      <alignment vertical="center"/>
    </xf>
    <xf numFmtId="0" fontId="4" fillId="0" borderId="123" xfId="0" applyFont="1" applyBorder="1" applyAlignment="1">
      <alignment vertical="center"/>
    </xf>
    <xf numFmtId="0" fontId="4" fillId="0" borderId="80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7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24" xfId="0" applyFont="1" applyBorder="1" applyAlignment="1">
      <alignment vertical="center"/>
    </xf>
    <xf numFmtId="0" fontId="4" fillId="0" borderId="82" xfId="0" applyFont="1" applyBorder="1" applyAlignment="1">
      <alignment vertical="center"/>
    </xf>
    <xf numFmtId="0" fontId="9" fillId="0" borderId="0" xfId="0" applyFont="1" applyBorder="1"/>
    <xf numFmtId="0" fontId="4" fillId="0" borderId="85" xfId="0" applyFont="1" applyBorder="1" applyAlignment="1">
      <alignment vertical="center"/>
    </xf>
    <xf numFmtId="176" fontId="4" fillId="0" borderId="86" xfId="1" applyNumberFormat="1" applyFont="1" applyBorder="1" applyAlignment="1">
      <alignment vertical="center"/>
    </xf>
    <xf numFmtId="176" fontId="4" fillId="0" borderId="79" xfId="0" applyNumberFormat="1" applyFont="1" applyBorder="1" applyAlignment="1">
      <alignment vertical="center"/>
    </xf>
    <xf numFmtId="177" fontId="14" fillId="0" borderId="59" xfId="3" applyNumberFormat="1" applyBorder="1" applyAlignment="1">
      <alignment horizontal="center" vertical="center" textRotation="255"/>
    </xf>
    <xf numFmtId="177" fontId="14" fillId="0" borderId="60" xfId="3" applyNumberFormat="1" applyBorder="1" applyAlignment="1">
      <alignment horizontal="center" vertical="center" textRotation="255"/>
    </xf>
    <xf numFmtId="177" fontId="14" fillId="0" borderId="62" xfId="3" applyNumberFormat="1" applyBorder="1" applyAlignment="1">
      <alignment horizontal="center" vertical="center" textRotation="255"/>
    </xf>
    <xf numFmtId="0" fontId="19" fillId="0" borderId="3" xfId="3" applyFont="1" applyBorder="1" applyAlignment="1">
      <alignment vertical="center" textRotation="255"/>
    </xf>
    <xf numFmtId="0" fontId="19" fillId="0" borderId="6" xfId="3" applyFont="1" applyBorder="1" applyAlignment="1">
      <alignment vertical="center" textRotation="255"/>
    </xf>
    <xf numFmtId="0" fontId="19" fillId="0" borderId="10" xfId="3" applyFont="1" applyBorder="1" applyAlignment="1">
      <alignment vertical="center" textRotation="255"/>
    </xf>
    <xf numFmtId="177" fontId="14" fillId="0" borderId="59" xfId="3" applyNumberFormat="1" applyBorder="1" applyAlignment="1">
      <alignment horizontal="center" vertical="center"/>
    </xf>
    <xf numFmtId="177" fontId="14" fillId="0" borderId="60" xfId="3" applyNumberFormat="1" applyBorder="1" applyAlignment="1">
      <alignment horizontal="center" vertical="center"/>
    </xf>
    <xf numFmtId="177" fontId="14" fillId="0" borderId="62" xfId="3" applyNumberFormat="1" applyBorder="1" applyAlignment="1">
      <alignment horizontal="center" vertical="center"/>
    </xf>
    <xf numFmtId="0" fontId="0" fillId="0" borderId="63" xfId="3" applyFont="1" applyBorder="1" applyAlignment="1">
      <alignment horizontal="right" vertical="center" textRotation="255"/>
    </xf>
    <xf numFmtId="0" fontId="14" fillId="0" borderId="63" xfId="3" applyBorder="1" applyAlignment="1">
      <alignment horizontal="right" vertical="center" textRotation="255"/>
    </xf>
    <xf numFmtId="0" fontId="33" fillId="0" borderId="64" xfId="14" applyFont="1" applyBorder="1" applyAlignment="1">
      <alignment horizontal="center" vertical="center"/>
    </xf>
    <xf numFmtId="0" fontId="32" fillId="0" borderId="104" xfId="14" applyFont="1" applyBorder="1" applyAlignment="1">
      <alignment horizontal="center" vertical="center"/>
    </xf>
    <xf numFmtId="0" fontId="20" fillId="0" borderId="3" xfId="6" applyBorder="1" applyAlignment="1">
      <alignment horizontal="center" vertical="center" wrapText="1"/>
    </xf>
    <xf numFmtId="0" fontId="20" fillId="0" borderId="6" xfId="6" applyBorder="1" applyAlignment="1">
      <alignment horizontal="center" vertical="center" wrapText="1"/>
    </xf>
    <xf numFmtId="0" fontId="20" fillId="0" borderId="10" xfId="6" applyBorder="1" applyAlignment="1">
      <alignment horizontal="center" vertical="center" wrapText="1"/>
    </xf>
    <xf numFmtId="20" fontId="17" fillId="0" borderId="86" xfId="3" applyNumberFormat="1" applyFont="1" applyBorder="1" applyAlignment="1">
      <alignment horizontal="center" vertical="center"/>
    </xf>
    <xf numFmtId="20" fontId="17" fillId="0" borderId="45" xfId="3" applyNumberFormat="1" applyFont="1" applyBorder="1" applyAlignment="1">
      <alignment horizontal="center" vertical="center"/>
    </xf>
    <xf numFmtId="0" fontId="44" fillId="0" borderId="0" xfId="15" applyFont="1" applyBorder="1" applyAlignment="1" applyProtection="1">
      <alignment horizontal="left" vertical="center"/>
    </xf>
    <xf numFmtId="33" fontId="34" fillId="0" borderId="0" xfId="3" applyNumberFormat="1" applyFont="1" applyAlignment="1">
      <alignment horizontal="center" vertical="center"/>
    </xf>
    <xf numFmtId="33" fontId="34" fillId="0" borderId="9" xfId="3" applyNumberFormat="1" applyFont="1" applyBorder="1" applyAlignment="1">
      <alignment horizontal="center" vertical="center"/>
    </xf>
    <xf numFmtId="0" fontId="23" fillId="0" borderId="0" xfId="15" applyFont="1" applyBorder="1" applyAlignment="1" applyProtection="1">
      <alignment horizontal="left" vertical="center"/>
    </xf>
    <xf numFmtId="0" fontId="23" fillId="0" borderId="1" xfId="3" applyFont="1" applyBorder="1" applyAlignment="1">
      <alignment horizontal="right" vertical="center"/>
    </xf>
    <xf numFmtId="0" fontId="23" fillId="0" borderId="2" xfId="3" applyFont="1" applyBorder="1" applyAlignment="1">
      <alignment horizontal="right" vertical="center"/>
    </xf>
    <xf numFmtId="0" fontId="23" fillId="0" borderId="112" xfId="3" applyFont="1" applyBorder="1" applyAlignment="1">
      <alignment horizontal="right" vertical="center"/>
    </xf>
    <xf numFmtId="0" fontId="34" fillId="0" borderId="64" xfId="3" applyFont="1" applyBorder="1" applyAlignment="1">
      <alignment horizontal="center" vertical="center"/>
    </xf>
    <xf numFmtId="0" fontId="34" fillId="0" borderId="65" xfId="3" applyFont="1" applyBorder="1" applyAlignment="1">
      <alignment horizontal="center" vertical="center"/>
    </xf>
    <xf numFmtId="0" fontId="34" fillId="0" borderId="104" xfId="3" applyFont="1" applyBorder="1" applyAlignment="1">
      <alignment horizontal="center" vertical="center"/>
    </xf>
    <xf numFmtId="0" fontId="34" fillId="0" borderId="120" xfId="3" applyFont="1" applyBorder="1" applyAlignment="1">
      <alignment horizontal="center" vertical="center"/>
    </xf>
    <xf numFmtId="0" fontId="34" fillId="0" borderId="119" xfId="3" applyFont="1" applyBorder="1" applyAlignment="1">
      <alignment horizontal="center" vertical="center"/>
    </xf>
    <xf numFmtId="0" fontId="34" fillId="0" borderId="117" xfId="3" applyFont="1" applyBorder="1" applyAlignment="1">
      <alignment horizontal="center" vertical="center"/>
    </xf>
    <xf numFmtId="0" fontId="34" fillId="0" borderId="116" xfId="3" applyFont="1" applyBorder="1" applyAlignment="1">
      <alignment horizontal="center" vertical="center"/>
    </xf>
    <xf numFmtId="0" fontId="23" fillId="0" borderId="117" xfId="3" applyFont="1" applyBorder="1" applyAlignment="1">
      <alignment horizontal="center" vertical="center"/>
    </xf>
    <xf numFmtId="0" fontId="23" fillId="0" borderId="116" xfId="3" applyFont="1" applyBorder="1" applyAlignment="1">
      <alignment horizontal="center" vertical="center"/>
    </xf>
    <xf numFmtId="0" fontId="12" fillId="0" borderId="114" xfId="3" applyFont="1" applyBorder="1" applyAlignment="1">
      <alignment horizontal="center" vertical="center"/>
    </xf>
    <xf numFmtId="0" fontId="12" fillId="0" borderId="113" xfId="3" applyFont="1" applyBorder="1" applyAlignment="1">
      <alignment horizontal="center" vertical="center"/>
    </xf>
    <xf numFmtId="0" fontId="17" fillId="0" borderId="0" xfId="3" applyFont="1" applyBorder="1" applyAlignment="1">
      <alignment horizontal="left" vertical="center"/>
    </xf>
    <xf numFmtId="0" fontId="43" fillId="0" borderId="0" xfId="3" applyFont="1" applyBorder="1" applyAlignment="1">
      <alignment horizontal="right" vertical="center"/>
    </xf>
    <xf numFmtId="0" fontId="43" fillId="0" borderId="0" xfId="15" applyFont="1" applyBorder="1" applyAlignment="1" applyProtection="1">
      <alignment horizontal="right" vertical="center"/>
    </xf>
    <xf numFmtId="20" fontId="23" fillId="0" borderId="45" xfId="3" applyNumberFormat="1" applyFont="1" applyFill="1" applyBorder="1" applyAlignment="1">
      <alignment horizontal="center" vertical="center"/>
    </xf>
    <xf numFmtId="20" fontId="23" fillId="0" borderId="45" xfId="3" applyNumberFormat="1" applyFont="1" applyBorder="1" applyAlignment="1">
      <alignment horizontal="center" vertical="center"/>
    </xf>
    <xf numFmtId="0" fontId="34" fillId="0" borderId="1" xfId="3" applyFont="1" applyBorder="1" applyAlignment="1">
      <alignment horizontal="center" vertical="center"/>
    </xf>
    <xf numFmtId="0" fontId="34" fillId="0" borderId="4" xfId="3" applyFont="1" applyBorder="1" applyAlignment="1">
      <alignment horizontal="center" vertical="center"/>
    </xf>
    <xf numFmtId="0" fontId="34" fillId="0" borderId="8" xfId="3" applyFont="1" applyBorder="1" applyAlignment="1">
      <alignment horizontal="center" vertical="center"/>
    </xf>
    <xf numFmtId="0" fontId="34" fillId="0" borderId="11" xfId="3" applyFont="1" applyBorder="1" applyAlignment="1">
      <alignment horizontal="center" vertical="center"/>
    </xf>
    <xf numFmtId="0" fontId="34" fillId="0" borderId="36" xfId="3" applyFont="1" applyBorder="1" applyAlignment="1">
      <alignment horizontal="center" vertical="center"/>
    </xf>
    <xf numFmtId="0" fontId="34" fillId="0" borderId="103" xfId="3" applyFont="1" applyBorder="1" applyAlignment="1">
      <alignment horizontal="center" vertical="center"/>
    </xf>
    <xf numFmtId="0" fontId="23" fillId="0" borderId="8" xfId="3" applyFont="1" applyBorder="1" applyAlignment="1">
      <alignment horizontal="left" vertical="center"/>
    </xf>
    <xf numFmtId="0" fontId="23" fillId="0" borderId="9" xfId="3" applyFont="1" applyBorder="1" applyAlignment="1">
      <alignment horizontal="left" vertical="center"/>
    </xf>
    <xf numFmtId="0" fontId="23" fillId="0" borderId="111" xfId="3" applyFont="1" applyBorder="1" applyAlignment="1">
      <alignment horizontal="left" vertical="center"/>
    </xf>
    <xf numFmtId="20" fontId="23" fillId="0" borderId="62" xfId="3" applyNumberFormat="1" applyFont="1" applyBorder="1" applyAlignment="1">
      <alignment horizontal="center" vertical="center"/>
    </xf>
    <xf numFmtId="20" fontId="23" fillId="0" borderId="86" xfId="3" applyNumberFormat="1" applyFont="1" applyFill="1" applyBorder="1" applyAlignment="1">
      <alignment horizontal="center" vertical="center"/>
    </xf>
    <xf numFmtId="0" fontId="34" fillId="0" borderId="62" xfId="3" applyFont="1" applyBorder="1" applyAlignment="1">
      <alignment horizontal="center" vertical="center"/>
    </xf>
    <xf numFmtId="0" fontId="34" fillId="0" borderId="83" xfId="3" applyFont="1" applyBorder="1" applyAlignment="1">
      <alignment horizontal="center" vertical="center"/>
    </xf>
    <xf numFmtId="0" fontId="34" fillId="0" borderId="45" xfId="3" applyFont="1" applyBorder="1" applyAlignment="1">
      <alignment horizontal="center" vertical="center"/>
    </xf>
    <xf numFmtId="0" fontId="34" fillId="0" borderId="38" xfId="3" applyFont="1" applyBorder="1" applyAlignment="1">
      <alignment horizontal="center" vertical="center"/>
    </xf>
    <xf numFmtId="0" fontId="34" fillId="0" borderId="107" xfId="3" applyFont="1" applyBorder="1" applyAlignment="1">
      <alignment horizontal="center" vertical="center"/>
    </xf>
    <xf numFmtId="0" fontId="34" fillId="0" borderId="106" xfId="3" applyFont="1" applyBorder="1" applyAlignment="1">
      <alignment horizontal="center" vertical="center"/>
    </xf>
    <xf numFmtId="0" fontId="35" fillId="0" borderId="66" xfId="3" quotePrefix="1" applyFont="1" applyBorder="1" applyAlignment="1">
      <alignment horizontal="center" vertical="center"/>
    </xf>
    <xf numFmtId="0" fontId="34" fillId="0" borderId="68" xfId="3" applyFont="1" applyBorder="1" applyAlignment="1">
      <alignment horizontal="center" vertical="center"/>
    </xf>
    <xf numFmtId="0" fontId="34" fillId="0" borderId="108" xfId="3" applyFont="1" applyBorder="1" applyAlignment="1">
      <alignment horizontal="center" vertical="center"/>
    </xf>
    <xf numFmtId="0" fontId="34" fillId="0" borderId="9" xfId="3" applyFont="1" applyBorder="1" applyAlignment="1">
      <alignment horizontal="center" vertical="center"/>
    </xf>
    <xf numFmtId="0" fontId="34" fillId="0" borderId="44" xfId="3" applyFont="1" applyBorder="1" applyAlignment="1">
      <alignment horizontal="center" vertical="center"/>
    </xf>
    <xf numFmtId="0" fontId="34" fillId="0" borderId="82" xfId="3" applyFont="1" applyBorder="1" applyAlignment="1">
      <alignment horizontal="center" vertical="center"/>
    </xf>
    <xf numFmtId="0" fontId="34" fillId="0" borderId="12" xfId="3" applyFont="1" applyBorder="1" applyAlignment="1">
      <alignment horizontal="center" vertical="center"/>
    </xf>
    <xf numFmtId="0" fontId="34" fillId="0" borderId="13" xfId="3" applyFont="1" applyBorder="1" applyAlignment="1">
      <alignment horizontal="center" vertical="center"/>
    </xf>
    <xf numFmtId="0" fontId="34" fillId="0" borderId="105" xfId="3" applyFont="1" applyBorder="1" applyAlignment="1">
      <alignment horizontal="center" vertical="center"/>
    </xf>
    <xf numFmtId="0" fontId="17" fillId="0" borderId="1" xfId="3" applyFont="1" applyBorder="1" applyAlignment="1">
      <alignment horizontal="center" vertical="center"/>
    </xf>
    <xf numFmtId="0" fontId="17" fillId="0" borderId="4" xfId="3" applyFont="1" applyBorder="1" applyAlignment="1">
      <alignment horizontal="center" vertical="center"/>
    </xf>
    <xf numFmtId="0" fontId="17" fillId="0" borderId="5" xfId="3" applyFont="1" applyBorder="1" applyAlignment="1">
      <alignment horizontal="center" vertical="center"/>
    </xf>
    <xf numFmtId="0" fontId="17" fillId="0" borderId="7" xfId="3" applyFont="1" applyBorder="1" applyAlignment="1">
      <alignment horizontal="center" vertical="center"/>
    </xf>
    <xf numFmtId="0" fontId="17" fillId="0" borderId="8" xfId="3" applyFont="1" applyBorder="1" applyAlignment="1">
      <alignment horizontal="center" vertical="center"/>
    </xf>
    <xf numFmtId="0" fontId="17" fillId="0" borderId="11" xfId="3" applyFont="1" applyBorder="1" applyAlignment="1">
      <alignment horizontal="center" vertical="center"/>
    </xf>
    <xf numFmtId="0" fontId="34" fillId="0" borderId="98" xfId="3" applyFont="1" applyBorder="1" applyAlignment="1">
      <alignment horizontal="center" vertical="center"/>
    </xf>
    <xf numFmtId="0" fontId="34" fillId="0" borderId="97" xfId="3" applyFont="1" applyBorder="1" applyAlignment="1">
      <alignment horizontal="center" vertical="center"/>
    </xf>
    <xf numFmtId="0" fontId="34" fillId="0" borderId="85" xfId="3" applyFont="1" applyBorder="1" applyAlignment="1">
      <alignment horizontal="center" vertical="center"/>
    </xf>
    <xf numFmtId="0" fontId="34" fillId="0" borderId="86" xfId="3" applyFont="1" applyBorder="1" applyAlignment="1">
      <alignment horizontal="center" vertical="center"/>
    </xf>
    <xf numFmtId="0" fontId="34" fillId="0" borderId="87" xfId="3" applyFont="1" applyBorder="1" applyAlignment="1">
      <alignment horizontal="center" vertical="center"/>
    </xf>
    <xf numFmtId="0" fontId="34" fillId="0" borderId="99" xfId="3" applyFont="1" applyBorder="1" applyAlignment="1">
      <alignment horizontal="center" vertical="center"/>
    </xf>
  </cellXfs>
  <cellStyles count="16">
    <cellStyle name="標準" xfId="0" builtinId="0"/>
    <cellStyle name="標準 2" xfId="6"/>
    <cellStyle name="標準 3" xfId="3"/>
    <cellStyle name="標準 4" xfId="11"/>
    <cellStyle name="標準 5" xfId="12"/>
    <cellStyle name="標準 6" xfId="14"/>
    <cellStyle name="標準_Sheet1" xfId="1"/>
    <cellStyle name="標準_Sheet1 2" xfId="4"/>
    <cellStyle name="標準_Sheet1 3" xfId="10"/>
    <cellStyle name="標準_Sheet1_表12" xfId="7"/>
    <cellStyle name="標準_ﾌｫｰﾏｯﾄ" xfId="15"/>
    <cellStyle name="標準_作業1_1" xfId="9"/>
    <cellStyle name="標準_図１" xfId="5"/>
    <cellStyle name="標準_表１" xfId="2"/>
    <cellStyle name="標準_表12" xfId="8"/>
    <cellStyle name="標準表" xfId="13"/>
  </cellStyles>
  <dxfs count="82">
    <dxf>
      <font>
        <b/>
        <i val="0"/>
        <condense val="0"/>
        <extend val="0"/>
      </font>
      <fill>
        <patternFill>
          <bgColor indexed="22"/>
        </patternFill>
      </fill>
    </dxf>
    <dxf>
      <fill>
        <patternFill>
          <bgColor rgb="FFFFFF00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</font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8"/>
          <c:y val="7.3529763756911379E-2"/>
          <c:w val="0.79189944134078272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'No.1Ａ（時間変動）'!$B$74:$M$74</c:f>
              <c:numCache>
                <c:formatCode>General</c:formatCode>
                <c:ptCount val="12"/>
                <c:pt idx="0">
                  <c:v>72</c:v>
                </c:pt>
                <c:pt idx="1">
                  <c:v>93</c:v>
                </c:pt>
                <c:pt idx="2">
                  <c:v>121</c:v>
                </c:pt>
                <c:pt idx="3">
                  <c:v>109</c:v>
                </c:pt>
                <c:pt idx="4">
                  <c:v>110</c:v>
                </c:pt>
                <c:pt idx="5">
                  <c:v>78</c:v>
                </c:pt>
                <c:pt idx="6">
                  <c:v>70</c:v>
                </c:pt>
                <c:pt idx="7">
                  <c:v>65</c:v>
                </c:pt>
                <c:pt idx="8">
                  <c:v>92</c:v>
                </c:pt>
                <c:pt idx="9">
                  <c:v>78</c:v>
                </c:pt>
                <c:pt idx="10">
                  <c:v>64</c:v>
                </c:pt>
                <c:pt idx="11">
                  <c:v>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7C2-4B78-BB6A-DF37B407978E}"/>
            </c:ext>
          </c:extLst>
        </c:ser>
        <c:ser>
          <c:idx val="1"/>
          <c:order val="1"/>
          <c:tx>
            <c:strRef>
              <c:f>'No.1Ａ（時間変動）'!$A$75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'No.1Ａ（時間変動）'!$B$75:$M$75</c:f>
              <c:numCache>
                <c:formatCode>General</c:formatCode>
                <c:ptCount val="12"/>
                <c:pt idx="0">
                  <c:v>1041</c:v>
                </c:pt>
                <c:pt idx="1">
                  <c:v>910</c:v>
                </c:pt>
                <c:pt idx="2">
                  <c:v>812</c:v>
                </c:pt>
                <c:pt idx="3">
                  <c:v>827</c:v>
                </c:pt>
                <c:pt idx="4">
                  <c:v>818</c:v>
                </c:pt>
                <c:pt idx="5">
                  <c:v>750</c:v>
                </c:pt>
                <c:pt idx="6">
                  <c:v>781</c:v>
                </c:pt>
                <c:pt idx="7">
                  <c:v>901</c:v>
                </c:pt>
                <c:pt idx="8">
                  <c:v>811</c:v>
                </c:pt>
                <c:pt idx="9">
                  <c:v>887</c:v>
                </c:pt>
                <c:pt idx="10">
                  <c:v>924</c:v>
                </c:pt>
                <c:pt idx="11">
                  <c:v>827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7C2-4B78-BB6A-DF37B4079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1548768"/>
        <c:axId val="55199343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'No.1Ａ（時間変動）'!$B$77:$M$77</c:f>
              <c:numCache>
                <c:formatCode>0.0\ "%"</c:formatCode>
                <c:ptCount val="12"/>
                <c:pt idx="0">
                  <c:v>6.4690026954177897</c:v>
                </c:pt>
                <c:pt idx="1">
                  <c:v>9.2721834496510471</c:v>
                </c:pt>
                <c:pt idx="2">
                  <c:v>12.968917470525188</c:v>
                </c:pt>
                <c:pt idx="3">
                  <c:v>11.645299145299145</c:v>
                </c:pt>
                <c:pt idx="4">
                  <c:v>11.853448275862069</c:v>
                </c:pt>
                <c:pt idx="5">
                  <c:v>9.4202898550724647</c:v>
                </c:pt>
                <c:pt idx="6">
                  <c:v>8.2256169212690953</c:v>
                </c:pt>
                <c:pt idx="7">
                  <c:v>6.7287784679089029</c:v>
                </c:pt>
                <c:pt idx="8">
                  <c:v>10.188261351052049</c:v>
                </c:pt>
                <c:pt idx="9">
                  <c:v>8.0829015544041454</c:v>
                </c:pt>
                <c:pt idx="10">
                  <c:v>6.4777327935222671</c:v>
                </c:pt>
                <c:pt idx="11">
                  <c:v>7.4944071588366885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7C2-4B78-BB6A-DF37B4079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2134304"/>
        <c:axId val="205519000"/>
      </c:lineChart>
      <c:catAx>
        <c:axId val="14154876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1993432"/>
        <c:crosses val="autoZero"/>
        <c:auto val="0"/>
        <c:lblAlgn val="ctr"/>
        <c:lblOffset val="100"/>
        <c:tickMarkSkip val="1"/>
        <c:noMultiLvlLbl val="0"/>
      </c:catAx>
      <c:valAx>
        <c:axId val="551993432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54E-3"/>
              <c:y val="0.245099212523037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548768"/>
        <c:crosses val="autoZero"/>
        <c:crossBetween val="between"/>
        <c:majorUnit val="500"/>
      </c:valAx>
      <c:catAx>
        <c:axId val="552134304"/>
        <c:scaling>
          <c:orientation val="minMax"/>
        </c:scaling>
        <c:delete val="1"/>
        <c:axPos val="b"/>
        <c:majorTickMark val="out"/>
        <c:minorTickMark val="none"/>
        <c:tickLblPos val="none"/>
        <c:crossAx val="205519000"/>
        <c:crosses val="autoZero"/>
        <c:auto val="0"/>
        <c:lblAlgn val="ctr"/>
        <c:lblOffset val="100"/>
        <c:noMultiLvlLbl val="0"/>
      </c:catAx>
      <c:valAx>
        <c:axId val="20551900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75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2134304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8"/>
          <c:y val="7.3529763756911379E-2"/>
          <c:w val="0.79189944134078272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'No.1Ｄ（時間変動）'!$B$74:$M$74</c:f>
              <c:numCache>
                <c:formatCode>General</c:formatCode>
                <c:ptCount val="12"/>
                <c:pt idx="0">
                  <c:v>97</c:v>
                </c:pt>
                <c:pt idx="1">
                  <c:v>108</c:v>
                </c:pt>
                <c:pt idx="2">
                  <c:v>109</c:v>
                </c:pt>
                <c:pt idx="3">
                  <c:v>91</c:v>
                </c:pt>
                <c:pt idx="4">
                  <c:v>95</c:v>
                </c:pt>
                <c:pt idx="5">
                  <c:v>75</c:v>
                </c:pt>
                <c:pt idx="6">
                  <c:v>73</c:v>
                </c:pt>
                <c:pt idx="7">
                  <c:v>85</c:v>
                </c:pt>
                <c:pt idx="8">
                  <c:v>71</c:v>
                </c:pt>
                <c:pt idx="9">
                  <c:v>70</c:v>
                </c:pt>
                <c:pt idx="10">
                  <c:v>59</c:v>
                </c:pt>
                <c:pt idx="11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C6-428B-8EE3-E7E44E57FA54}"/>
            </c:ext>
          </c:extLst>
        </c:ser>
        <c:ser>
          <c:idx val="1"/>
          <c:order val="1"/>
          <c:tx>
            <c:strRef>
              <c:f>'No.1Ｄ（時間変動）'!$A$75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'No.1Ｄ（時間変動）'!$B$75:$M$75</c:f>
              <c:numCache>
                <c:formatCode>General</c:formatCode>
                <c:ptCount val="12"/>
                <c:pt idx="0">
                  <c:v>508</c:v>
                </c:pt>
                <c:pt idx="1">
                  <c:v>539</c:v>
                </c:pt>
                <c:pt idx="2">
                  <c:v>506</c:v>
                </c:pt>
                <c:pt idx="3">
                  <c:v>501</c:v>
                </c:pt>
                <c:pt idx="4">
                  <c:v>550</c:v>
                </c:pt>
                <c:pt idx="5">
                  <c:v>487</c:v>
                </c:pt>
                <c:pt idx="6">
                  <c:v>553</c:v>
                </c:pt>
                <c:pt idx="7">
                  <c:v>536</c:v>
                </c:pt>
                <c:pt idx="8">
                  <c:v>469</c:v>
                </c:pt>
                <c:pt idx="9">
                  <c:v>462</c:v>
                </c:pt>
                <c:pt idx="10">
                  <c:v>679</c:v>
                </c:pt>
                <c:pt idx="11">
                  <c:v>534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2C6-428B-8EE3-E7E44E57F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5656528"/>
        <c:axId val="55565692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'No.1Ｄ（時間変動）'!$B$77:$M$77</c:f>
              <c:numCache>
                <c:formatCode>0.0\ "%"</c:formatCode>
                <c:ptCount val="12"/>
                <c:pt idx="0">
                  <c:v>16.033057851239668</c:v>
                </c:pt>
                <c:pt idx="1">
                  <c:v>16.69242658423493</c:v>
                </c:pt>
                <c:pt idx="2">
                  <c:v>17.72357723577236</c:v>
                </c:pt>
                <c:pt idx="3">
                  <c:v>15.371621621621623</c:v>
                </c:pt>
                <c:pt idx="4">
                  <c:v>14.728682170542637</c:v>
                </c:pt>
                <c:pt idx="5">
                  <c:v>13.345195729537366</c:v>
                </c:pt>
                <c:pt idx="6">
                  <c:v>11.661341853035143</c:v>
                </c:pt>
                <c:pt idx="7">
                  <c:v>13.687600644122384</c:v>
                </c:pt>
                <c:pt idx="8">
                  <c:v>13.148148148148147</c:v>
                </c:pt>
                <c:pt idx="9">
                  <c:v>13.157894736842104</c:v>
                </c:pt>
                <c:pt idx="10">
                  <c:v>7.9945799457994582</c:v>
                </c:pt>
                <c:pt idx="11">
                  <c:v>6.968641114982578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2C6-428B-8EE3-E7E44E57F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657312"/>
        <c:axId val="555657704"/>
      </c:lineChart>
      <c:catAx>
        <c:axId val="55565652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5656920"/>
        <c:crosses val="autoZero"/>
        <c:auto val="0"/>
        <c:lblAlgn val="ctr"/>
        <c:lblOffset val="100"/>
        <c:tickMarkSkip val="1"/>
        <c:noMultiLvlLbl val="0"/>
      </c:catAx>
      <c:valAx>
        <c:axId val="555656920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54E-3"/>
              <c:y val="0.245099212523037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5656528"/>
        <c:crosses val="autoZero"/>
        <c:crossBetween val="between"/>
        <c:majorUnit val="500"/>
      </c:valAx>
      <c:catAx>
        <c:axId val="555657312"/>
        <c:scaling>
          <c:orientation val="minMax"/>
        </c:scaling>
        <c:delete val="1"/>
        <c:axPos val="b"/>
        <c:majorTickMark val="out"/>
        <c:minorTickMark val="none"/>
        <c:tickLblPos val="none"/>
        <c:crossAx val="555657704"/>
        <c:crosses val="autoZero"/>
        <c:auto val="0"/>
        <c:lblAlgn val="ctr"/>
        <c:lblOffset val="100"/>
        <c:noMultiLvlLbl val="0"/>
      </c:catAx>
      <c:valAx>
        <c:axId val="55565770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75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565731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9"/>
          <c:y val="7.2115553907080812E-2"/>
          <c:w val="0.79050279329608941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'No.1Ｄ（時間変動）'!$B$38:$M$38</c:f>
              <c:numCache>
                <c:formatCode>General</c:formatCode>
                <c:ptCount val="12"/>
                <c:pt idx="0">
                  <c:v>41</c:v>
                </c:pt>
                <c:pt idx="1">
                  <c:v>49</c:v>
                </c:pt>
                <c:pt idx="2">
                  <c:v>48</c:v>
                </c:pt>
                <c:pt idx="3">
                  <c:v>57</c:v>
                </c:pt>
                <c:pt idx="4">
                  <c:v>61</c:v>
                </c:pt>
                <c:pt idx="5">
                  <c:v>43</c:v>
                </c:pt>
                <c:pt idx="6">
                  <c:v>31</c:v>
                </c:pt>
                <c:pt idx="7">
                  <c:v>49</c:v>
                </c:pt>
                <c:pt idx="8">
                  <c:v>43</c:v>
                </c:pt>
                <c:pt idx="9">
                  <c:v>58</c:v>
                </c:pt>
                <c:pt idx="10">
                  <c:v>34</c:v>
                </c:pt>
                <c:pt idx="11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36-4CD1-9EB9-ADBC42CEBE53}"/>
            </c:ext>
          </c:extLst>
        </c:ser>
        <c:ser>
          <c:idx val="1"/>
          <c:order val="1"/>
          <c:tx>
            <c:strRef>
              <c:f>'No.1Ｄ（時間変動）'!$A$75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'No.1Ｄ（時間変動）'!$B$39:$M$39</c:f>
              <c:numCache>
                <c:formatCode>General</c:formatCode>
                <c:ptCount val="12"/>
                <c:pt idx="0">
                  <c:v>358</c:v>
                </c:pt>
                <c:pt idx="1">
                  <c:v>341</c:v>
                </c:pt>
                <c:pt idx="2">
                  <c:v>294</c:v>
                </c:pt>
                <c:pt idx="3">
                  <c:v>305</c:v>
                </c:pt>
                <c:pt idx="4">
                  <c:v>317</c:v>
                </c:pt>
                <c:pt idx="5">
                  <c:v>258</c:v>
                </c:pt>
                <c:pt idx="6">
                  <c:v>288</c:v>
                </c:pt>
                <c:pt idx="7">
                  <c:v>277</c:v>
                </c:pt>
                <c:pt idx="8">
                  <c:v>271</c:v>
                </c:pt>
                <c:pt idx="9">
                  <c:v>264</c:v>
                </c:pt>
                <c:pt idx="10">
                  <c:v>258</c:v>
                </c:pt>
                <c:pt idx="11">
                  <c:v>208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B36-4CD1-9EB9-ADBC42CEB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5658488"/>
        <c:axId val="55588249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'No.1Ｄ（時間変動）'!$B$41:$M$41</c:f>
              <c:numCache>
                <c:formatCode>0.0\ "%"</c:formatCode>
                <c:ptCount val="12"/>
                <c:pt idx="0">
                  <c:v>10.275689223057643</c:v>
                </c:pt>
                <c:pt idx="1">
                  <c:v>12.564102564102564</c:v>
                </c:pt>
                <c:pt idx="2">
                  <c:v>14.035087719298245</c:v>
                </c:pt>
                <c:pt idx="3">
                  <c:v>15.745856353591158</c:v>
                </c:pt>
                <c:pt idx="4">
                  <c:v>16.137566137566136</c:v>
                </c:pt>
                <c:pt idx="5">
                  <c:v>14.285714285714285</c:v>
                </c:pt>
                <c:pt idx="6">
                  <c:v>9.7178683385579934</c:v>
                </c:pt>
                <c:pt idx="7">
                  <c:v>15.030674846625766</c:v>
                </c:pt>
                <c:pt idx="8">
                  <c:v>13.694267515923567</c:v>
                </c:pt>
                <c:pt idx="9">
                  <c:v>18.012422360248447</c:v>
                </c:pt>
                <c:pt idx="10">
                  <c:v>11.643835616438356</c:v>
                </c:pt>
                <c:pt idx="11">
                  <c:v>11.864406779661017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B36-4CD1-9EB9-ADBC42CEB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882888"/>
        <c:axId val="555883280"/>
      </c:lineChart>
      <c:catAx>
        <c:axId val="55565848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5882496"/>
        <c:crosses val="autoZero"/>
        <c:auto val="0"/>
        <c:lblAlgn val="ctr"/>
        <c:lblOffset val="100"/>
        <c:tickMarkSkip val="1"/>
        <c:noMultiLvlLbl val="0"/>
      </c:catAx>
      <c:valAx>
        <c:axId val="555882496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54E-3"/>
              <c:y val="0.240385179690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5658488"/>
        <c:crosses val="autoZero"/>
        <c:crossBetween val="between"/>
        <c:majorUnit val="500"/>
      </c:valAx>
      <c:catAx>
        <c:axId val="555882888"/>
        <c:scaling>
          <c:orientation val="minMax"/>
        </c:scaling>
        <c:delete val="1"/>
        <c:axPos val="b"/>
        <c:majorTickMark val="out"/>
        <c:minorTickMark val="none"/>
        <c:tickLblPos val="none"/>
        <c:crossAx val="555883280"/>
        <c:crosses val="autoZero"/>
        <c:auto val="0"/>
        <c:lblAlgn val="ctr"/>
        <c:lblOffset val="100"/>
        <c:noMultiLvlLbl val="0"/>
      </c:catAx>
      <c:valAx>
        <c:axId val="55588328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7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588288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9"/>
          <c:y val="7.2115553907080812E-2"/>
          <c:w val="0.78910614525139633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'No.1Ｄ（時間変動）'!$A$74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'No.1Ｄ（時間変動）'!$B$56:$M$56</c:f>
              <c:numCache>
                <c:formatCode>General</c:formatCode>
                <c:ptCount val="12"/>
                <c:pt idx="0">
                  <c:v>56</c:v>
                </c:pt>
                <c:pt idx="1">
                  <c:v>59</c:v>
                </c:pt>
                <c:pt idx="2">
                  <c:v>61</c:v>
                </c:pt>
                <c:pt idx="3">
                  <c:v>34</c:v>
                </c:pt>
                <c:pt idx="4">
                  <c:v>34</c:v>
                </c:pt>
                <c:pt idx="5">
                  <c:v>32</c:v>
                </c:pt>
                <c:pt idx="6">
                  <c:v>42</c:v>
                </c:pt>
                <c:pt idx="7">
                  <c:v>36</c:v>
                </c:pt>
                <c:pt idx="8">
                  <c:v>28</c:v>
                </c:pt>
                <c:pt idx="9">
                  <c:v>12</c:v>
                </c:pt>
                <c:pt idx="10">
                  <c:v>25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12D-40CA-9D51-0E3F0EF83E4E}"/>
            </c:ext>
          </c:extLst>
        </c:ser>
        <c:ser>
          <c:idx val="1"/>
          <c:order val="1"/>
          <c:tx>
            <c:strRef>
              <c:f>'No.1Ｄ（時間変動）'!$A$75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'No.1Ｄ（時間変動）'!$B$57:$M$57</c:f>
              <c:numCache>
                <c:formatCode>General</c:formatCode>
                <c:ptCount val="12"/>
                <c:pt idx="0">
                  <c:v>150</c:v>
                </c:pt>
                <c:pt idx="1">
                  <c:v>198</c:v>
                </c:pt>
                <c:pt idx="2">
                  <c:v>212</c:v>
                </c:pt>
                <c:pt idx="3">
                  <c:v>196</c:v>
                </c:pt>
                <c:pt idx="4">
                  <c:v>233</c:v>
                </c:pt>
                <c:pt idx="5">
                  <c:v>229</c:v>
                </c:pt>
                <c:pt idx="6">
                  <c:v>265</c:v>
                </c:pt>
                <c:pt idx="7">
                  <c:v>259</c:v>
                </c:pt>
                <c:pt idx="8">
                  <c:v>198</c:v>
                </c:pt>
                <c:pt idx="9">
                  <c:v>198</c:v>
                </c:pt>
                <c:pt idx="10">
                  <c:v>421</c:v>
                </c:pt>
                <c:pt idx="11">
                  <c:v>326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12D-40CA-9D51-0E3F0EF83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5884064"/>
        <c:axId val="55588445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'No.1Ｄ（時間変動）'!$B$59:$M$59</c:f>
              <c:numCache>
                <c:formatCode>0.0\ "%"</c:formatCode>
                <c:ptCount val="12"/>
                <c:pt idx="0">
                  <c:v>27.184466019417474</c:v>
                </c:pt>
                <c:pt idx="1">
                  <c:v>22.957198443579767</c:v>
                </c:pt>
                <c:pt idx="2">
                  <c:v>22.344322344322347</c:v>
                </c:pt>
                <c:pt idx="3">
                  <c:v>14.782608695652174</c:v>
                </c:pt>
                <c:pt idx="4">
                  <c:v>12.734082397003746</c:v>
                </c:pt>
                <c:pt idx="5">
                  <c:v>12.260536398467432</c:v>
                </c:pt>
                <c:pt idx="6">
                  <c:v>13.680781758957655</c:v>
                </c:pt>
                <c:pt idx="7">
                  <c:v>12.203389830508476</c:v>
                </c:pt>
                <c:pt idx="8">
                  <c:v>12.389380530973451</c:v>
                </c:pt>
                <c:pt idx="9">
                  <c:v>5.7142857142857144</c:v>
                </c:pt>
                <c:pt idx="10">
                  <c:v>5.6053811659192831</c:v>
                </c:pt>
                <c:pt idx="11">
                  <c:v>3.5502958579881656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12D-40CA-9D51-0E3F0EF83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884848"/>
        <c:axId val="555885240"/>
      </c:lineChart>
      <c:catAx>
        <c:axId val="55588406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5884456"/>
        <c:crosses val="autoZero"/>
        <c:auto val="0"/>
        <c:lblAlgn val="ctr"/>
        <c:lblOffset val="100"/>
        <c:tickMarkSkip val="1"/>
        <c:noMultiLvlLbl val="0"/>
      </c:catAx>
      <c:valAx>
        <c:axId val="555884456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54E-3"/>
              <c:y val="0.240385179690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5884064"/>
        <c:crosses val="autoZero"/>
        <c:crossBetween val="between"/>
        <c:majorUnit val="500"/>
      </c:valAx>
      <c:catAx>
        <c:axId val="555884848"/>
        <c:scaling>
          <c:orientation val="minMax"/>
        </c:scaling>
        <c:delete val="1"/>
        <c:axPos val="b"/>
        <c:majorTickMark val="out"/>
        <c:minorTickMark val="none"/>
        <c:tickLblPos val="none"/>
        <c:crossAx val="555885240"/>
        <c:crosses val="autoZero"/>
        <c:auto val="0"/>
        <c:lblAlgn val="ctr"/>
        <c:lblOffset val="100"/>
        <c:noMultiLvlLbl val="0"/>
      </c:catAx>
      <c:valAx>
        <c:axId val="55588524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8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5884848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139817629179335"/>
          <c:y val="7.3298491780591973E-2"/>
          <c:w val="0.67477203647416506"/>
          <c:h val="0.88481750792285963"/>
        </c:manualLayout>
      </c:layout>
      <c:barChart>
        <c:barDir val="bar"/>
        <c:grouping val="cluster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'No.1AB（渋滞長）'!$N$25:$N$56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'No.1AB（渋滞長）'!$Q$25:$Q$56</c:f>
              <c:numCache>
                <c:formatCode>General</c:formatCode>
                <c:ptCount val="32"/>
                <c:pt idx="0">
                  <c:v>20</c:v>
                </c:pt>
                <c:pt idx="1">
                  <c:v>20</c:v>
                </c:pt>
                <c:pt idx="2">
                  <c:v>40</c:v>
                </c:pt>
                <c:pt idx="3">
                  <c:v>20</c:v>
                </c:pt>
                <c:pt idx="4">
                  <c:v>50</c:v>
                </c:pt>
                <c:pt idx="5">
                  <c:v>40</c:v>
                </c:pt>
                <c:pt idx="6">
                  <c:v>90</c:v>
                </c:pt>
                <c:pt idx="7">
                  <c:v>20</c:v>
                </c:pt>
                <c:pt idx="8">
                  <c:v>60</c:v>
                </c:pt>
                <c:pt idx="9">
                  <c:v>50</c:v>
                </c:pt>
                <c:pt idx="10">
                  <c:v>50</c:v>
                </c:pt>
                <c:pt idx="11">
                  <c:v>30</c:v>
                </c:pt>
                <c:pt idx="12">
                  <c:v>80</c:v>
                </c:pt>
                <c:pt idx="13">
                  <c:v>50</c:v>
                </c:pt>
                <c:pt idx="14">
                  <c:v>20</c:v>
                </c:pt>
                <c:pt idx="15">
                  <c:v>20</c:v>
                </c:pt>
                <c:pt idx="16">
                  <c:v>90</c:v>
                </c:pt>
                <c:pt idx="17">
                  <c:v>90</c:v>
                </c:pt>
                <c:pt idx="18">
                  <c:v>100</c:v>
                </c:pt>
                <c:pt idx="19">
                  <c:v>120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80</c:v>
                </c:pt>
                <c:pt idx="24">
                  <c:v>110</c:v>
                </c:pt>
                <c:pt idx="25">
                  <c:v>90</c:v>
                </c:pt>
                <c:pt idx="26">
                  <c:v>70</c:v>
                </c:pt>
                <c:pt idx="27">
                  <c:v>90</c:v>
                </c:pt>
                <c:pt idx="28">
                  <c:v>50</c:v>
                </c:pt>
                <c:pt idx="29">
                  <c:v>20</c:v>
                </c:pt>
                <c:pt idx="30">
                  <c:v>30</c:v>
                </c:pt>
                <c:pt idx="31">
                  <c:v>60</c:v>
                </c:pt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'No.1AB（渋滞長）'!$N$25:$N$56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'No.1AB（渋滞長）'!$R$25:$R$56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886024"/>
        <c:axId val="555886416"/>
      </c:barChart>
      <c:scatterChart>
        <c:scatterStyle val="lineMarker"/>
        <c:varyColors val="0"/>
        <c:ser>
          <c:idx val="4"/>
          <c:order val="2"/>
          <c:tx>
            <c:v>通過時間</c:v>
          </c:tx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'No.1AB（渋滞長）'!$S$25:$S$56</c:f>
              <c:numCache>
                <c:formatCode>m"分"ss"秒"</c:formatCode>
                <c:ptCount val="32"/>
                <c:pt idx="0">
                  <c:v>1.5046296296296297E-4</c:v>
                </c:pt>
                <c:pt idx="1">
                  <c:v>1.5046296296296297E-4</c:v>
                </c:pt>
                <c:pt idx="2">
                  <c:v>2.3148148148148146E-4</c:v>
                </c:pt>
                <c:pt idx="3">
                  <c:v>1.6203703703703703E-4</c:v>
                </c:pt>
                <c:pt idx="4">
                  <c:v>2.6620370370370372E-4</c:v>
                </c:pt>
                <c:pt idx="5">
                  <c:v>2.0833333333333335E-4</c:v>
                </c:pt>
                <c:pt idx="6">
                  <c:v>3.9351851851851852E-4</c:v>
                </c:pt>
                <c:pt idx="7">
                  <c:v>1.5046296296296297E-4</c:v>
                </c:pt>
                <c:pt idx="8">
                  <c:v>4.3981481481481481E-4</c:v>
                </c:pt>
                <c:pt idx="9">
                  <c:v>2.5462962962962961E-4</c:v>
                </c:pt>
                <c:pt idx="10">
                  <c:v>2.6620370370370372E-4</c:v>
                </c:pt>
                <c:pt idx="11">
                  <c:v>2.5462962962962961E-4</c:v>
                </c:pt>
                <c:pt idx="12">
                  <c:v>3.0092592592592595E-4</c:v>
                </c:pt>
                <c:pt idx="13">
                  <c:v>2.199074074074074E-4</c:v>
                </c:pt>
                <c:pt idx="14">
                  <c:v>1.5046296296296297E-4</c:v>
                </c:pt>
                <c:pt idx="15">
                  <c:v>1.273148148148148E-4</c:v>
                </c:pt>
                <c:pt idx="16">
                  <c:v>4.1666666666666669E-4</c:v>
                </c:pt>
                <c:pt idx="17">
                  <c:v>4.3981481481481481E-4</c:v>
                </c:pt>
                <c:pt idx="18">
                  <c:v>4.0509259259259258E-4</c:v>
                </c:pt>
                <c:pt idx="19">
                  <c:v>4.7453703703703704E-4</c:v>
                </c:pt>
                <c:pt idx="20">
                  <c:v>1.273148148148148E-4</c:v>
                </c:pt>
                <c:pt idx="21">
                  <c:v>2.7777777777777778E-4</c:v>
                </c:pt>
                <c:pt idx="22">
                  <c:v>2.4305555555555552E-4</c:v>
                </c:pt>
                <c:pt idx="23">
                  <c:v>5.2083333333333333E-4</c:v>
                </c:pt>
                <c:pt idx="24">
                  <c:v>1.5509259259259261E-3</c:v>
                </c:pt>
                <c:pt idx="25">
                  <c:v>4.3981481481481481E-4</c:v>
                </c:pt>
                <c:pt idx="26">
                  <c:v>1.8518518518518518E-4</c:v>
                </c:pt>
                <c:pt idx="27">
                  <c:v>2.7777777777777778E-4</c:v>
                </c:pt>
                <c:pt idx="28">
                  <c:v>2.199074074074074E-4</c:v>
                </c:pt>
                <c:pt idx="29">
                  <c:v>1.3888888888888889E-4</c:v>
                </c:pt>
                <c:pt idx="30">
                  <c:v>1.7361111111111112E-4</c:v>
                </c:pt>
                <c:pt idx="31">
                  <c:v>2.4305555555555552E-4</c:v>
                </c:pt>
              </c:numCache>
            </c:numRef>
          </c:xVal>
          <c:yVal>
            <c:numRef>
              <c:f>'No.1AB（渋滞長）'!$AD$25:$AD$56</c:f>
              <c:numCache>
                <c:formatCode>General</c:formatCode>
                <c:ptCount val="32"/>
                <c:pt idx="0">
                  <c:v>0.95</c:v>
                </c:pt>
                <c:pt idx="1">
                  <c:v>2.0750000000000002</c:v>
                </c:pt>
                <c:pt idx="2">
                  <c:v>3.2</c:v>
                </c:pt>
                <c:pt idx="3">
                  <c:v>4.3250000000000002</c:v>
                </c:pt>
                <c:pt idx="4">
                  <c:v>5.45</c:v>
                </c:pt>
                <c:pt idx="5">
                  <c:v>6.5750000000000002</c:v>
                </c:pt>
                <c:pt idx="6">
                  <c:v>7.7</c:v>
                </c:pt>
                <c:pt idx="7">
                  <c:v>8.8249999999999993</c:v>
                </c:pt>
                <c:pt idx="8">
                  <c:v>9.9499999999999993</c:v>
                </c:pt>
                <c:pt idx="9">
                  <c:v>11.074999999999999</c:v>
                </c:pt>
                <c:pt idx="10">
                  <c:v>12.2</c:v>
                </c:pt>
                <c:pt idx="11">
                  <c:v>13.324999999999999</c:v>
                </c:pt>
                <c:pt idx="12">
                  <c:v>14.45</c:v>
                </c:pt>
                <c:pt idx="13">
                  <c:v>15.574999999999999</c:v>
                </c:pt>
                <c:pt idx="14">
                  <c:v>16.7</c:v>
                </c:pt>
                <c:pt idx="15">
                  <c:v>17.824999999999999</c:v>
                </c:pt>
                <c:pt idx="16">
                  <c:v>18.95</c:v>
                </c:pt>
                <c:pt idx="17">
                  <c:v>20.074999999999999</c:v>
                </c:pt>
                <c:pt idx="18">
                  <c:v>21.2</c:v>
                </c:pt>
                <c:pt idx="19">
                  <c:v>22.324999999999999</c:v>
                </c:pt>
                <c:pt idx="20">
                  <c:v>23.45</c:v>
                </c:pt>
                <c:pt idx="21">
                  <c:v>24.574999999999999</c:v>
                </c:pt>
                <c:pt idx="22">
                  <c:v>25.7</c:v>
                </c:pt>
                <c:pt idx="23">
                  <c:v>26.824999999999999</c:v>
                </c:pt>
                <c:pt idx="24">
                  <c:v>27.95</c:v>
                </c:pt>
                <c:pt idx="25">
                  <c:v>29.074999999999999</c:v>
                </c:pt>
                <c:pt idx="26">
                  <c:v>30.2</c:v>
                </c:pt>
                <c:pt idx="27">
                  <c:v>31.324999999999999</c:v>
                </c:pt>
                <c:pt idx="28">
                  <c:v>32.450000000000003</c:v>
                </c:pt>
                <c:pt idx="29">
                  <c:v>33.575000000000003</c:v>
                </c:pt>
                <c:pt idx="30">
                  <c:v>34.700000000000003</c:v>
                </c:pt>
                <c:pt idx="31">
                  <c:v>35.825000000000003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886808"/>
        <c:axId val="555887200"/>
      </c:scatterChart>
      <c:catAx>
        <c:axId val="555886024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58864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5886416"/>
        <c:scaling>
          <c:orientation val="minMax"/>
          <c:max val="25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滞留長(m)渋滞長(m)</a:t>
                </a:r>
              </a:p>
            </c:rich>
          </c:tx>
          <c:layout>
            <c:manualLayout>
              <c:xMode val="edge"/>
              <c:yMode val="edge"/>
              <c:x val="0.41945288753799415"/>
              <c:y val="3.141361256544505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5886024"/>
        <c:crosses val="autoZero"/>
        <c:crossBetween val="between"/>
        <c:majorUnit val="50"/>
      </c:valAx>
      <c:valAx>
        <c:axId val="555886808"/>
        <c:scaling>
          <c:orientation val="minMax"/>
          <c:max val="6.944444444444449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4072948328267497"/>
              <c:y val="0.97818581577826369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5887200"/>
        <c:crosses val="max"/>
        <c:crossBetween val="midCat"/>
        <c:majorUnit val="1.3888888888888905E-3"/>
      </c:valAx>
      <c:valAx>
        <c:axId val="555887200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5886808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69908814589676"/>
          <c:y val="1.0471204188481676E-2"/>
          <c:w val="0.73860182370820693"/>
          <c:h val="1.83246073298429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31610942249241"/>
          <c:y val="7.2615985051660489E-2"/>
          <c:w val="0.69300911854103364"/>
          <c:h val="0.88801475695705256"/>
        </c:manualLayout>
      </c:layout>
      <c:barChart>
        <c:barDir val="bar"/>
        <c:grouping val="cluster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'No.1AB（渋滞長）'!$A$25:$A$56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'No.1AB（渋滞長）'!$D$25:$D$56</c:f>
              <c:numCache>
                <c:formatCode>General</c:formatCode>
                <c:ptCount val="32"/>
                <c:pt idx="0">
                  <c:v>80</c:v>
                </c:pt>
                <c:pt idx="1">
                  <c:v>120</c:v>
                </c:pt>
                <c:pt idx="2">
                  <c:v>190</c:v>
                </c:pt>
                <c:pt idx="3">
                  <c:v>90</c:v>
                </c:pt>
                <c:pt idx="4">
                  <c:v>110</c:v>
                </c:pt>
                <c:pt idx="5">
                  <c:v>170</c:v>
                </c:pt>
                <c:pt idx="6">
                  <c:v>200</c:v>
                </c:pt>
                <c:pt idx="7">
                  <c:v>140</c:v>
                </c:pt>
                <c:pt idx="8">
                  <c:v>140</c:v>
                </c:pt>
                <c:pt idx="9">
                  <c:v>170</c:v>
                </c:pt>
                <c:pt idx="10">
                  <c:v>200</c:v>
                </c:pt>
                <c:pt idx="11">
                  <c:v>100</c:v>
                </c:pt>
                <c:pt idx="12">
                  <c:v>170</c:v>
                </c:pt>
                <c:pt idx="13">
                  <c:v>150</c:v>
                </c:pt>
                <c:pt idx="14">
                  <c:v>50</c:v>
                </c:pt>
                <c:pt idx="15">
                  <c:v>70</c:v>
                </c:pt>
                <c:pt idx="16">
                  <c:v>180</c:v>
                </c:pt>
                <c:pt idx="17">
                  <c:v>170</c:v>
                </c:pt>
                <c:pt idx="18">
                  <c:v>180</c:v>
                </c:pt>
                <c:pt idx="19">
                  <c:v>150</c:v>
                </c:pt>
                <c:pt idx="20">
                  <c:v>70</c:v>
                </c:pt>
                <c:pt idx="21">
                  <c:v>80</c:v>
                </c:pt>
                <c:pt idx="22">
                  <c:v>110</c:v>
                </c:pt>
                <c:pt idx="23">
                  <c:v>120</c:v>
                </c:pt>
                <c:pt idx="24">
                  <c:v>140</c:v>
                </c:pt>
                <c:pt idx="25">
                  <c:v>50</c:v>
                </c:pt>
                <c:pt idx="26">
                  <c:v>120</c:v>
                </c:pt>
                <c:pt idx="27">
                  <c:v>100</c:v>
                </c:pt>
                <c:pt idx="28">
                  <c:v>130</c:v>
                </c:pt>
                <c:pt idx="29">
                  <c:v>110</c:v>
                </c:pt>
                <c:pt idx="30">
                  <c:v>150</c:v>
                </c:pt>
                <c:pt idx="31">
                  <c:v>120</c:v>
                </c:pt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'No.1AB（渋滞長）'!$A$25:$A$56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'No.1AB（渋滞長）'!$E$25:$E$56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887984"/>
        <c:axId val="555888376"/>
      </c:barChart>
      <c:scatterChart>
        <c:scatterStyle val="lineMarker"/>
        <c:varyColors val="0"/>
        <c:ser>
          <c:idx val="4"/>
          <c:order val="2"/>
          <c:tx>
            <c:v>通過時間</c:v>
          </c:tx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'No.1AB（渋滞長）'!$F$25:$F$56</c:f>
              <c:numCache>
                <c:formatCode>m"分"ss"秒"</c:formatCode>
                <c:ptCount val="32"/>
                <c:pt idx="0">
                  <c:v>3.0092592592592595E-4</c:v>
                </c:pt>
                <c:pt idx="1">
                  <c:v>4.2824074074074075E-4</c:v>
                </c:pt>
                <c:pt idx="2">
                  <c:v>8.3333333333333339E-4</c:v>
                </c:pt>
                <c:pt idx="3">
                  <c:v>3.2407407407407406E-4</c:v>
                </c:pt>
                <c:pt idx="4">
                  <c:v>3.9351851851851852E-4</c:v>
                </c:pt>
                <c:pt idx="5">
                  <c:v>6.018518518518519E-4</c:v>
                </c:pt>
                <c:pt idx="6">
                  <c:v>7.407407407407407E-4</c:v>
                </c:pt>
                <c:pt idx="7">
                  <c:v>6.7129629629629625E-4</c:v>
                </c:pt>
                <c:pt idx="8">
                  <c:v>4.8611111111111104E-4</c:v>
                </c:pt>
                <c:pt idx="9">
                  <c:v>6.2500000000000001E-4</c:v>
                </c:pt>
                <c:pt idx="10">
                  <c:v>7.175925925925927E-4</c:v>
                </c:pt>
                <c:pt idx="11">
                  <c:v>4.0509259259259258E-4</c:v>
                </c:pt>
                <c:pt idx="12">
                  <c:v>6.7129629629629625E-4</c:v>
                </c:pt>
                <c:pt idx="13">
                  <c:v>5.6712962962962956E-4</c:v>
                </c:pt>
                <c:pt idx="14">
                  <c:v>1.5046296296296297E-4</c:v>
                </c:pt>
                <c:pt idx="15">
                  <c:v>3.2407407407407406E-4</c:v>
                </c:pt>
                <c:pt idx="16">
                  <c:v>6.7129629629629625E-4</c:v>
                </c:pt>
                <c:pt idx="17">
                  <c:v>5.6712962962962956E-4</c:v>
                </c:pt>
                <c:pt idx="18">
                  <c:v>6.018518518518519E-4</c:v>
                </c:pt>
                <c:pt idx="19">
                  <c:v>5.0925925925925921E-4</c:v>
                </c:pt>
                <c:pt idx="20">
                  <c:v>3.5879629629629635E-4</c:v>
                </c:pt>
                <c:pt idx="21">
                  <c:v>4.3981481481481481E-4</c:v>
                </c:pt>
                <c:pt idx="22">
                  <c:v>5.5555555555555556E-4</c:v>
                </c:pt>
                <c:pt idx="23">
                  <c:v>4.2824074074074075E-4</c:v>
                </c:pt>
                <c:pt idx="24">
                  <c:v>5.6712962962962956E-4</c:v>
                </c:pt>
                <c:pt idx="25">
                  <c:v>3.0092592592592595E-4</c:v>
                </c:pt>
                <c:pt idx="26">
                  <c:v>3.9351851851851852E-4</c:v>
                </c:pt>
                <c:pt idx="27">
                  <c:v>3.0092592592592595E-4</c:v>
                </c:pt>
                <c:pt idx="28">
                  <c:v>4.6296296296296293E-4</c:v>
                </c:pt>
                <c:pt idx="29">
                  <c:v>5.0925925925925921E-4</c:v>
                </c:pt>
                <c:pt idx="30">
                  <c:v>6.8287037037037025E-4</c:v>
                </c:pt>
                <c:pt idx="31">
                  <c:v>4.5138888888888892E-4</c:v>
                </c:pt>
              </c:numCache>
            </c:numRef>
          </c:xVal>
          <c:yVal>
            <c:numRef>
              <c:f>'No.1AB（渋滞長）'!$AD$25:$AD$56</c:f>
              <c:numCache>
                <c:formatCode>General</c:formatCode>
                <c:ptCount val="32"/>
                <c:pt idx="0">
                  <c:v>0.95</c:v>
                </c:pt>
                <c:pt idx="1">
                  <c:v>2.0750000000000002</c:v>
                </c:pt>
                <c:pt idx="2">
                  <c:v>3.2</c:v>
                </c:pt>
                <c:pt idx="3">
                  <c:v>4.3250000000000002</c:v>
                </c:pt>
                <c:pt idx="4">
                  <c:v>5.45</c:v>
                </c:pt>
                <c:pt idx="5">
                  <c:v>6.5750000000000002</c:v>
                </c:pt>
                <c:pt idx="6">
                  <c:v>7.7</c:v>
                </c:pt>
                <c:pt idx="7">
                  <c:v>8.8249999999999993</c:v>
                </c:pt>
                <c:pt idx="8">
                  <c:v>9.9499999999999993</c:v>
                </c:pt>
                <c:pt idx="9">
                  <c:v>11.074999999999999</c:v>
                </c:pt>
                <c:pt idx="10">
                  <c:v>12.2</c:v>
                </c:pt>
                <c:pt idx="11">
                  <c:v>13.324999999999999</c:v>
                </c:pt>
                <c:pt idx="12">
                  <c:v>14.45</c:v>
                </c:pt>
                <c:pt idx="13">
                  <c:v>15.574999999999999</c:v>
                </c:pt>
                <c:pt idx="14">
                  <c:v>16.7</c:v>
                </c:pt>
                <c:pt idx="15">
                  <c:v>17.824999999999999</c:v>
                </c:pt>
                <c:pt idx="16">
                  <c:v>18.95</c:v>
                </c:pt>
                <c:pt idx="17">
                  <c:v>20.074999999999999</c:v>
                </c:pt>
                <c:pt idx="18">
                  <c:v>21.2</c:v>
                </c:pt>
                <c:pt idx="19">
                  <c:v>22.324999999999999</c:v>
                </c:pt>
                <c:pt idx="20">
                  <c:v>23.45</c:v>
                </c:pt>
                <c:pt idx="21">
                  <c:v>24.574999999999999</c:v>
                </c:pt>
                <c:pt idx="22">
                  <c:v>25.7</c:v>
                </c:pt>
                <c:pt idx="23">
                  <c:v>26.824999999999999</c:v>
                </c:pt>
                <c:pt idx="24">
                  <c:v>27.95</c:v>
                </c:pt>
                <c:pt idx="25">
                  <c:v>29.074999999999999</c:v>
                </c:pt>
                <c:pt idx="26">
                  <c:v>30.2</c:v>
                </c:pt>
                <c:pt idx="27">
                  <c:v>31.324999999999999</c:v>
                </c:pt>
                <c:pt idx="28">
                  <c:v>32.450000000000003</c:v>
                </c:pt>
                <c:pt idx="29">
                  <c:v>33.575000000000003</c:v>
                </c:pt>
                <c:pt idx="30">
                  <c:v>34.700000000000003</c:v>
                </c:pt>
                <c:pt idx="31">
                  <c:v>35.825000000000003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888768"/>
        <c:axId val="555889160"/>
      </c:scatterChart>
      <c:catAx>
        <c:axId val="555887984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5888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5888376"/>
        <c:scaling>
          <c:orientation val="minMax"/>
          <c:max val="25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滞留長(m)渋滞長(m)</a:t>
                </a:r>
              </a:p>
            </c:rich>
          </c:tx>
          <c:layout>
            <c:manualLayout>
              <c:xMode val="edge"/>
              <c:yMode val="edge"/>
              <c:x val="0.4103343465045593"/>
              <c:y val="3.062117235345583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5887984"/>
        <c:crosses val="autoZero"/>
        <c:crossBetween val="between"/>
        <c:majorUnit val="50"/>
      </c:valAx>
      <c:valAx>
        <c:axId val="555888768"/>
        <c:scaling>
          <c:orientation val="minMax"/>
          <c:max val="6.944444444444449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465045592705193"/>
              <c:y val="0.97900345134023603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5889160"/>
        <c:crosses val="max"/>
        <c:crossBetween val="midCat"/>
        <c:majorUnit val="1.3888888888888905E-3"/>
      </c:valAx>
      <c:valAx>
        <c:axId val="555889160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5888768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981762917933138"/>
          <c:y val="6.1242344706911632E-3"/>
          <c:w val="0.73860182370820704"/>
          <c:h val="1.83727034120734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6139817629179335"/>
          <c:y val="7.3298491780591973E-2"/>
          <c:w val="0.67477203647416506"/>
          <c:h val="0.88481750792285963"/>
        </c:manualLayout>
      </c:layout>
      <c:barChart>
        <c:barDir val="bar"/>
        <c:grouping val="cluster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'No.1CD（渋滞長）'!$N$25:$N$56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'No.1CD（渋滞長）'!$Q$25:$Q$56</c:f>
              <c:numCache>
                <c:formatCode>General</c:formatCode>
                <c:ptCount val="32"/>
                <c:pt idx="0">
                  <c:v>90</c:v>
                </c:pt>
                <c:pt idx="1">
                  <c:v>80</c:v>
                </c:pt>
                <c:pt idx="2">
                  <c:v>50</c:v>
                </c:pt>
                <c:pt idx="3">
                  <c:v>50</c:v>
                </c:pt>
                <c:pt idx="4">
                  <c:v>80</c:v>
                </c:pt>
                <c:pt idx="5">
                  <c:v>100</c:v>
                </c:pt>
                <c:pt idx="6">
                  <c:v>60</c:v>
                </c:pt>
                <c:pt idx="7">
                  <c:v>50</c:v>
                </c:pt>
                <c:pt idx="8">
                  <c:v>70</c:v>
                </c:pt>
                <c:pt idx="9">
                  <c:v>80</c:v>
                </c:pt>
                <c:pt idx="10">
                  <c:v>70</c:v>
                </c:pt>
                <c:pt idx="11">
                  <c:v>50</c:v>
                </c:pt>
                <c:pt idx="12">
                  <c:v>80</c:v>
                </c:pt>
                <c:pt idx="13">
                  <c:v>80</c:v>
                </c:pt>
                <c:pt idx="14">
                  <c:v>110</c:v>
                </c:pt>
                <c:pt idx="15">
                  <c:v>100</c:v>
                </c:pt>
                <c:pt idx="16">
                  <c:v>100</c:v>
                </c:pt>
                <c:pt idx="17">
                  <c:v>60</c:v>
                </c:pt>
                <c:pt idx="18">
                  <c:v>70</c:v>
                </c:pt>
                <c:pt idx="19">
                  <c:v>60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40</c:v>
                </c:pt>
                <c:pt idx="24">
                  <c:v>40</c:v>
                </c:pt>
                <c:pt idx="25">
                  <c:v>50</c:v>
                </c:pt>
                <c:pt idx="26">
                  <c:v>60</c:v>
                </c:pt>
                <c:pt idx="27">
                  <c:v>50</c:v>
                </c:pt>
                <c:pt idx="28">
                  <c:v>60</c:v>
                </c:pt>
                <c:pt idx="29">
                  <c:v>40</c:v>
                </c:pt>
                <c:pt idx="30">
                  <c:v>40</c:v>
                </c:pt>
                <c:pt idx="31">
                  <c:v>30</c:v>
                </c:pt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'No.1CD（渋滞長）'!$N$25:$N$56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'No.1CD（渋滞長）'!$R$25:$R$56</c:f>
              <c:numCache>
                <c:formatCode>General</c:formatCode>
                <c:ptCount val="32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5889944"/>
        <c:axId val="556470960"/>
      </c:barChart>
      <c:scatterChart>
        <c:scatterStyle val="lineMarker"/>
        <c:varyColors val="0"/>
        <c:ser>
          <c:idx val="4"/>
          <c:order val="2"/>
          <c:tx>
            <c:v>通過時間</c:v>
          </c:tx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'No.1CD（渋滞長）'!$S$25:$S$56</c:f>
              <c:numCache>
                <c:formatCode>m"分"ss"秒"</c:formatCode>
                <c:ptCount val="32"/>
                <c:pt idx="0">
                  <c:v>2.1296296296296298E-3</c:v>
                </c:pt>
                <c:pt idx="1">
                  <c:v>3.2407407407407406E-4</c:v>
                </c:pt>
                <c:pt idx="2">
                  <c:v>2.5462962962962961E-4</c:v>
                </c:pt>
                <c:pt idx="3">
                  <c:v>2.0833333333333335E-4</c:v>
                </c:pt>
                <c:pt idx="4">
                  <c:v>3.9351851851851852E-4</c:v>
                </c:pt>
                <c:pt idx="5">
                  <c:v>4.7453703703703704E-4</c:v>
                </c:pt>
                <c:pt idx="6">
                  <c:v>2.6620370370370372E-4</c:v>
                </c:pt>
                <c:pt idx="7">
                  <c:v>2.7777777777777778E-4</c:v>
                </c:pt>
                <c:pt idx="8">
                  <c:v>3.2407407407407406E-4</c:v>
                </c:pt>
                <c:pt idx="9">
                  <c:v>3.5879629629629635E-4</c:v>
                </c:pt>
                <c:pt idx="10">
                  <c:v>3.9351851851851852E-4</c:v>
                </c:pt>
                <c:pt idx="11">
                  <c:v>1.8518518518518518E-4</c:v>
                </c:pt>
                <c:pt idx="12">
                  <c:v>3.0092592592592595E-4</c:v>
                </c:pt>
                <c:pt idx="13">
                  <c:v>3.0092592592592595E-4</c:v>
                </c:pt>
                <c:pt idx="14">
                  <c:v>2.0023148148148148E-3</c:v>
                </c:pt>
                <c:pt idx="15">
                  <c:v>3.5879629629629635E-4</c:v>
                </c:pt>
                <c:pt idx="16">
                  <c:v>3.4722222222222224E-4</c:v>
                </c:pt>
                <c:pt idx="17">
                  <c:v>1.3888888888888889E-4</c:v>
                </c:pt>
                <c:pt idx="18">
                  <c:v>1.8518518518518518E-4</c:v>
                </c:pt>
                <c:pt idx="19">
                  <c:v>1.5972222222222221E-3</c:v>
                </c:pt>
                <c:pt idx="20">
                  <c:v>2.3148148148148146E-4</c:v>
                </c:pt>
                <c:pt idx="21">
                  <c:v>2.5462962962962961E-4</c:v>
                </c:pt>
                <c:pt idx="22">
                  <c:v>2.5462962962962961E-4</c:v>
                </c:pt>
                <c:pt idx="23">
                  <c:v>2.0833333333333335E-4</c:v>
                </c:pt>
                <c:pt idx="24">
                  <c:v>1.7939814814814815E-3</c:v>
                </c:pt>
                <c:pt idx="25">
                  <c:v>2.5462962962962961E-4</c:v>
                </c:pt>
                <c:pt idx="26">
                  <c:v>3.0092592592592595E-4</c:v>
                </c:pt>
                <c:pt idx="27">
                  <c:v>1.9675925925925926E-4</c:v>
                </c:pt>
                <c:pt idx="28">
                  <c:v>2.7777777777777778E-4</c:v>
                </c:pt>
                <c:pt idx="29">
                  <c:v>1.6203703703703703E-4</c:v>
                </c:pt>
                <c:pt idx="30">
                  <c:v>1.273148148148148E-4</c:v>
                </c:pt>
                <c:pt idx="31">
                  <c:v>1.1574074074074073E-4</c:v>
                </c:pt>
              </c:numCache>
            </c:numRef>
          </c:xVal>
          <c:yVal>
            <c:numRef>
              <c:f>'No.1CD（渋滞長）'!$AD$25:$AD$56</c:f>
              <c:numCache>
                <c:formatCode>General</c:formatCode>
                <c:ptCount val="32"/>
                <c:pt idx="0">
                  <c:v>0.95</c:v>
                </c:pt>
                <c:pt idx="1">
                  <c:v>2.0750000000000002</c:v>
                </c:pt>
                <c:pt idx="2">
                  <c:v>3.2</c:v>
                </c:pt>
                <c:pt idx="3">
                  <c:v>4.3250000000000002</c:v>
                </c:pt>
                <c:pt idx="4">
                  <c:v>5.45</c:v>
                </c:pt>
                <c:pt idx="5">
                  <c:v>6.5750000000000002</c:v>
                </c:pt>
                <c:pt idx="6">
                  <c:v>7.7</c:v>
                </c:pt>
                <c:pt idx="7">
                  <c:v>8.8249999999999993</c:v>
                </c:pt>
                <c:pt idx="8">
                  <c:v>9.9499999999999993</c:v>
                </c:pt>
                <c:pt idx="9">
                  <c:v>11.074999999999999</c:v>
                </c:pt>
                <c:pt idx="10">
                  <c:v>12.2</c:v>
                </c:pt>
                <c:pt idx="11">
                  <c:v>13.324999999999999</c:v>
                </c:pt>
                <c:pt idx="12">
                  <c:v>14.45</c:v>
                </c:pt>
                <c:pt idx="13">
                  <c:v>15.574999999999999</c:v>
                </c:pt>
                <c:pt idx="14">
                  <c:v>16.7</c:v>
                </c:pt>
                <c:pt idx="15">
                  <c:v>17.824999999999999</c:v>
                </c:pt>
                <c:pt idx="16">
                  <c:v>18.95</c:v>
                </c:pt>
                <c:pt idx="17">
                  <c:v>20.074999999999999</c:v>
                </c:pt>
                <c:pt idx="18">
                  <c:v>21.2</c:v>
                </c:pt>
                <c:pt idx="19">
                  <c:v>22.324999999999999</c:v>
                </c:pt>
                <c:pt idx="20">
                  <c:v>23.45</c:v>
                </c:pt>
                <c:pt idx="21">
                  <c:v>24.574999999999999</c:v>
                </c:pt>
                <c:pt idx="22">
                  <c:v>25.7</c:v>
                </c:pt>
                <c:pt idx="23">
                  <c:v>26.824999999999999</c:v>
                </c:pt>
                <c:pt idx="24">
                  <c:v>27.95</c:v>
                </c:pt>
                <c:pt idx="25">
                  <c:v>29.074999999999999</c:v>
                </c:pt>
                <c:pt idx="26">
                  <c:v>30.2</c:v>
                </c:pt>
                <c:pt idx="27">
                  <c:v>31.324999999999999</c:v>
                </c:pt>
                <c:pt idx="28">
                  <c:v>32.450000000000003</c:v>
                </c:pt>
                <c:pt idx="29">
                  <c:v>33.575000000000003</c:v>
                </c:pt>
                <c:pt idx="30">
                  <c:v>34.700000000000003</c:v>
                </c:pt>
                <c:pt idx="31">
                  <c:v>35.825000000000003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6471352"/>
        <c:axId val="556471744"/>
      </c:scatterChart>
      <c:catAx>
        <c:axId val="555889944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64709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6470960"/>
        <c:scaling>
          <c:orientation val="minMax"/>
          <c:max val="25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滞留長(m)渋滞長(m)</a:t>
                </a:r>
              </a:p>
            </c:rich>
          </c:tx>
          <c:layout>
            <c:manualLayout>
              <c:xMode val="edge"/>
              <c:yMode val="edge"/>
              <c:x val="0.41945288753799415"/>
              <c:y val="3.141361256544505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5889944"/>
        <c:crosses val="autoZero"/>
        <c:crossBetween val="between"/>
        <c:majorUnit val="50"/>
      </c:valAx>
      <c:valAx>
        <c:axId val="556471352"/>
        <c:scaling>
          <c:orientation val="minMax"/>
          <c:max val="6.944444444444449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4072948328267497"/>
              <c:y val="0.97818581577826369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6471744"/>
        <c:crosses val="max"/>
        <c:crossBetween val="midCat"/>
        <c:majorUnit val="1.3888888888888905E-3"/>
      </c:valAx>
      <c:valAx>
        <c:axId val="556471744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6471352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69908814589676"/>
          <c:y val="1.0471204188481676E-2"/>
          <c:w val="0.73860182370820693"/>
          <c:h val="1.832460732984293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31610942249241"/>
          <c:y val="7.2615985051660489E-2"/>
          <c:w val="0.69300911854103364"/>
          <c:h val="0.88801475695705256"/>
        </c:manualLayout>
      </c:layout>
      <c:barChart>
        <c:barDir val="bar"/>
        <c:grouping val="clustered"/>
        <c:varyColors val="0"/>
        <c:ser>
          <c:idx val="0"/>
          <c:order val="0"/>
          <c:tx>
            <c:v>滞留長</c:v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'No.1CD（渋滞長）'!$A$25:$A$56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'No.1CD（渋滞長）'!$D$25:$D$56</c:f>
              <c:numCache>
                <c:formatCode>General</c:formatCode>
                <c:ptCount val="32"/>
                <c:pt idx="0">
                  <c:v>110</c:v>
                </c:pt>
                <c:pt idx="1">
                  <c:v>70</c:v>
                </c:pt>
                <c:pt idx="2">
                  <c:v>60</c:v>
                </c:pt>
                <c:pt idx="3">
                  <c:v>90</c:v>
                </c:pt>
                <c:pt idx="4">
                  <c:v>90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50</c:v>
                </c:pt>
                <c:pt idx="9">
                  <c:v>70</c:v>
                </c:pt>
                <c:pt idx="10">
                  <c:v>70</c:v>
                </c:pt>
                <c:pt idx="11">
                  <c:v>10</c:v>
                </c:pt>
                <c:pt idx="12">
                  <c:v>60</c:v>
                </c:pt>
                <c:pt idx="13">
                  <c:v>100</c:v>
                </c:pt>
                <c:pt idx="14">
                  <c:v>100</c:v>
                </c:pt>
                <c:pt idx="15">
                  <c:v>80</c:v>
                </c:pt>
                <c:pt idx="16">
                  <c:v>90</c:v>
                </c:pt>
                <c:pt idx="17">
                  <c:v>80</c:v>
                </c:pt>
                <c:pt idx="18">
                  <c:v>40</c:v>
                </c:pt>
                <c:pt idx="19">
                  <c:v>90</c:v>
                </c:pt>
                <c:pt idx="20">
                  <c:v>80</c:v>
                </c:pt>
                <c:pt idx="21">
                  <c:v>70</c:v>
                </c:pt>
                <c:pt idx="22">
                  <c:v>80</c:v>
                </c:pt>
                <c:pt idx="23">
                  <c:v>70</c:v>
                </c:pt>
                <c:pt idx="24">
                  <c:v>60</c:v>
                </c:pt>
                <c:pt idx="25">
                  <c:v>80</c:v>
                </c:pt>
                <c:pt idx="26">
                  <c:v>80</c:v>
                </c:pt>
                <c:pt idx="27">
                  <c:v>60</c:v>
                </c:pt>
                <c:pt idx="28">
                  <c:v>80</c:v>
                </c:pt>
                <c:pt idx="29">
                  <c:v>80</c:v>
                </c:pt>
                <c:pt idx="30">
                  <c:v>90</c:v>
                </c:pt>
                <c:pt idx="31">
                  <c:v>70</c:v>
                </c:pt>
              </c:numCache>
            </c:numRef>
          </c:val>
        </c:ser>
        <c:ser>
          <c:idx val="1"/>
          <c:order val="1"/>
          <c:tx>
            <c:v>渋滞長</c:v>
          </c:tx>
          <c:spPr>
            <a:solidFill>
              <a:srgbClr val="424242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'No.1CD（渋滞長）'!$A$25:$A$56</c:f>
              <c:numCache>
                <c:formatCode>h"時"mm"分"</c:formatCode>
                <c:ptCount val="32"/>
                <c:pt idx="0">
                  <c:v>0.29166666666666663</c:v>
                </c:pt>
                <c:pt idx="1">
                  <c:v>0.29861111111111105</c:v>
                </c:pt>
                <c:pt idx="2">
                  <c:v>0.30555555555555547</c:v>
                </c:pt>
                <c:pt idx="3">
                  <c:v>0.31249999999999989</c:v>
                </c:pt>
                <c:pt idx="4">
                  <c:v>0.31944444444444431</c:v>
                </c:pt>
                <c:pt idx="5">
                  <c:v>0.32638888888888873</c:v>
                </c:pt>
                <c:pt idx="6">
                  <c:v>0.33333333333333315</c:v>
                </c:pt>
                <c:pt idx="7">
                  <c:v>0.34027777777777757</c:v>
                </c:pt>
                <c:pt idx="8">
                  <c:v>0.34722222222222199</c:v>
                </c:pt>
                <c:pt idx="9">
                  <c:v>0.35416666666666641</c:v>
                </c:pt>
                <c:pt idx="10">
                  <c:v>0.36111111111111083</c:v>
                </c:pt>
                <c:pt idx="11">
                  <c:v>0.36805555555555525</c:v>
                </c:pt>
                <c:pt idx="12">
                  <c:v>0.37499999999999967</c:v>
                </c:pt>
                <c:pt idx="13">
                  <c:v>0.41666666666666635</c:v>
                </c:pt>
                <c:pt idx="14">
                  <c:v>0.45833333333333304</c:v>
                </c:pt>
                <c:pt idx="15">
                  <c:v>0.49999999999999972</c:v>
                </c:pt>
                <c:pt idx="16">
                  <c:v>0.54166666666666641</c:v>
                </c:pt>
                <c:pt idx="17">
                  <c:v>0.58333333333333304</c:v>
                </c:pt>
                <c:pt idx="18">
                  <c:v>0.62499999999999967</c:v>
                </c:pt>
                <c:pt idx="19">
                  <c:v>0.6666666666666663</c:v>
                </c:pt>
                <c:pt idx="20">
                  <c:v>0.70833333333333293</c:v>
                </c:pt>
                <c:pt idx="21">
                  <c:v>0.71527777777777735</c:v>
                </c:pt>
                <c:pt idx="22">
                  <c:v>0.72222222222222177</c:v>
                </c:pt>
                <c:pt idx="23">
                  <c:v>0.72916666666666619</c:v>
                </c:pt>
                <c:pt idx="24">
                  <c:v>0.73611111111111061</c:v>
                </c:pt>
                <c:pt idx="25">
                  <c:v>0.74305555555555503</c:v>
                </c:pt>
                <c:pt idx="26">
                  <c:v>0.74999999999999944</c:v>
                </c:pt>
                <c:pt idx="27">
                  <c:v>0.75694444444444386</c:v>
                </c:pt>
                <c:pt idx="28">
                  <c:v>0.76388888888888828</c:v>
                </c:pt>
                <c:pt idx="29">
                  <c:v>0.7708333333333327</c:v>
                </c:pt>
                <c:pt idx="30">
                  <c:v>0.77777777777777712</c:v>
                </c:pt>
                <c:pt idx="31">
                  <c:v>0.78472222222222154</c:v>
                </c:pt>
              </c:numCache>
            </c:numRef>
          </c:cat>
          <c:val>
            <c:numRef>
              <c:f>'No.1CD（渋滞長）'!$E$25:$E$56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6472528"/>
        <c:axId val="556472920"/>
      </c:barChart>
      <c:scatterChart>
        <c:scatterStyle val="lineMarker"/>
        <c:varyColors val="0"/>
        <c:ser>
          <c:idx val="4"/>
          <c:order val="2"/>
          <c:tx>
            <c:v>通過時間</c:v>
          </c:tx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'No.1CD（渋滞長）'!$F$25:$F$56</c:f>
              <c:numCache>
                <c:formatCode>m"分"ss"秒"</c:formatCode>
                <c:ptCount val="32"/>
                <c:pt idx="0">
                  <c:v>6.7129629629629625E-4</c:v>
                </c:pt>
                <c:pt idx="1">
                  <c:v>5.4398148148148144E-4</c:v>
                </c:pt>
                <c:pt idx="2">
                  <c:v>4.5138888888888892E-4</c:v>
                </c:pt>
                <c:pt idx="3">
                  <c:v>5.6712962962962956E-4</c:v>
                </c:pt>
                <c:pt idx="4">
                  <c:v>5.9027777777777778E-4</c:v>
                </c:pt>
                <c:pt idx="5">
                  <c:v>3.7037037037037035E-4</c:v>
                </c:pt>
                <c:pt idx="6">
                  <c:v>2.3148148148148146E-4</c:v>
                </c:pt>
                <c:pt idx="7">
                  <c:v>3.0092592592592595E-4</c:v>
                </c:pt>
                <c:pt idx="8">
                  <c:v>2.0833333333333335E-4</c:v>
                </c:pt>
                <c:pt idx="9">
                  <c:v>3.3564814814814812E-4</c:v>
                </c:pt>
                <c:pt idx="10">
                  <c:v>4.3981481481481481E-4</c:v>
                </c:pt>
                <c:pt idx="11">
                  <c:v>9.2592592592592588E-5</c:v>
                </c:pt>
                <c:pt idx="12">
                  <c:v>3.5879629629629635E-4</c:v>
                </c:pt>
                <c:pt idx="13">
                  <c:v>6.018518518518519E-4</c:v>
                </c:pt>
                <c:pt idx="14">
                  <c:v>7.291666666666667E-4</c:v>
                </c:pt>
                <c:pt idx="15">
                  <c:v>5.3240740740740744E-4</c:v>
                </c:pt>
                <c:pt idx="16">
                  <c:v>3.2407407407407406E-4</c:v>
                </c:pt>
                <c:pt idx="17">
                  <c:v>3.4722222222222224E-4</c:v>
                </c:pt>
                <c:pt idx="18">
                  <c:v>2.3148148148148146E-4</c:v>
                </c:pt>
                <c:pt idx="19">
                  <c:v>5.4398148148148144E-4</c:v>
                </c:pt>
                <c:pt idx="20">
                  <c:v>4.8611111111111104E-4</c:v>
                </c:pt>
                <c:pt idx="21">
                  <c:v>4.1666666666666669E-4</c:v>
                </c:pt>
                <c:pt idx="22">
                  <c:v>4.8611111111111104E-4</c:v>
                </c:pt>
                <c:pt idx="23">
                  <c:v>4.1666666666666669E-4</c:v>
                </c:pt>
                <c:pt idx="24">
                  <c:v>3.9351851851851852E-4</c:v>
                </c:pt>
                <c:pt idx="25">
                  <c:v>4.6296296296296293E-4</c:v>
                </c:pt>
                <c:pt idx="26">
                  <c:v>4.1666666666666669E-4</c:v>
                </c:pt>
                <c:pt idx="27">
                  <c:v>3.3564814814814812E-4</c:v>
                </c:pt>
                <c:pt idx="28">
                  <c:v>3.5879629629629635E-4</c:v>
                </c:pt>
                <c:pt idx="29">
                  <c:v>3.8194444444444446E-4</c:v>
                </c:pt>
                <c:pt idx="30">
                  <c:v>3.9351851851851852E-4</c:v>
                </c:pt>
                <c:pt idx="31">
                  <c:v>3.1250000000000001E-4</c:v>
                </c:pt>
              </c:numCache>
            </c:numRef>
          </c:xVal>
          <c:yVal>
            <c:numRef>
              <c:f>'No.1CD（渋滞長）'!$AD$25:$AD$56</c:f>
              <c:numCache>
                <c:formatCode>General</c:formatCode>
                <c:ptCount val="32"/>
                <c:pt idx="0">
                  <c:v>0.95</c:v>
                </c:pt>
                <c:pt idx="1">
                  <c:v>2.0750000000000002</c:v>
                </c:pt>
                <c:pt idx="2">
                  <c:v>3.2</c:v>
                </c:pt>
                <c:pt idx="3">
                  <c:v>4.3250000000000002</c:v>
                </c:pt>
                <c:pt idx="4">
                  <c:v>5.45</c:v>
                </c:pt>
                <c:pt idx="5">
                  <c:v>6.5750000000000002</c:v>
                </c:pt>
                <c:pt idx="6">
                  <c:v>7.7</c:v>
                </c:pt>
                <c:pt idx="7">
                  <c:v>8.8249999999999993</c:v>
                </c:pt>
                <c:pt idx="8">
                  <c:v>9.9499999999999993</c:v>
                </c:pt>
                <c:pt idx="9">
                  <c:v>11.074999999999999</c:v>
                </c:pt>
                <c:pt idx="10">
                  <c:v>12.2</c:v>
                </c:pt>
                <c:pt idx="11">
                  <c:v>13.324999999999999</c:v>
                </c:pt>
                <c:pt idx="12">
                  <c:v>14.45</c:v>
                </c:pt>
                <c:pt idx="13">
                  <c:v>15.574999999999999</c:v>
                </c:pt>
                <c:pt idx="14">
                  <c:v>16.7</c:v>
                </c:pt>
                <c:pt idx="15">
                  <c:v>17.824999999999999</c:v>
                </c:pt>
                <c:pt idx="16">
                  <c:v>18.95</c:v>
                </c:pt>
                <c:pt idx="17">
                  <c:v>20.074999999999999</c:v>
                </c:pt>
                <c:pt idx="18">
                  <c:v>21.2</c:v>
                </c:pt>
                <c:pt idx="19">
                  <c:v>22.324999999999999</c:v>
                </c:pt>
                <c:pt idx="20">
                  <c:v>23.45</c:v>
                </c:pt>
                <c:pt idx="21">
                  <c:v>24.574999999999999</c:v>
                </c:pt>
                <c:pt idx="22">
                  <c:v>25.7</c:v>
                </c:pt>
                <c:pt idx="23">
                  <c:v>26.824999999999999</c:v>
                </c:pt>
                <c:pt idx="24">
                  <c:v>27.95</c:v>
                </c:pt>
                <c:pt idx="25">
                  <c:v>29.074999999999999</c:v>
                </c:pt>
                <c:pt idx="26">
                  <c:v>30.2</c:v>
                </c:pt>
                <c:pt idx="27">
                  <c:v>31.324999999999999</c:v>
                </c:pt>
                <c:pt idx="28">
                  <c:v>32.450000000000003</c:v>
                </c:pt>
                <c:pt idx="29">
                  <c:v>33.575000000000003</c:v>
                </c:pt>
                <c:pt idx="30">
                  <c:v>34.700000000000003</c:v>
                </c:pt>
                <c:pt idx="31">
                  <c:v>35.825000000000003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6473312"/>
        <c:axId val="556473704"/>
      </c:scatterChart>
      <c:catAx>
        <c:axId val="556472528"/>
        <c:scaling>
          <c:orientation val="maxMin"/>
        </c:scaling>
        <c:delete val="0"/>
        <c:axPos val="l"/>
        <c:numFmt formatCode="h&quot;時&quot;mm&quot;分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6472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556472920"/>
        <c:scaling>
          <c:orientation val="minMax"/>
          <c:max val="25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滞留長(m)渋滞長(m)</a:t>
                </a:r>
              </a:p>
            </c:rich>
          </c:tx>
          <c:layout>
            <c:manualLayout>
              <c:xMode val="edge"/>
              <c:yMode val="edge"/>
              <c:x val="0.4103343465045593"/>
              <c:y val="3.062117235345583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6472528"/>
        <c:crosses val="autoZero"/>
        <c:crossBetween val="between"/>
        <c:majorUnit val="50"/>
      </c:valAx>
      <c:valAx>
        <c:axId val="556473312"/>
        <c:scaling>
          <c:orientation val="minMax"/>
          <c:max val="6.9444444444444493E-3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通過時間（分：秒）</a:t>
                </a:r>
              </a:p>
            </c:rich>
          </c:tx>
          <c:layout>
            <c:manualLayout>
              <c:xMode val="edge"/>
              <c:yMode val="edge"/>
              <c:x val="0.43465045592705193"/>
              <c:y val="0.97900345134023603"/>
            </c:manualLayout>
          </c:layout>
          <c:overlay val="0"/>
          <c:spPr>
            <a:noFill/>
            <a:ln w="25400">
              <a:noFill/>
            </a:ln>
          </c:spPr>
        </c:title>
        <c:numFmt formatCode="mm:ss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6473704"/>
        <c:crosses val="max"/>
        <c:crossBetween val="midCat"/>
        <c:majorUnit val="1.3888888888888905E-3"/>
      </c:valAx>
      <c:valAx>
        <c:axId val="556473704"/>
        <c:scaling>
          <c:orientation val="maxMin"/>
          <c:max val="36.5"/>
          <c:min val="0.5"/>
        </c:scaling>
        <c:delete val="0"/>
        <c:axPos val="l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6473312"/>
        <c:crosses val="autoZero"/>
        <c:crossBetween val="midCat"/>
        <c:majorUnit val="1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981762917933138"/>
          <c:y val="6.1242344706911632E-3"/>
          <c:w val="0.73860182370820704"/>
          <c:h val="1.837270341207349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44E-2"/>
          <c:y val="5.5555743936306239E-2"/>
          <c:w val="0.84141331142152831"/>
          <c:h val="0.892364136976918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'No.1①（歩行者時間変動）'!$A$73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'No.1①（歩行者時間変動）'!$B$73:$M$73</c:f>
              <c:numCache>
                <c:formatCode>General</c:formatCode>
                <c:ptCount val="12"/>
                <c:pt idx="0">
                  <c:v>107</c:v>
                </c:pt>
                <c:pt idx="1">
                  <c:v>103</c:v>
                </c:pt>
                <c:pt idx="2">
                  <c:v>55</c:v>
                </c:pt>
                <c:pt idx="3">
                  <c:v>53</c:v>
                </c:pt>
                <c:pt idx="4">
                  <c:v>50</c:v>
                </c:pt>
                <c:pt idx="5">
                  <c:v>59</c:v>
                </c:pt>
                <c:pt idx="6">
                  <c:v>57</c:v>
                </c:pt>
                <c:pt idx="7">
                  <c:v>58</c:v>
                </c:pt>
                <c:pt idx="8">
                  <c:v>90</c:v>
                </c:pt>
                <c:pt idx="9">
                  <c:v>141</c:v>
                </c:pt>
                <c:pt idx="10">
                  <c:v>143</c:v>
                </c:pt>
                <c:pt idx="11">
                  <c:v>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71-402B-8C9C-B32E0B6CAC69}"/>
            </c:ext>
          </c:extLst>
        </c:ser>
        <c:ser>
          <c:idx val="1"/>
          <c:order val="1"/>
          <c:tx>
            <c:strRef>
              <c:f>'No.1①（歩行者時間変動）'!$A$72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'No.1①（歩行者時間変動）'!$B$72:$M$72</c:f>
              <c:numCache>
                <c:formatCode>General</c:formatCode>
                <c:ptCount val="12"/>
                <c:pt idx="0">
                  <c:v>405</c:v>
                </c:pt>
                <c:pt idx="1">
                  <c:v>326</c:v>
                </c:pt>
                <c:pt idx="2">
                  <c:v>145</c:v>
                </c:pt>
                <c:pt idx="3">
                  <c:v>109</c:v>
                </c:pt>
                <c:pt idx="4">
                  <c:v>91</c:v>
                </c:pt>
                <c:pt idx="5">
                  <c:v>100</c:v>
                </c:pt>
                <c:pt idx="6">
                  <c:v>142</c:v>
                </c:pt>
                <c:pt idx="7">
                  <c:v>110</c:v>
                </c:pt>
                <c:pt idx="8">
                  <c:v>178</c:v>
                </c:pt>
                <c:pt idx="9">
                  <c:v>170</c:v>
                </c:pt>
                <c:pt idx="10">
                  <c:v>232</c:v>
                </c:pt>
                <c:pt idx="11">
                  <c:v>169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71-402B-8C9C-B32E0B6CA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6474488"/>
        <c:axId val="556474880"/>
      </c:barChart>
      <c:catAx>
        <c:axId val="55647448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6474880"/>
        <c:crosses val="autoZero"/>
        <c:auto val="0"/>
        <c:lblAlgn val="ctr"/>
        <c:lblOffset val="100"/>
        <c:tickMarkSkip val="1"/>
        <c:noMultiLvlLbl val="0"/>
      </c:catAx>
      <c:valAx>
        <c:axId val="55647488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43056379721339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5647448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44E-2"/>
          <c:y val="5.4794612175279894E-2"/>
          <c:w val="0.84059161873459398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'No.1①（歩行者時間変動）'!$A$72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'No.1①（歩行者時間変動）'!$B$39:$M$39</c:f>
              <c:numCache>
                <c:formatCode>General</c:formatCode>
                <c:ptCount val="12"/>
                <c:pt idx="0">
                  <c:v>18</c:v>
                </c:pt>
                <c:pt idx="1">
                  <c:v>23</c:v>
                </c:pt>
                <c:pt idx="2">
                  <c:v>23</c:v>
                </c:pt>
                <c:pt idx="3">
                  <c:v>19</c:v>
                </c:pt>
                <c:pt idx="4">
                  <c:v>23</c:v>
                </c:pt>
                <c:pt idx="5">
                  <c:v>26</c:v>
                </c:pt>
                <c:pt idx="6">
                  <c:v>35</c:v>
                </c:pt>
                <c:pt idx="7">
                  <c:v>24</c:v>
                </c:pt>
                <c:pt idx="8">
                  <c:v>50</c:v>
                </c:pt>
                <c:pt idx="9">
                  <c:v>93</c:v>
                </c:pt>
                <c:pt idx="10">
                  <c:v>97</c:v>
                </c:pt>
                <c:pt idx="11">
                  <c:v>52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F4-4BF4-ADE4-5857EB5F795C}"/>
            </c:ext>
          </c:extLst>
        </c:ser>
        <c:ser>
          <c:idx val="1"/>
          <c:order val="1"/>
          <c:tx>
            <c:strRef>
              <c:f>'No.1①（歩行者時間変動）'!$A$73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'No.1①（歩行者時間変動）'!$B$38:$M$38</c:f>
              <c:numCache>
                <c:formatCode>General</c:formatCode>
                <c:ptCount val="12"/>
                <c:pt idx="0">
                  <c:v>176</c:v>
                </c:pt>
                <c:pt idx="1">
                  <c:v>123</c:v>
                </c:pt>
                <c:pt idx="2">
                  <c:v>60</c:v>
                </c:pt>
                <c:pt idx="3">
                  <c:v>47</c:v>
                </c:pt>
                <c:pt idx="4">
                  <c:v>35</c:v>
                </c:pt>
                <c:pt idx="5">
                  <c:v>44</c:v>
                </c:pt>
                <c:pt idx="6">
                  <c:v>65</c:v>
                </c:pt>
                <c:pt idx="7">
                  <c:v>37</c:v>
                </c:pt>
                <c:pt idx="8">
                  <c:v>48</c:v>
                </c:pt>
                <c:pt idx="9">
                  <c:v>79</c:v>
                </c:pt>
                <c:pt idx="10">
                  <c:v>120</c:v>
                </c:pt>
                <c:pt idx="11">
                  <c:v>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CF4-4BF4-ADE4-5857EB5F7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6475664"/>
        <c:axId val="556476056"/>
      </c:barChart>
      <c:catAx>
        <c:axId val="55647566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6476056"/>
        <c:crosses val="autoZero"/>
        <c:auto val="0"/>
        <c:lblAlgn val="ctr"/>
        <c:lblOffset val="100"/>
        <c:tickMarkSkip val="1"/>
        <c:noMultiLvlLbl val="0"/>
      </c:catAx>
      <c:valAx>
        <c:axId val="556476056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5647566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300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44E-2"/>
          <c:y val="5.4794612175279894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'No.1①（歩行者時間変動）'!$A$72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'No.1①（歩行者時間変動）'!$B$56:$M$56</c:f>
              <c:numCache>
                <c:formatCode>General</c:formatCode>
                <c:ptCount val="12"/>
                <c:pt idx="0">
                  <c:v>89</c:v>
                </c:pt>
                <c:pt idx="1">
                  <c:v>80</c:v>
                </c:pt>
                <c:pt idx="2">
                  <c:v>32</c:v>
                </c:pt>
                <c:pt idx="3">
                  <c:v>34</c:v>
                </c:pt>
                <c:pt idx="4">
                  <c:v>27</c:v>
                </c:pt>
                <c:pt idx="5">
                  <c:v>33</c:v>
                </c:pt>
                <c:pt idx="6">
                  <c:v>22</c:v>
                </c:pt>
                <c:pt idx="7">
                  <c:v>34</c:v>
                </c:pt>
                <c:pt idx="8">
                  <c:v>40</c:v>
                </c:pt>
                <c:pt idx="9">
                  <c:v>48</c:v>
                </c:pt>
                <c:pt idx="10">
                  <c:v>46</c:v>
                </c:pt>
                <c:pt idx="11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74-4E63-8CDA-4700F37060D0}"/>
            </c:ext>
          </c:extLst>
        </c:ser>
        <c:ser>
          <c:idx val="1"/>
          <c:order val="1"/>
          <c:tx>
            <c:strRef>
              <c:f>'No.1①（歩行者時間変動）'!$A$73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'No.1①（歩行者時間変動）'!$B$55:$M$55</c:f>
              <c:numCache>
                <c:formatCode>General</c:formatCode>
                <c:ptCount val="12"/>
                <c:pt idx="0">
                  <c:v>229</c:v>
                </c:pt>
                <c:pt idx="1">
                  <c:v>203</c:v>
                </c:pt>
                <c:pt idx="2">
                  <c:v>85</c:v>
                </c:pt>
                <c:pt idx="3">
                  <c:v>62</c:v>
                </c:pt>
                <c:pt idx="4">
                  <c:v>56</c:v>
                </c:pt>
                <c:pt idx="5">
                  <c:v>56</c:v>
                </c:pt>
                <c:pt idx="6">
                  <c:v>77</c:v>
                </c:pt>
                <c:pt idx="7">
                  <c:v>73</c:v>
                </c:pt>
                <c:pt idx="8">
                  <c:v>130</c:v>
                </c:pt>
                <c:pt idx="9">
                  <c:v>91</c:v>
                </c:pt>
                <c:pt idx="10">
                  <c:v>112</c:v>
                </c:pt>
                <c:pt idx="11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74-4E63-8CDA-4700F3706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6476840"/>
        <c:axId val="556477232"/>
      </c:barChart>
      <c:catAx>
        <c:axId val="55647684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6477232"/>
        <c:crosses val="autoZero"/>
        <c:auto val="0"/>
        <c:lblAlgn val="ctr"/>
        <c:lblOffset val="100"/>
        <c:tickMarkSkip val="1"/>
        <c:noMultiLvlLbl val="0"/>
      </c:catAx>
      <c:valAx>
        <c:axId val="55647723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56476840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9"/>
          <c:y val="7.2115553907080812E-2"/>
          <c:w val="0.79050279329608941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'No.1Ａ（時間変動）'!$B$38:$M$38</c:f>
              <c:numCache>
                <c:formatCode>General</c:formatCode>
                <c:ptCount val="12"/>
                <c:pt idx="0">
                  <c:v>33</c:v>
                </c:pt>
                <c:pt idx="1">
                  <c:v>38</c:v>
                </c:pt>
                <c:pt idx="2">
                  <c:v>49</c:v>
                </c:pt>
                <c:pt idx="3">
                  <c:v>41</c:v>
                </c:pt>
                <c:pt idx="4">
                  <c:v>39</c:v>
                </c:pt>
                <c:pt idx="5">
                  <c:v>35</c:v>
                </c:pt>
                <c:pt idx="6">
                  <c:v>35</c:v>
                </c:pt>
                <c:pt idx="7">
                  <c:v>28</c:v>
                </c:pt>
                <c:pt idx="8">
                  <c:v>46</c:v>
                </c:pt>
                <c:pt idx="9">
                  <c:v>34</c:v>
                </c:pt>
                <c:pt idx="10">
                  <c:v>26</c:v>
                </c:pt>
                <c:pt idx="11">
                  <c:v>42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C12-4739-8009-89B75D778597}"/>
            </c:ext>
          </c:extLst>
        </c:ser>
        <c:ser>
          <c:idx val="1"/>
          <c:order val="1"/>
          <c:tx>
            <c:strRef>
              <c:f>'No.1Ａ（時間変動）'!$A$75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'No.1Ａ（時間変動）'!$B$39:$M$39</c:f>
              <c:numCache>
                <c:formatCode>General</c:formatCode>
                <c:ptCount val="12"/>
                <c:pt idx="0">
                  <c:v>528</c:v>
                </c:pt>
                <c:pt idx="1">
                  <c:v>479</c:v>
                </c:pt>
                <c:pt idx="2">
                  <c:v>432</c:v>
                </c:pt>
                <c:pt idx="3">
                  <c:v>425</c:v>
                </c:pt>
                <c:pt idx="4">
                  <c:v>454</c:v>
                </c:pt>
                <c:pt idx="5">
                  <c:v>408</c:v>
                </c:pt>
                <c:pt idx="6">
                  <c:v>355</c:v>
                </c:pt>
                <c:pt idx="7">
                  <c:v>496</c:v>
                </c:pt>
                <c:pt idx="8">
                  <c:v>377</c:v>
                </c:pt>
                <c:pt idx="9">
                  <c:v>452</c:v>
                </c:pt>
                <c:pt idx="10">
                  <c:v>485</c:v>
                </c:pt>
                <c:pt idx="11">
                  <c:v>400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C12-4739-8009-89B75D778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4456024"/>
        <c:axId val="55447912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'No.1Ａ（時間変動）'!$B$41:$M$41</c:f>
              <c:numCache>
                <c:formatCode>0.0\ "%"</c:formatCode>
                <c:ptCount val="12"/>
                <c:pt idx="0">
                  <c:v>5.8823529411764701</c:v>
                </c:pt>
                <c:pt idx="1">
                  <c:v>7.3500967117988401</c:v>
                </c:pt>
                <c:pt idx="2">
                  <c:v>10.187110187110187</c:v>
                </c:pt>
                <c:pt idx="3">
                  <c:v>8.7982832618025757</c:v>
                </c:pt>
                <c:pt idx="4">
                  <c:v>7.9107505070993911</c:v>
                </c:pt>
                <c:pt idx="5">
                  <c:v>7.9006772009029351</c:v>
                </c:pt>
                <c:pt idx="6">
                  <c:v>8.9743589743589745</c:v>
                </c:pt>
                <c:pt idx="7">
                  <c:v>5.343511450381679</c:v>
                </c:pt>
                <c:pt idx="8">
                  <c:v>10.874704491725769</c:v>
                </c:pt>
                <c:pt idx="9">
                  <c:v>6.9958847736625511</c:v>
                </c:pt>
                <c:pt idx="10">
                  <c:v>5.0880626223091969</c:v>
                </c:pt>
                <c:pt idx="11">
                  <c:v>9.502262443438914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C12-4739-8009-89B75D778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559120"/>
        <c:axId val="552899224"/>
      </c:lineChart>
      <c:catAx>
        <c:axId val="55445602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4479120"/>
        <c:crosses val="autoZero"/>
        <c:auto val="0"/>
        <c:lblAlgn val="ctr"/>
        <c:lblOffset val="100"/>
        <c:tickMarkSkip val="1"/>
        <c:noMultiLvlLbl val="0"/>
      </c:catAx>
      <c:valAx>
        <c:axId val="554479120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54E-3"/>
              <c:y val="0.240385179690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4456024"/>
        <c:crosses val="autoZero"/>
        <c:crossBetween val="between"/>
        <c:majorUnit val="500"/>
      </c:valAx>
      <c:catAx>
        <c:axId val="205559120"/>
        <c:scaling>
          <c:orientation val="minMax"/>
        </c:scaling>
        <c:delete val="1"/>
        <c:axPos val="b"/>
        <c:majorTickMark val="out"/>
        <c:minorTickMark val="none"/>
        <c:tickLblPos val="none"/>
        <c:crossAx val="552899224"/>
        <c:crosses val="autoZero"/>
        <c:auto val="0"/>
        <c:lblAlgn val="ctr"/>
        <c:lblOffset val="100"/>
        <c:noMultiLvlLbl val="0"/>
      </c:catAx>
      <c:valAx>
        <c:axId val="55289922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7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555912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44E-2"/>
          <c:y val="5.5555743936306239E-2"/>
          <c:w val="0.84141331142152831"/>
          <c:h val="0.892364136976918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'No.1②（歩行者時間変動）'!$A$73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'No.1②（歩行者時間変動）'!$B$73:$M$73</c:f>
              <c:numCache>
                <c:formatCode>General</c:formatCode>
                <c:ptCount val="12"/>
                <c:pt idx="0">
                  <c:v>67</c:v>
                </c:pt>
                <c:pt idx="1">
                  <c:v>74</c:v>
                </c:pt>
                <c:pt idx="2">
                  <c:v>44</c:v>
                </c:pt>
                <c:pt idx="3">
                  <c:v>27</c:v>
                </c:pt>
                <c:pt idx="4">
                  <c:v>27</c:v>
                </c:pt>
                <c:pt idx="5">
                  <c:v>29</c:v>
                </c:pt>
                <c:pt idx="6">
                  <c:v>25</c:v>
                </c:pt>
                <c:pt idx="7">
                  <c:v>27</c:v>
                </c:pt>
                <c:pt idx="8">
                  <c:v>62</c:v>
                </c:pt>
                <c:pt idx="9">
                  <c:v>67</c:v>
                </c:pt>
                <c:pt idx="10">
                  <c:v>64</c:v>
                </c:pt>
                <c:pt idx="11">
                  <c:v>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C68-4465-99F5-A8050B0AF365}"/>
            </c:ext>
          </c:extLst>
        </c:ser>
        <c:ser>
          <c:idx val="1"/>
          <c:order val="1"/>
          <c:tx>
            <c:strRef>
              <c:f>'No.1②（歩行者時間変動）'!$A$72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'No.1②（歩行者時間変動）'!$B$72:$M$72</c:f>
              <c:numCache>
                <c:formatCode>General</c:formatCode>
                <c:ptCount val="12"/>
                <c:pt idx="0">
                  <c:v>418</c:v>
                </c:pt>
                <c:pt idx="1">
                  <c:v>438</c:v>
                </c:pt>
                <c:pt idx="2">
                  <c:v>209</c:v>
                </c:pt>
                <c:pt idx="3">
                  <c:v>122</c:v>
                </c:pt>
                <c:pt idx="4">
                  <c:v>119</c:v>
                </c:pt>
                <c:pt idx="5">
                  <c:v>110</c:v>
                </c:pt>
                <c:pt idx="6">
                  <c:v>102</c:v>
                </c:pt>
                <c:pt idx="7">
                  <c:v>103</c:v>
                </c:pt>
                <c:pt idx="8">
                  <c:v>143</c:v>
                </c:pt>
                <c:pt idx="9">
                  <c:v>243</c:v>
                </c:pt>
                <c:pt idx="10">
                  <c:v>288</c:v>
                </c:pt>
                <c:pt idx="11">
                  <c:v>241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C68-4465-99F5-A8050B0AF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6478016"/>
        <c:axId val="556478408"/>
      </c:barChart>
      <c:catAx>
        <c:axId val="55647801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6478408"/>
        <c:crosses val="autoZero"/>
        <c:auto val="0"/>
        <c:lblAlgn val="ctr"/>
        <c:lblOffset val="100"/>
        <c:tickMarkSkip val="1"/>
        <c:noMultiLvlLbl val="0"/>
      </c:catAx>
      <c:valAx>
        <c:axId val="556478408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43056379721339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5647801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44E-2"/>
          <c:y val="5.4794612175279894E-2"/>
          <c:w val="0.84059161873459398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'No.1②（歩行者時間変動）'!$A$72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'No.1②（歩行者時間変動）'!$B$39:$M$39</c:f>
              <c:numCache>
                <c:formatCode>General</c:formatCode>
                <c:ptCount val="12"/>
                <c:pt idx="0">
                  <c:v>33</c:v>
                </c:pt>
                <c:pt idx="1">
                  <c:v>47</c:v>
                </c:pt>
                <c:pt idx="2">
                  <c:v>22</c:v>
                </c:pt>
                <c:pt idx="3">
                  <c:v>11</c:v>
                </c:pt>
                <c:pt idx="4">
                  <c:v>14</c:v>
                </c:pt>
                <c:pt idx="5">
                  <c:v>19</c:v>
                </c:pt>
                <c:pt idx="6">
                  <c:v>14</c:v>
                </c:pt>
                <c:pt idx="7">
                  <c:v>13</c:v>
                </c:pt>
                <c:pt idx="8">
                  <c:v>36</c:v>
                </c:pt>
                <c:pt idx="9">
                  <c:v>43</c:v>
                </c:pt>
                <c:pt idx="10">
                  <c:v>31</c:v>
                </c:pt>
                <c:pt idx="11">
                  <c:v>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99-48EA-A4FD-51C24E59C088}"/>
            </c:ext>
          </c:extLst>
        </c:ser>
        <c:ser>
          <c:idx val="1"/>
          <c:order val="1"/>
          <c:tx>
            <c:strRef>
              <c:f>'No.1②（歩行者時間変動）'!$A$73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'No.1②（歩行者時間変動）'!$B$38:$M$38</c:f>
              <c:numCache>
                <c:formatCode>General</c:formatCode>
                <c:ptCount val="12"/>
                <c:pt idx="0">
                  <c:v>173</c:v>
                </c:pt>
                <c:pt idx="1">
                  <c:v>266</c:v>
                </c:pt>
                <c:pt idx="2">
                  <c:v>105</c:v>
                </c:pt>
                <c:pt idx="3">
                  <c:v>45</c:v>
                </c:pt>
                <c:pt idx="4">
                  <c:v>40</c:v>
                </c:pt>
                <c:pt idx="5">
                  <c:v>44</c:v>
                </c:pt>
                <c:pt idx="6">
                  <c:v>61</c:v>
                </c:pt>
                <c:pt idx="7">
                  <c:v>38</c:v>
                </c:pt>
                <c:pt idx="8">
                  <c:v>52</c:v>
                </c:pt>
                <c:pt idx="9">
                  <c:v>75</c:v>
                </c:pt>
                <c:pt idx="10">
                  <c:v>99</c:v>
                </c:pt>
                <c:pt idx="11">
                  <c:v>107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99-48EA-A4FD-51C24E59C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7899480"/>
        <c:axId val="557899872"/>
      </c:barChart>
      <c:catAx>
        <c:axId val="55789948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7899872"/>
        <c:crosses val="autoZero"/>
        <c:auto val="0"/>
        <c:lblAlgn val="ctr"/>
        <c:lblOffset val="100"/>
        <c:tickMarkSkip val="1"/>
        <c:noMultiLvlLbl val="0"/>
      </c:catAx>
      <c:valAx>
        <c:axId val="55789987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57899480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300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44E-2"/>
          <c:y val="5.4794612175279894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'No.1②（歩行者時間変動）'!$A$72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'No.1②（歩行者時間変動）'!$B$56:$M$56</c:f>
              <c:numCache>
                <c:formatCode>General</c:formatCode>
                <c:ptCount val="12"/>
                <c:pt idx="0">
                  <c:v>34</c:v>
                </c:pt>
                <c:pt idx="1">
                  <c:v>27</c:v>
                </c:pt>
                <c:pt idx="2">
                  <c:v>22</c:v>
                </c:pt>
                <c:pt idx="3">
                  <c:v>16</c:v>
                </c:pt>
                <c:pt idx="4">
                  <c:v>13</c:v>
                </c:pt>
                <c:pt idx="5">
                  <c:v>10</c:v>
                </c:pt>
                <c:pt idx="6">
                  <c:v>11</c:v>
                </c:pt>
                <c:pt idx="7">
                  <c:v>14</c:v>
                </c:pt>
                <c:pt idx="8">
                  <c:v>26</c:v>
                </c:pt>
                <c:pt idx="9">
                  <c:v>24</c:v>
                </c:pt>
                <c:pt idx="10">
                  <c:v>33</c:v>
                </c:pt>
                <c:pt idx="11">
                  <c:v>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283-4999-A9C3-C54A9E3467F6}"/>
            </c:ext>
          </c:extLst>
        </c:ser>
        <c:ser>
          <c:idx val="1"/>
          <c:order val="1"/>
          <c:tx>
            <c:strRef>
              <c:f>'No.1②（歩行者時間変動）'!$A$73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'No.1②（歩行者時間変動）'!$B$55:$M$55</c:f>
              <c:numCache>
                <c:formatCode>General</c:formatCode>
                <c:ptCount val="12"/>
                <c:pt idx="0">
                  <c:v>245</c:v>
                </c:pt>
                <c:pt idx="1">
                  <c:v>172</c:v>
                </c:pt>
                <c:pt idx="2">
                  <c:v>104</c:v>
                </c:pt>
                <c:pt idx="3">
                  <c:v>77</c:v>
                </c:pt>
                <c:pt idx="4">
                  <c:v>79</c:v>
                </c:pt>
                <c:pt idx="5">
                  <c:v>66</c:v>
                </c:pt>
                <c:pt idx="6">
                  <c:v>41</c:v>
                </c:pt>
                <c:pt idx="7">
                  <c:v>65</c:v>
                </c:pt>
                <c:pt idx="8">
                  <c:v>91</c:v>
                </c:pt>
                <c:pt idx="9">
                  <c:v>168</c:v>
                </c:pt>
                <c:pt idx="10">
                  <c:v>189</c:v>
                </c:pt>
                <c:pt idx="11">
                  <c:v>134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283-4999-A9C3-C54A9E346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7900656"/>
        <c:axId val="557901048"/>
      </c:barChart>
      <c:catAx>
        <c:axId val="55790065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7901048"/>
        <c:crosses val="autoZero"/>
        <c:auto val="0"/>
        <c:lblAlgn val="ctr"/>
        <c:lblOffset val="100"/>
        <c:tickMarkSkip val="1"/>
        <c:noMultiLvlLbl val="0"/>
      </c:catAx>
      <c:valAx>
        <c:axId val="557901048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5790065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44E-2"/>
          <c:y val="5.5555743936306239E-2"/>
          <c:w val="0.84141331142152831"/>
          <c:h val="0.892364136976918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'No.1③（歩行者時間変動）'!$A$73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'No.1③（歩行者時間変動）'!$B$73:$M$73</c:f>
              <c:numCache>
                <c:formatCode>General</c:formatCode>
                <c:ptCount val="12"/>
                <c:pt idx="0">
                  <c:v>51</c:v>
                </c:pt>
                <c:pt idx="1">
                  <c:v>42</c:v>
                </c:pt>
                <c:pt idx="2">
                  <c:v>22</c:v>
                </c:pt>
                <c:pt idx="3">
                  <c:v>21</c:v>
                </c:pt>
                <c:pt idx="4">
                  <c:v>21</c:v>
                </c:pt>
                <c:pt idx="5">
                  <c:v>9</c:v>
                </c:pt>
                <c:pt idx="6">
                  <c:v>13</c:v>
                </c:pt>
                <c:pt idx="7">
                  <c:v>21</c:v>
                </c:pt>
                <c:pt idx="8">
                  <c:v>39</c:v>
                </c:pt>
                <c:pt idx="9">
                  <c:v>32</c:v>
                </c:pt>
                <c:pt idx="10">
                  <c:v>32</c:v>
                </c:pt>
                <c:pt idx="11">
                  <c:v>40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5CC-4E09-A2C4-50E2BECD1D64}"/>
            </c:ext>
          </c:extLst>
        </c:ser>
        <c:ser>
          <c:idx val="1"/>
          <c:order val="1"/>
          <c:tx>
            <c:strRef>
              <c:f>'No.1③（歩行者時間変動）'!$A$72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'No.1③（歩行者時間変動）'!$B$72:$M$72</c:f>
              <c:numCache>
                <c:formatCode>General</c:formatCode>
                <c:ptCount val="12"/>
                <c:pt idx="0">
                  <c:v>198</c:v>
                </c:pt>
                <c:pt idx="1">
                  <c:v>198</c:v>
                </c:pt>
                <c:pt idx="2">
                  <c:v>108</c:v>
                </c:pt>
                <c:pt idx="3">
                  <c:v>61</c:v>
                </c:pt>
                <c:pt idx="4">
                  <c:v>52</c:v>
                </c:pt>
                <c:pt idx="5">
                  <c:v>67</c:v>
                </c:pt>
                <c:pt idx="6">
                  <c:v>34</c:v>
                </c:pt>
                <c:pt idx="7">
                  <c:v>76</c:v>
                </c:pt>
                <c:pt idx="8">
                  <c:v>123</c:v>
                </c:pt>
                <c:pt idx="9">
                  <c:v>81</c:v>
                </c:pt>
                <c:pt idx="10">
                  <c:v>88</c:v>
                </c:pt>
                <c:pt idx="11">
                  <c:v>127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5CC-4E09-A2C4-50E2BECD1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7901832"/>
        <c:axId val="557902224"/>
      </c:barChart>
      <c:catAx>
        <c:axId val="557901832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7902224"/>
        <c:crosses val="autoZero"/>
        <c:auto val="0"/>
        <c:lblAlgn val="ctr"/>
        <c:lblOffset val="100"/>
        <c:tickMarkSkip val="1"/>
        <c:noMultiLvlLbl val="0"/>
      </c:catAx>
      <c:valAx>
        <c:axId val="557902224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43056379721339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57901832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44E-2"/>
          <c:y val="5.4794612175279894E-2"/>
          <c:w val="0.84059161873459398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'No.1③（歩行者時間変動）'!$A$72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'No.1③（歩行者時間変動）'!$B$39:$M$39</c:f>
              <c:numCache>
                <c:formatCode>General</c:formatCode>
                <c:ptCount val="12"/>
                <c:pt idx="0">
                  <c:v>0</c:v>
                </c:pt>
                <c:pt idx="1">
                  <c:v>32</c:v>
                </c:pt>
                <c:pt idx="2">
                  <c:v>16</c:v>
                </c:pt>
                <c:pt idx="3">
                  <c:v>14</c:v>
                </c:pt>
                <c:pt idx="4">
                  <c:v>13</c:v>
                </c:pt>
                <c:pt idx="5">
                  <c:v>6</c:v>
                </c:pt>
                <c:pt idx="6">
                  <c:v>11</c:v>
                </c:pt>
                <c:pt idx="7">
                  <c:v>9</c:v>
                </c:pt>
                <c:pt idx="8">
                  <c:v>29</c:v>
                </c:pt>
                <c:pt idx="9">
                  <c:v>18</c:v>
                </c:pt>
                <c:pt idx="10">
                  <c:v>13</c:v>
                </c:pt>
                <c:pt idx="11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985-4776-A522-66EADA99D40C}"/>
            </c:ext>
          </c:extLst>
        </c:ser>
        <c:ser>
          <c:idx val="1"/>
          <c:order val="1"/>
          <c:tx>
            <c:strRef>
              <c:f>'No.1③（歩行者時間変動）'!$A$73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'No.1③（歩行者時間変動）'!$B$38:$M$38</c:f>
              <c:numCache>
                <c:formatCode>General</c:formatCode>
                <c:ptCount val="12"/>
                <c:pt idx="0">
                  <c:v>13</c:v>
                </c:pt>
                <c:pt idx="1">
                  <c:v>149</c:v>
                </c:pt>
                <c:pt idx="2">
                  <c:v>74</c:v>
                </c:pt>
                <c:pt idx="3">
                  <c:v>42</c:v>
                </c:pt>
                <c:pt idx="4">
                  <c:v>45</c:v>
                </c:pt>
                <c:pt idx="5">
                  <c:v>44</c:v>
                </c:pt>
                <c:pt idx="6">
                  <c:v>20</c:v>
                </c:pt>
                <c:pt idx="7">
                  <c:v>44</c:v>
                </c:pt>
                <c:pt idx="8">
                  <c:v>87</c:v>
                </c:pt>
                <c:pt idx="9">
                  <c:v>53</c:v>
                </c:pt>
                <c:pt idx="10">
                  <c:v>56</c:v>
                </c:pt>
                <c:pt idx="11">
                  <c:v>68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985-4776-A522-66EADA9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7903008"/>
        <c:axId val="557903400"/>
      </c:barChart>
      <c:catAx>
        <c:axId val="55790300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7903400"/>
        <c:crosses val="autoZero"/>
        <c:auto val="0"/>
        <c:lblAlgn val="ctr"/>
        <c:lblOffset val="100"/>
        <c:tickMarkSkip val="1"/>
        <c:noMultiLvlLbl val="0"/>
      </c:catAx>
      <c:valAx>
        <c:axId val="55790340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57903008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44E-2"/>
          <c:y val="5.4794612175279894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'No.1③（歩行者時間変動）'!$A$72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'No.1③（歩行者時間変動）'!$B$56:$M$56</c:f>
              <c:numCache>
                <c:formatCode>General</c:formatCode>
                <c:ptCount val="12"/>
                <c:pt idx="0">
                  <c:v>51</c:v>
                </c:pt>
                <c:pt idx="1">
                  <c:v>10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3</c:v>
                </c:pt>
                <c:pt idx="6">
                  <c:v>2</c:v>
                </c:pt>
                <c:pt idx="7">
                  <c:v>12</c:v>
                </c:pt>
                <c:pt idx="8">
                  <c:v>10</c:v>
                </c:pt>
                <c:pt idx="9">
                  <c:v>14</c:v>
                </c:pt>
                <c:pt idx="10">
                  <c:v>19</c:v>
                </c:pt>
                <c:pt idx="11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B31-4F7E-A924-A36A8DC6B52A}"/>
            </c:ext>
          </c:extLst>
        </c:ser>
        <c:ser>
          <c:idx val="1"/>
          <c:order val="1"/>
          <c:tx>
            <c:strRef>
              <c:f>'No.1③（歩行者時間変動）'!$A$73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'No.1③（歩行者時間変動）'!$B$55:$M$55</c:f>
              <c:numCache>
                <c:formatCode>General</c:formatCode>
                <c:ptCount val="12"/>
                <c:pt idx="0">
                  <c:v>185</c:v>
                </c:pt>
                <c:pt idx="1">
                  <c:v>49</c:v>
                </c:pt>
                <c:pt idx="2">
                  <c:v>34</c:v>
                </c:pt>
                <c:pt idx="3">
                  <c:v>19</c:v>
                </c:pt>
                <c:pt idx="4">
                  <c:v>7</c:v>
                </c:pt>
                <c:pt idx="5">
                  <c:v>23</c:v>
                </c:pt>
                <c:pt idx="6">
                  <c:v>14</c:v>
                </c:pt>
                <c:pt idx="7">
                  <c:v>32</c:v>
                </c:pt>
                <c:pt idx="8">
                  <c:v>36</c:v>
                </c:pt>
                <c:pt idx="9">
                  <c:v>28</c:v>
                </c:pt>
                <c:pt idx="10">
                  <c:v>32</c:v>
                </c:pt>
                <c:pt idx="11">
                  <c:v>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B31-4F7E-A924-A36A8DC6B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7904184"/>
        <c:axId val="557904576"/>
      </c:barChart>
      <c:catAx>
        <c:axId val="55790418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7904576"/>
        <c:crosses val="autoZero"/>
        <c:auto val="0"/>
        <c:lblAlgn val="ctr"/>
        <c:lblOffset val="100"/>
        <c:tickMarkSkip val="1"/>
        <c:noMultiLvlLbl val="0"/>
      </c:catAx>
      <c:valAx>
        <c:axId val="557904576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5790418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44E-2"/>
          <c:y val="5.5555743936306239E-2"/>
          <c:w val="0.84141331142152831"/>
          <c:h val="0.8923641369769180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'No.1④（歩行者時間変動）'!$A$73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'No.1④（歩行者時間変動）'!$B$73:$M$73</c:f>
              <c:numCache>
                <c:formatCode>General</c:formatCode>
                <c:ptCount val="12"/>
                <c:pt idx="0">
                  <c:v>118</c:v>
                </c:pt>
                <c:pt idx="1">
                  <c:v>186</c:v>
                </c:pt>
                <c:pt idx="2">
                  <c:v>73</c:v>
                </c:pt>
                <c:pt idx="3">
                  <c:v>77</c:v>
                </c:pt>
                <c:pt idx="4">
                  <c:v>85</c:v>
                </c:pt>
                <c:pt idx="5">
                  <c:v>81</c:v>
                </c:pt>
                <c:pt idx="6">
                  <c:v>65</c:v>
                </c:pt>
                <c:pt idx="7">
                  <c:v>66</c:v>
                </c:pt>
                <c:pt idx="8">
                  <c:v>56</c:v>
                </c:pt>
                <c:pt idx="9">
                  <c:v>55</c:v>
                </c:pt>
                <c:pt idx="10">
                  <c:v>190</c:v>
                </c:pt>
                <c:pt idx="11">
                  <c:v>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5A-4A5C-A50A-A8F52D8BDFFB}"/>
            </c:ext>
          </c:extLst>
        </c:ser>
        <c:ser>
          <c:idx val="1"/>
          <c:order val="1"/>
          <c:tx>
            <c:strRef>
              <c:f>'No.1④（歩行者時間変動）'!$A$72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'No.1④（歩行者時間変動）'!$B$72:$M$72</c:f>
              <c:numCache>
                <c:formatCode>General</c:formatCode>
                <c:ptCount val="12"/>
                <c:pt idx="0">
                  <c:v>635</c:v>
                </c:pt>
                <c:pt idx="1">
                  <c:v>357</c:v>
                </c:pt>
                <c:pt idx="2">
                  <c:v>171</c:v>
                </c:pt>
                <c:pt idx="3">
                  <c:v>108</c:v>
                </c:pt>
                <c:pt idx="4">
                  <c:v>156</c:v>
                </c:pt>
                <c:pt idx="5">
                  <c:v>197</c:v>
                </c:pt>
                <c:pt idx="6">
                  <c:v>194</c:v>
                </c:pt>
                <c:pt idx="7">
                  <c:v>137</c:v>
                </c:pt>
                <c:pt idx="8">
                  <c:v>220</c:v>
                </c:pt>
                <c:pt idx="9">
                  <c:v>119</c:v>
                </c:pt>
                <c:pt idx="10">
                  <c:v>389</c:v>
                </c:pt>
                <c:pt idx="11">
                  <c:v>276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C5A-4A5C-A50A-A8F52D8BD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7905360"/>
        <c:axId val="557905752"/>
      </c:barChart>
      <c:catAx>
        <c:axId val="55790536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7905752"/>
        <c:crosses val="autoZero"/>
        <c:auto val="0"/>
        <c:lblAlgn val="ctr"/>
        <c:lblOffset val="100"/>
        <c:tickMarkSkip val="1"/>
        <c:noMultiLvlLbl val="0"/>
      </c:catAx>
      <c:valAx>
        <c:axId val="557905752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430563797213397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57905360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44E-2"/>
          <c:y val="5.4794612175279894E-2"/>
          <c:w val="0.84059161873459398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'No.1④（歩行者時間変動）'!$A$72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'No.1④（歩行者時間変動）'!$B$39:$M$39</c:f>
              <c:numCache>
                <c:formatCode>General</c:formatCode>
                <c:ptCount val="12"/>
                <c:pt idx="0">
                  <c:v>86</c:v>
                </c:pt>
                <c:pt idx="1">
                  <c:v>129</c:v>
                </c:pt>
                <c:pt idx="2">
                  <c:v>18</c:v>
                </c:pt>
                <c:pt idx="3">
                  <c:v>23</c:v>
                </c:pt>
                <c:pt idx="4">
                  <c:v>45</c:v>
                </c:pt>
                <c:pt idx="5">
                  <c:v>40</c:v>
                </c:pt>
                <c:pt idx="6">
                  <c:v>38</c:v>
                </c:pt>
                <c:pt idx="7">
                  <c:v>30</c:v>
                </c:pt>
                <c:pt idx="8">
                  <c:v>32</c:v>
                </c:pt>
                <c:pt idx="9">
                  <c:v>23</c:v>
                </c:pt>
                <c:pt idx="10">
                  <c:v>80</c:v>
                </c:pt>
                <c:pt idx="11">
                  <c:v>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22-473B-8FD3-EA3EBB9B1DE0}"/>
            </c:ext>
          </c:extLst>
        </c:ser>
        <c:ser>
          <c:idx val="1"/>
          <c:order val="1"/>
          <c:tx>
            <c:strRef>
              <c:f>'No.1④（歩行者時間変動）'!$A$73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'No.1④（歩行者時間変動）'!$B$38:$M$38</c:f>
              <c:numCache>
                <c:formatCode>General</c:formatCode>
                <c:ptCount val="12"/>
                <c:pt idx="0">
                  <c:v>222</c:v>
                </c:pt>
                <c:pt idx="1">
                  <c:v>132</c:v>
                </c:pt>
                <c:pt idx="2">
                  <c:v>84</c:v>
                </c:pt>
                <c:pt idx="3">
                  <c:v>51</c:v>
                </c:pt>
                <c:pt idx="4">
                  <c:v>68</c:v>
                </c:pt>
                <c:pt idx="5">
                  <c:v>93</c:v>
                </c:pt>
                <c:pt idx="6">
                  <c:v>117</c:v>
                </c:pt>
                <c:pt idx="7">
                  <c:v>78</c:v>
                </c:pt>
                <c:pt idx="8">
                  <c:v>164</c:v>
                </c:pt>
                <c:pt idx="9">
                  <c:v>57</c:v>
                </c:pt>
                <c:pt idx="10">
                  <c:v>196</c:v>
                </c:pt>
                <c:pt idx="11">
                  <c:v>129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322-473B-8FD3-EA3EBB9B1D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7906536"/>
        <c:axId val="557882760"/>
      </c:barChart>
      <c:catAx>
        <c:axId val="55790653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7882760"/>
        <c:crosses val="autoZero"/>
        <c:auto val="0"/>
        <c:lblAlgn val="ctr"/>
        <c:lblOffset val="100"/>
        <c:tickMarkSkip val="1"/>
        <c:noMultiLvlLbl val="0"/>
      </c:catAx>
      <c:valAx>
        <c:axId val="557882760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3287710174493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57906536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060805258833244E-2"/>
          <c:y val="5.4794612175279894E-2"/>
          <c:w val="0.84141331142152831"/>
          <c:h val="0.8801384580654331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'No.1④（歩行者時間変動）'!$A$72</c:f>
              <c:strCache>
                <c:ptCount val="1"/>
                <c:pt idx="0">
                  <c:v>歩行者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'No.1④（歩行者時間変動）'!$B$56:$M$56</c:f>
              <c:numCache>
                <c:formatCode>General</c:formatCode>
                <c:ptCount val="12"/>
                <c:pt idx="0">
                  <c:v>32</c:v>
                </c:pt>
                <c:pt idx="1">
                  <c:v>57</c:v>
                </c:pt>
                <c:pt idx="2">
                  <c:v>55</c:v>
                </c:pt>
                <c:pt idx="3">
                  <c:v>54</c:v>
                </c:pt>
                <c:pt idx="4">
                  <c:v>40</c:v>
                </c:pt>
                <c:pt idx="5">
                  <c:v>41</c:v>
                </c:pt>
                <c:pt idx="6">
                  <c:v>27</c:v>
                </c:pt>
                <c:pt idx="7">
                  <c:v>36</c:v>
                </c:pt>
                <c:pt idx="8">
                  <c:v>24</c:v>
                </c:pt>
                <c:pt idx="9">
                  <c:v>32</c:v>
                </c:pt>
                <c:pt idx="10">
                  <c:v>110</c:v>
                </c:pt>
                <c:pt idx="11">
                  <c:v>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A28-4E4B-8E1F-FA854CE67AFB}"/>
            </c:ext>
          </c:extLst>
        </c:ser>
        <c:ser>
          <c:idx val="1"/>
          <c:order val="1"/>
          <c:tx>
            <c:strRef>
              <c:f>'No.1④（歩行者時間変動）'!$A$73</c:f>
              <c:strCache>
                <c:ptCount val="1"/>
                <c:pt idx="0">
                  <c:v>自転車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'No.1④（歩行者時間変動）'!$B$55:$M$55</c:f>
              <c:numCache>
                <c:formatCode>General</c:formatCode>
                <c:ptCount val="12"/>
                <c:pt idx="0">
                  <c:v>413</c:v>
                </c:pt>
                <c:pt idx="1">
                  <c:v>225</c:v>
                </c:pt>
                <c:pt idx="2">
                  <c:v>87</c:v>
                </c:pt>
                <c:pt idx="3">
                  <c:v>57</c:v>
                </c:pt>
                <c:pt idx="4">
                  <c:v>88</c:v>
                </c:pt>
                <c:pt idx="5">
                  <c:v>104</c:v>
                </c:pt>
                <c:pt idx="6">
                  <c:v>77</c:v>
                </c:pt>
                <c:pt idx="7">
                  <c:v>59</c:v>
                </c:pt>
                <c:pt idx="8">
                  <c:v>56</c:v>
                </c:pt>
                <c:pt idx="9">
                  <c:v>62</c:v>
                </c:pt>
                <c:pt idx="10">
                  <c:v>193</c:v>
                </c:pt>
                <c:pt idx="11">
                  <c:v>147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A28-4E4B-8E1F-FA854CE67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57883544"/>
        <c:axId val="557883936"/>
      </c:barChart>
      <c:catAx>
        <c:axId val="557883544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7883936"/>
        <c:crosses val="autoZero"/>
        <c:auto val="0"/>
        <c:lblAlgn val="ctr"/>
        <c:lblOffset val="100"/>
        <c:tickMarkSkip val="1"/>
        <c:noMultiLvlLbl val="0"/>
      </c:catAx>
      <c:valAx>
        <c:axId val="557883936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交通量（人・台）</a:t>
                </a:r>
              </a:p>
            </c:rich>
          </c:tx>
          <c:layout>
            <c:manualLayout>
              <c:xMode val="edge"/>
              <c:yMode val="edge"/>
              <c:x val="4.1084634346754334E-3"/>
              <c:y val="0.239726428266849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557883544"/>
        <c:crosses val="autoZero"/>
        <c:crossBetween val="between"/>
        <c:majorUnit val="5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9"/>
          <c:y val="7.2115553907080812E-2"/>
          <c:w val="0.78910614525139633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'No.1Ａ（時間変動）'!$A$74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'No.1Ａ（時間変動）'!$B$56:$M$56</c:f>
              <c:numCache>
                <c:formatCode>General</c:formatCode>
                <c:ptCount val="12"/>
                <c:pt idx="0">
                  <c:v>39</c:v>
                </c:pt>
                <c:pt idx="1">
                  <c:v>55</c:v>
                </c:pt>
                <c:pt idx="2">
                  <c:v>72</c:v>
                </c:pt>
                <c:pt idx="3">
                  <c:v>68</c:v>
                </c:pt>
                <c:pt idx="4">
                  <c:v>71</c:v>
                </c:pt>
                <c:pt idx="5">
                  <c:v>43</c:v>
                </c:pt>
                <c:pt idx="6">
                  <c:v>35</c:v>
                </c:pt>
                <c:pt idx="7">
                  <c:v>37</c:v>
                </c:pt>
                <c:pt idx="8">
                  <c:v>46</c:v>
                </c:pt>
                <c:pt idx="9">
                  <c:v>44</c:v>
                </c:pt>
                <c:pt idx="10">
                  <c:v>38</c:v>
                </c:pt>
                <c:pt idx="11">
                  <c:v>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9D-49A9-870C-76C1315FDC35}"/>
            </c:ext>
          </c:extLst>
        </c:ser>
        <c:ser>
          <c:idx val="1"/>
          <c:order val="1"/>
          <c:tx>
            <c:strRef>
              <c:f>'No.1Ａ（時間変動）'!$A$75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'No.1Ａ（時間変動）'!$B$57:$M$57</c:f>
              <c:numCache>
                <c:formatCode>General</c:formatCode>
                <c:ptCount val="12"/>
                <c:pt idx="0">
                  <c:v>513</c:v>
                </c:pt>
                <c:pt idx="1">
                  <c:v>431</c:v>
                </c:pt>
                <c:pt idx="2">
                  <c:v>380</c:v>
                </c:pt>
                <c:pt idx="3">
                  <c:v>402</c:v>
                </c:pt>
                <c:pt idx="4">
                  <c:v>364</c:v>
                </c:pt>
                <c:pt idx="5">
                  <c:v>342</c:v>
                </c:pt>
                <c:pt idx="6">
                  <c:v>426</c:v>
                </c:pt>
                <c:pt idx="7">
                  <c:v>405</c:v>
                </c:pt>
                <c:pt idx="8">
                  <c:v>434</c:v>
                </c:pt>
                <c:pt idx="9">
                  <c:v>435</c:v>
                </c:pt>
                <c:pt idx="10">
                  <c:v>439</c:v>
                </c:pt>
                <c:pt idx="11">
                  <c:v>427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79D-49A9-870C-76C1315F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4929560"/>
        <c:axId val="55492405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'No.1Ａ（時間変動）'!$B$59:$M$59</c:f>
              <c:numCache>
                <c:formatCode>0.0\ "%"</c:formatCode>
                <c:ptCount val="12"/>
                <c:pt idx="0">
                  <c:v>7.0652173913043477</c:v>
                </c:pt>
                <c:pt idx="1">
                  <c:v>11.316872427983538</c:v>
                </c:pt>
                <c:pt idx="2">
                  <c:v>15.929203539823009</c:v>
                </c:pt>
                <c:pt idx="3">
                  <c:v>14.468085106382977</c:v>
                </c:pt>
                <c:pt idx="4">
                  <c:v>16.321839080459771</c:v>
                </c:pt>
                <c:pt idx="5">
                  <c:v>11.168831168831169</c:v>
                </c:pt>
                <c:pt idx="6">
                  <c:v>7.5921908893709329</c:v>
                </c:pt>
                <c:pt idx="7">
                  <c:v>8.3710407239818991</c:v>
                </c:pt>
                <c:pt idx="8">
                  <c:v>9.5833333333333339</c:v>
                </c:pt>
                <c:pt idx="9">
                  <c:v>9.1858037578288094</c:v>
                </c:pt>
                <c:pt idx="10">
                  <c:v>7.9664570230607969</c:v>
                </c:pt>
                <c:pt idx="11">
                  <c:v>5.5309734513274336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79D-49A9-870C-76C1315FD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4924440"/>
        <c:axId val="554924824"/>
      </c:lineChart>
      <c:catAx>
        <c:axId val="554929560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4924056"/>
        <c:crosses val="autoZero"/>
        <c:auto val="0"/>
        <c:lblAlgn val="ctr"/>
        <c:lblOffset val="100"/>
        <c:tickMarkSkip val="1"/>
        <c:noMultiLvlLbl val="0"/>
      </c:catAx>
      <c:valAx>
        <c:axId val="554924056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54E-3"/>
              <c:y val="0.240385179690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4929560"/>
        <c:crosses val="autoZero"/>
        <c:crossBetween val="between"/>
        <c:majorUnit val="500"/>
      </c:valAx>
      <c:catAx>
        <c:axId val="554924440"/>
        <c:scaling>
          <c:orientation val="minMax"/>
        </c:scaling>
        <c:delete val="1"/>
        <c:axPos val="b"/>
        <c:majorTickMark val="out"/>
        <c:minorTickMark val="none"/>
        <c:tickLblPos val="none"/>
        <c:crossAx val="554924824"/>
        <c:crosses val="autoZero"/>
        <c:auto val="0"/>
        <c:lblAlgn val="ctr"/>
        <c:lblOffset val="100"/>
        <c:noMultiLvlLbl val="0"/>
      </c:catAx>
      <c:valAx>
        <c:axId val="55492482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8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492444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8"/>
          <c:y val="7.3529763756911379E-2"/>
          <c:w val="0.79189944134078272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'No.1Ｂ（時間変動）'!$B$74:$M$74</c:f>
              <c:numCache>
                <c:formatCode>General</c:formatCode>
                <c:ptCount val="12"/>
                <c:pt idx="0">
                  <c:v>89</c:v>
                </c:pt>
                <c:pt idx="1">
                  <c:v>111</c:v>
                </c:pt>
                <c:pt idx="2">
                  <c:v>107</c:v>
                </c:pt>
                <c:pt idx="3">
                  <c:v>91</c:v>
                </c:pt>
                <c:pt idx="4">
                  <c:v>98</c:v>
                </c:pt>
                <c:pt idx="5">
                  <c:v>77</c:v>
                </c:pt>
                <c:pt idx="6">
                  <c:v>70</c:v>
                </c:pt>
                <c:pt idx="7">
                  <c:v>95</c:v>
                </c:pt>
                <c:pt idx="8">
                  <c:v>64</c:v>
                </c:pt>
                <c:pt idx="9">
                  <c:v>71</c:v>
                </c:pt>
                <c:pt idx="10">
                  <c:v>59</c:v>
                </c:pt>
                <c:pt idx="11">
                  <c:v>41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2F-45DD-BEA9-7798C5170F8A}"/>
            </c:ext>
          </c:extLst>
        </c:ser>
        <c:ser>
          <c:idx val="1"/>
          <c:order val="1"/>
          <c:tx>
            <c:strRef>
              <c:f>'No.1Ｂ（時間変動）'!$A$75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'No.1Ｂ（時間変動）'!$B$75:$M$75</c:f>
              <c:numCache>
                <c:formatCode>General</c:formatCode>
                <c:ptCount val="12"/>
                <c:pt idx="0">
                  <c:v>428</c:v>
                </c:pt>
                <c:pt idx="1">
                  <c:v>506</c:v>
                </c:pt>
                <c:pt idx="2">
                  <c:v>465</c:v>
                </c:pt>
                <c:pt idx="3">
                  <c:v>470</c:v>
                </c:pt>
                <c:pt idx="4">
                  <c:v>547</c:v>
                </c:pt>
                <c:pt idx="5">
                  <c:v>486</c:v>
                </c:pt>
                <c:pt idx="6">
                  <c:v>538</c:v>
                </c:pt>
                <c:pt idx="7">
                  <c:v>555</c:v>
                </c:pt>
                <c:pt idx="8">
                  <c:v>469</c:v>
                </c:pt>
                <c:pt idx="9">
                  <c:v>501</c:v>
                </c:pt>
                <c:pt idx="10">
                  <c:v>702</c:v>
                </c:pt>
                <c:pt idx="11">
                  <c:v>528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72F-45DD-BEA9-7798C5170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589008"/>
        <c:axId val="20658940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'No.1Ｂ（時間変動）'!$B$77:$M$77</c:f>
              <c:numCache>
                <c:formatCode>0.0\ "%"</c:formatCode>
                <c:ptCount val="12"/>
                <c:pt idx="0">
                  <c:v>17.214700193423599</c:v>
                </c:pt>
                <c:pt idx="1">
                  <c:v>17.990275526742302</c:v>
                </c:pt>
                <c:pt idx="2">
                  <c:v>18.706293706293707</c:v>
                </c:pt>
                <c:pt idx="3">
                  <c:v>16.22103386809269</c:v>
                </c:pt>
                <c:pt idx="4">
                  <c:v>15.193798449612403</c:v>
                </c:pt>
                <c:pt idx="5">
                  <c:v>13.676731793960922</c:v>
                </c:pt>
                <c:pt idx="6">
                  <c:v>11.513157894736842</c:v>
                </c:pt>
                <c:pt idx="7">
                  <c:v>14.615384615384617</c:v>
                </c:pt>
                <c:pt idx="8">
                  <c:v>12.007504690431519</c:v>
                </c:pt>
                <c:pt idx="9">
                  <c:v>12.412587412587413</c:v>
                </c:pt>
                <c:pt idx="10">
                  <c:v>7.7529566360052566</c:v>
                </c:pt>
                <c:pt idx="11">
                  <c:v>7.2056239015817214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72F-45DD-BEA9-7798C5170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89792"/>
        <c:axId val="206590184"/>
      </c:lineChart>
      <c:catAx>
        <c:axId val="20658900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06589400"/>
        <c:crosses val="autoZero"/>
        <c:auto val="0"/>
        <c:lblAlgn val="ctr"/>
        <c:lblOffset val="100"/>
        <c:tickMarkSkip val="1"/>
        <c:noMultiLvlLbl val="0"/>
      </c:catAx>
      <c:valAx>
        <c:axId val="206589400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54E-3"/>
              <c:y val="0.245099212523037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589008"/>
        <c:crosses val="autoZero"/>
        <c:crossBetween val="between"/>
        <c:majorUnit val="500"/>
      </c:valAx>
      <c:catAx>
        <c:axId val="206589792"/>
        <c:scaling>
          <c:orientation val="minMax"/>
        </c:scaling>
        <c:delete val="1"/>
        <c:axPos val="b"/>
        <c:majorTickMark val="out"/>
        <c:minorTickMark val="none"/>
        <c:tickLblPos val="none"/>
        <c:crossAx val="206590184"/>
        <c:crosses val="autoZero"/>
        <c:auto val="0"/>
        <c:lblAlgn val="ctr"/>
        <c:lblOffset val="100"/>
        <c:noMultiLvlLbl val="0"/>
      </c:catAx>
      <c:valAx>
        <c:axId val="20659018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75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58979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9"/>
          <c:y val="7.2115553907080812E-2"/>
          <c:w val="0.79050279329608941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'No.1Ｂ（時間変動）'!$B$38:$M$38</c:f>
              <c:numCache>
                <c:formatCode>General</c:formatCode>
                <c:ptCount val="12"/>
                <c:pt idx="0">
                  <c:v>56</c:v>
                </c:pt>
                <c:pt idx="1">
                  <c:v>63</c:v>
                </c:pt>
                <c:pt idx="2">
                  <c:v>71</c:v>
                </c:pt>
                <c:pt idx="3">
                  <c:v>39</c:v>
                </c:pt>
                <c:pt idx="4">
                  <c:v>40</c:v>
                </c:pt>
                <c:pt idx="5">
                  <c:v>35</c:v>
                </c:pt>
                <c:pt idx="6">
                  <c:v>39</c:v>
                </c:pt>
                <c:pt idx="7">
                  <c:v>45</c:v>
                </c:pt>
                <c:pt idx="8">
                  <c:v>29</c:v>
                </c:pt>
                <c:pt idx="9">
                  <c:v>17</c:v>
                </c:pt>
                <c:pt idx="10">
                  <c:v>29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1F7-4236-A2C5-20748C72800E}"/>
            </c:ext>
          </c:extLst>
        </c:ser>
        <c:ser>
          <c:idx val="1"/>
          <c:order val="1"/>
          <c:tx>
            <c:strRef>
              <c:f>'No.1Ｂ（時間変動）'!$A$75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'No.1Ｂ（時間変動）'!$B$39:$M$39</c:f>
              <c:numCache>
                <c:formatCode>General</c:formatCode>
                <c:ptCount val="12"/>
                <c:pt idx="0">
                  <c:v>115</c:v>
                </c:pt>
                <c:pt idx="1">
                  <c:v>172</c:v>
                </c:pt>
                <c:pt idx="2">
                  <c:v>199</c:v>
                </c:pt>
                <c:pt idx="3">
                  <c:v>207</c:v>
                </c:pt>
                <c:pt idx="4">
                  <c:v>252</c:v>
                </c:pt>
                <c:pt idx="5">
                  <c:v>254</c:v>
                </c:pt>
                <c:pt idx="6">
                  <c:v>254</c:v>
                </c:pt>
                <c:pt idx="7">
                  <c:v>309</c:v>
                </c:pt>
                <c:pt idx="8">
                  <c:v>232</c:v>
                </c:pt>
                <c:pt idx="9">
                  <c:v>288</c:v>
                </c:pt>
                <c:pt idx="10">
                  <c:v>459</c:v>
                </c:pt>
                <c:pt idx="11">
                  <c:v>364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1F7-4236-A2C5-20748C728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592536"/>
        <c:axId val="20659292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'No.1Ｂ（時間変動）'!$B$41:$M$41</c:f>
              <c:numCache>
                <c:formatCode>0.0\ "%"</c:formatCode>
                <c:ptCount val="12"/>
                <c:pt idx="0">
                  <c:v>32.748538011695906</c:v>
                </c:pt>
                <c:pt idx="1">
                  <c:v>26.808510638297872</c:v>
                </c:pt>
                <c:pt idx="2">
                  <c:v>26.296296296296294</c:v>
                </c:pt>
                <c:pt idx="3">
                  <c:v>15.853658536585366</c:v>
                </c:pt>
                <c:pt idx="4">
                  <c:v>13.698630136986301</c:v>
                </c:pt>
                <c:pt idx="5">
                  <c:v>12.110726643598616</c:v>
                </c:pt>
                <c:pt idx="6">
                  <c:v>13.310580204778159</c:v>
                </c:pt>
                <c:pt idx="7">
                  <c:v>12.711864406779661</c:v>
                </c:pt>
                <c:pt idx="8">
                  <c:v>11.111111111111111</c:v>
                </c:pt>
                <c:pt idx="9">
                  <c:v>5.5737704918032787</c:v>
                </c:pt>
                <c:pt idx="10">
                  <c:v>5.942622950819672</c:v>
                </c:pt>
                <c:pt idx="11">
                  <c:v>4.7120418848167542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1F7-4236-A2C5-20748C728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93320"/>
        <c:axId val="206593712"/>
      </c:lineChart>
      <c:catAx>
        <c:axId val="20659253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06592928"/>
        <c:crosses val="autoZero"/>
        <c:auto val="0"/>
        <c:lblAlgn val="ctr"/>
        <c:lblOffset val="100"/>
        <c:tickMarkSkip val="1"/>
        <c:noMultiLvlLbl val="0"/>
      </c:catAx>
      <c:valAx>
        <c:axId val="206592928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54E-3"/>
              <c:y val="0.240385179690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592536"/>
        <c:crosses val="autoZero"/>
        <c:crossBetween val="between"/>
        <c:majorUnit val="500"/>
      </c:valAx>
      <c:catAx>
        <c:axId val="206593320"/>
        <c:scaling>
          <c:orientation val="minMax"/>
        </c:scaling>
        <c:delete val="1"/>
        <c:axPos val="b"/>
        <c:majorTickMark val="out"/>
        <c:minorTickMark val="none"/>
        <c:tickLblPos val="none"/>
        <c:crossAx val="206593712"/>
        <c:crosses val="autoZero"/>
        <c:auto val="0"/>
        <c:lblAlgn val="ctr"/>
        <c:lblOffset val="100"/>
        <c:noMultiLvlLbl val="0"/>
      </c:catAx>
      <c:valAx>
        <c:axId val="206593712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7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593320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9"/>
          <c:y val="7.2115553907080812E-2"/>
          <c:w val="0.78910614525139633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'No.1Ｂ（時間変動）'!$A$74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'No.1Ｂ（時間変動）'!$B$56:$M$56</c:f>
              <c:numCache>
                <c:formatCode>General</c:formatCode>
                <c:ptCount val="12"/>
                <c:pt idx="0">
                  <c:v>33</c:v>
                </c:pt>
                <c:pt idx="1">
                  <c:v>48</c:v>
                </c:pt>
                <c:pt idx="2">
                  <c:v>36</c:v>
                </c:pt>
                <c:pt idx="3">
                  <c:v>52</c:v>
                </c:pt>
                <c:pt idx="4">
                  <c:v>58</c:v>
                </c:pt>
                <c:pt idx="5">
                  <c:v>42</c:v>
                </c:pt>
                <c:pt idx="6">
                  <c:v>31</c:v>
                </c:pt>
                <c:pt idx="7">
                  <c:v>50</c:v>
                </c:pt>
                <c:pt idx="8">
                  <c:v>35</c:v>
                </c:pt>
                <c:pt idx="9">
                  <c:v>54</c:v>
                </c:pt>
                <c:pt idx="10">
                  <c:v>30</c:v>
                </c:pt>
                <c:pt idx="11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E80-466F-BDBF-4AF9AD2C816E}"/>
            </c:ext>
          </c:extLst>
        </c:ser>
        <c:ser>
          <c:idx val="1"/>
          <c:order val="1"/>
          <c:tx>
            <c:strRef>
              <c:f>'No.1Ｂ（時間変動）'!$A$75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'No.1Ｂ（時間変動）'!$B$57:$M$57</c:f>
              <c:numCache>
                <c:formatCode>General</c:formatCode>
                <c:ptCount val="12"/>
                <c:pt idx="0">
                  <c:v>313</c:v>
                </c:pt>
                <c:pt idx="1">
                  <c:v>334</c:v>
                </c:pt>
                <c:pt idx="2">
                  <c:v>266</c:v>
                </c:pt>
                <c:pt idx="3">
                  <c:v>263</c:v>
                </c:pt>
                <c:pt idx="4">
                  <c:v>295</c:v>
                </c:pt>
                <c:pt idx="5">
                  <c:v>232</c:v>
                </c:pt>
                <c:pt idx="6">
                  <c:v>284</c:v>
                </c:pt>
                <c:pt idx="7">
                  <c:v>246</c:v>
                </c:pt>
                <c:pt idx="8">
                  <c:v>237</c:v>
                </c:pt>
                <c:pt idx="9">
                  <c:v>213</c:v>
                </c:pt>
                <c:pt idx="10">
                  <c:v>243</c:v>
                </c:pt>
                <c:pt idx="11">
                  <c:v>164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E80-466F-BDBF-4AF9AD2C8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594888"/>
        <c:axId val="55565104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'No.1Ｂ（時間変動）'!$B$59:$M$59</c:f>
              <c:numCache>
                <c:formatCode>0.0\ "%"</c:formatCode>
                <c:ptCount val="12"/>
                <c:pt idx="0">
                  <c:v>9.5375722543352595</c:v>
                </c:pt>
                <c:pt idx="1">
                  <c:v>12.56544502617801</c:v>
                </c:pt>
                <c:pt idx="2">
                  <c:v>11.920529801324504</c:v>
                </c:pt>
                <c:pt idx="3">
                  <c:v>16.507936507936506</c:v>
                </c:pt>
                <c:pt idx="4">
                  <c:v>16.430594900849862</c:v>
                </c:pt>
                <c:pt idx="5">
                  <c:v>15.328467153284672</c:v>
                </c:pt>
                <c:pt idx="6">
                  <c:v>9.8412698412698418</c:v>
                </c:pt>
                <c:pt idx="7">
                  <c:v>16.891891891891891</c:v>
                </c:pt>
                <c:pt idx="8">
                  <c:v>12.867647058823529</c:v>
                </c:pt>
                <c:pt idx="9">
                  <c:v>20.224719101123593</c:v>
                </c:pt>
                <c:pt idx="10">
                  <c:v>10.989010989010989</c:v>
                </c:pt>
                <c:pt idx="11">
                  <c:v>12.299465240641712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E80-466F-BDBF-4AF9AD2C8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651432"/>
        <c:axId val="555651824"/>
      </c:lineChart>
      <c:catAx>
        <c:axId val="20659488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5651040"/>
        <c:crosses val="autoZero"/>
        <c:auto val="0"/>
        <c:lblAlgn val="ctr"/>
        <c:lblOffset val="100"/>
        <c:tickMarkSkip val="1"/>
        <c:noMultiLvlLbl val="0"/>
      </c:catAx>
      <c:valAx>
        <c:axId val="555651040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54E-3"/>
              <c:y val="0.240385179690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594888"/>
        <c:crosses val="autoZero"/>
        <c:crossBetween val="between"/>
        <c:majorUnit val="500"/>
      </c:valAx>
      <c:catAx>
        <c:axId val="555651432"/>
        <c:scaling>
          <c:orientation val="minMax"/>
        </c:scaling>
        <c:delete val="1"/>
        <c:axPos val="b"/>
        <c:majorTickMark val="out"/>
        <c:minorTickMark val="none"/>
        <c:tickLblPos val="none"/>
        <c:crossAx val="555651824"/>
        <c:crosses val="autoZero"/>
        <c:auto val="0"/>
        <c:lblAlgn val="ctr"/>
        <c:lblOffset val="100"/>
        <c:noMultiLvlLbl val="0"/>
      </c:catAx>
      <c:valAx>
        <c:axId val="55565182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8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565143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74860335195538"/>
          <c:y val="7.3529763756911379E-2"/>
          <c:w val="0.79189944134078272"/>
          <c:h val="0.85784724383063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'No.1Ｃ（時間変動）'!$B$74:$M$74</c:f>
              <c:numCache>
                <c:formatCode>General</c:formatCode>
                <c:ptCount val="12"/>
                <c:pt idx="0">
                  <c:v>64</c:v>
                </c:pt>
                <c:pt idx="1">
                  <c:v>98</c:v>
                </c:pt>
                <c:pt idx="2">
                  <c:v>111</c:v>
                </c:pt>
                <c:pt idx="3">
                  <c:v>111</c:v>
                </c:pt>
                <c:pt idx="4">
                  <c:v>113</c:v>
                </c:pt>
                <c:pt idx="5">
                  <c:v>72</c:v>
                </c:pt>
                <c:pt idx="6">
                  <c:v>69</c:v>
                </c:pt>
                <c:pt idx="7">
                  <c:v>69</c:v>
                </c:pt>
                <c:pt idx="8">
                  <c:v>81</c:v>
                </c:pt>
                <c:pt idx="9">
                  <c:v>69</c:v>
                </c:pt>
                <c:pt idx="10">
                  <c:v>52</c:v>
                </c:pt>
                <c:pt idx="11">
                  <c:v>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744-412A-8C86-F95F3577EF56}"/>
            </c:ext>
          </c:extLst>
        </c:ser>
        <c:ser>
          <c:idx val="1"/>
          <c:order val="1"/>
          <c:tx>
            <c:strRef>
              <c:f>'No.1Ｃ（時間変動）'!$A$75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'No.1Ｃ（時間変動）'!$B$75:$M$75</c:f>
              <c:numCache>
                <c:formatCode>General</c:formatCode>
                <c:ptCount val="12"/>
                <c:pt idx="0">
                  <c:v>909</c:v>
                </c:pt>
                <c:pt idx="1">
                  <c:v>797</c:v>
                </c:pt>
                <c:pt idx="2">
                  <c:v>707</c:v>
                </c:pt>
                <c:pt idx="3">
                  <c:v>752</c:v>
                </c:pt>
                <c:pt idx="4">
                  <c:v>727</c:v>
                </c:pt>
                <c:pt idx="5">
                  <c:v>657</c:v>
                </c:pt>
                <c:pt idx="6">
                  <c:v>670</c:v>
                </c:pt>
                <c:pt idx="7">
                  <c:v>850</c:v>
                </c:pt>
                <c:pt idx="8">
                  <c:v>751</c:v>
                </c:pt>
                <c:pt idx="9">
                  <c:v>870</c:v>
                </c:pt>
                <c:pt idx="10">
                  <c:v>845</c:v>
                </c:pt>
                <c:pt idx="11">
                  <c:v>713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744-412A-8C86-F95F3577E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594496"/>
        <c:axId val="20659214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'No.1Ｃ（時間変動）'!$B$77:$M$77</c:f>
              <c:numCache>
                <c:formatCode>0.0\ "%"</c:formatCode>
                <c:ptCount val="12"/>
                <c:pt idx="0">
                  <c:v>6.5775950668037</c:v>
                </c:pt>
                <c:pt idx="1">
                  <c:v>10.949720670391061</c:v>
                </c:pt>
                <c:pt idx="2">
                  <c:v>13.569682151589241</c:v>
                </c:pt>
                <c:pt idx="3">
                  <c:v>12.862108922363847</c:v>
                </c:pt>
                <c:pt idx="4">
                  <c:v>13.452380952380953</c:v>
                </c:pt>
                <c:pt idx="5">
                  <c:v>9.8765432098765427</c:v>
                </c:pt>
                <c:pt idx="6">
                  <c:v>9.3369418132611646</c:v>
                </c:pt>
                <c:pt idx="7">
                  <c:v>7.5081610446137104</c:v>
                </c:pt>
                <c:pt idx="8">
                  <c:v>9.7355769230769234</c:v>
                </c:pt>
                <c:pt idx="9">
                  <c:v>7.3482428115015974</c:v>
                </c:pt>
                <c:pt idx="10">
                  <c:v>5.7971014492753623</c:v>
                </c:pt>
                <c:pt idx="11">
                  <c:v>8.2368082368082369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744-412A-8C86-F95F3577EF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91752"/>
        <c:axId val="206591360"/>
      </c:lineChart>
      <c:catAx>
        <c:axId val="206594496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06592144"/>
        <c:crosses val="autoZero"/>
        <c:auto val="0"/>
        <c:lblAlgn val="ctr"/>
        <c:lblOffset val="100"/>
        <c:tickMarkSkip val="1"/>
        <c:noMultiLvlLbl val="0"/>
      </c:catAx>
      <c:valAx>
        <c:axId val="206592144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54E-3"/>
              <c:y val="0.245099212523037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594496"/>
        <c:crosses val="autoZero"/>
        <c:crossBetween val="between"/>
        <c:majorUnit val="500"/>
      </c:valAx>
      <c:catAx>
        <c:axId val="206591752"/>
        <c:scaling>
          <c:orientation val="minMax"/>
        </c:scaling>
        <c:delete val="1"/>
        <c:axPos val="b"/>
        <c:majorTickMark val="out"/>
        <c:minorTickMark val="none"/>
        <c:tickLblPos val="none"/>
        <c:crossAx val="206591360"/>
        <c:crosses val="autoZero"/>
        <c:auto val="0"/>
        <c:lblAlgn val="ctr"/>
        <c:lblOffset val="100"/>
        <c:noMultiLvlLbl val="0"/>
      </c:catAx>
      <c:valAx>
        <c:axId val="206591360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75"/>
              <c:y val="0.13725555901290121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659175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9"/>
          <c:y val="7.2115553907080812E-2"/>
          <c:w val="0.79050279329608941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'No.1Ｃ（時間変動）'!$B$38:$M$38</c:f>
              <c:numCache>
                <c:formatCode>General</c:formatCode>
                <c:ptCount val="12"/>
                <c:pt idx="0">
                  <c:v>31</c:v>
                </c:pt>
                <c:pt idx="1">
                  <c:v>55</c:v>
                </c:pt>
                <c:pt idx="2">
                  <c:v>56</c:v>
                </c:pt>
                <c:pt idx="3">
                  <c:v>64</c:v>
                </c:pt>
                <c:pt idx="4">
                  <c:v>68</c:v>
                </c:pt>
                <c:pt idx="5">
                  <c:v>38</c:v>
                </c:pt>
                <c:pt idx="6">
                  <c:v>36</c:v>
                </c:pt>
                <c:pt idx="7">
                  <c:v>35</c:v>
                </c:pt>
                <c:pt idx="8">
                  <c:v>36</c:v>
                </c:pt>
                <c:pt idx="9">
                  <c:v>35</c:v>
                </c:pt>
                <c:pt idx="10">
                  <c:v>28</c:v>
                </c:pt>
                <c:pt idx="11">
                  <c:v>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0F3-4FF7-AECC-B4C9580884ED}"/>
            </c:ext>
          </c:extLst>
        </c:ser>
        <c:ser>
          <c:idx val="1"/>
          <c:order val="1"/>
          <c:tx>
            <c:strRef>
              <c:f>'No.1Ｃ（時間変動）'!$A$75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'No.1Ｃ（時間変動）'!$B$39:$M$39</c:f>
              <c:numCache>
                <c:formatCode>General</c:formatCode>
                <c:ptCount val="12"/>
                <c:pt idx="0">
                  <c:v>442</c:v>
                </c:pt>
                <c:pt idx="1">
                  <c:v>384</c:v>
                </c:pt>
                <c:pt idx="2">
                  <c:v>320</c:v>
                </c:pt>
                <c:pt idx="3">
                  <c:v>338</c:v>
                </c:pt>
                <c:pt idx="4">
                  <c:v>298</c:v>
                </c:pt>
                <c:pt idx="5">
                  <c:v>270</c:v>
                </c:pt>
                <c:pt idx="6">
                  <c:v>374</c:v>
                </c:pt>
                <c:pt idx="7">
                  <c:v>339</c:v>
                </c:pt>
                <c:pt idx="8">
                  <c:v>370</c:v>
                </c:pt>
                <c:pt idx="9">
                  <c:v>356</c:v>
                </c:pt>
                <c:pt idx="10">
                  <c:v>373</c:v>
                </c:pt>
                <c:pt idx="11">
                  <c:v>329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0F3-4FF7-AECC-B4C958088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5652608"/>
        <c:axId val="55565300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'No.1Ｃ（時間変動）'!$B$41:$M$41</c:f>
              <c:numCache>
                <c:formatCode>0.0\ "%"</c:formatCode>
                <c:ptCount val="12"/>
                <c:pt idx="0">
                  <c:v>6.5539112050739963</c:v>
                </c:pt>
                <c:pt idx="1">
                  <c:v>12.52847380410023</c:v>
                </c:pt>
                <c:pt idx="2">
                  <c:v>14.893617021276595</c:v>
                </c:pt>
                <c:pt idx="3">
                  <c:v>15.920398009950249</c:v>
                </c:pt>
                <c:pt idx="4">
                  <c:v>18.579234972677597</c:v>
                </c:pt>
                <c:pt idx="5">
                  <c:v>12.337662337662337</c:v>
                </c:pt>
                <c:pt idx="6">
                  <c:v>8.7804878048780477</c:v>
                </c:pt>
                <c:pt idx="7">
                  <c:v>9.3582887700534751</c:v>
                </c:pt>
                <c:pt idx="8">
                  <c:v>8.8669950738916263</c:v>
                </c:pt>
                <c:pt idx="9">
                  <c:v>8.9514066496163682</c:v>
                </c:pt>
                <c:pt idx="10">
                  <c:v>6.982543640897755</c:v>
                </c:pt>
                <c:pt idx="11">
                  <c:v>5.1873198847262252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0F3-4FF7-AECC-B4C958088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653392"/>
        <c:axId val="555653784"/>
      </c:lineChart>
      <c:catAx>
        <c:axId val="55565260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5653000"/>
        <c:crosses val="autoZero"/>
        <c:auto val="0"/>
        <c:lblAlgn val="ctr"/>
        <c:lblOffset val="100"/>
        <c:tickMarkSkip val="1"/>
        <c:noMultiLvlLbl val="0"/>
      </c:catAx>
      <c:valAx>
        <c:axId val="555653000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54E-3"/>
              <c:y val="0.240385179690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5652608"/>
        <c:crosses val="autoZero"/>
        <c:crossBetween val="between"/>
        <c:majorUnit val="500"/>
      </c:valAx>
      <c:catAx>
        <c:axId val="555653392"/>
        <c:scaling>
          <c:orientation val="minMax"/>
        </c:scaling>
        <c:delete val="1"/>
        <c:axPos val="b"/>
        <c:majorTickMark val="out"/>
        <c:minorTickMark val="none"/>
        <c:tickLblPos val="none"/>
        <c:crossAx val="555653784"/>
        <c:crosses val="autoZero"/>
        <c:auto val="0"/>
        <c:lblAlgn val="ctr"/>
        <c:lblOffset val="100"/>
        <c:noMultiLvlLbl val="0"/>
      </c:catAx>
      <c:valAx>
        <c:axId val="55565378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670391061452575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565339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14525139664809"/>
          <c:y val="7.2115553907080812E-2"/>
          <c:w val="0.78910614525139633"/>
          <c:h val="0.841348128915942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'No.1Ｃ（時間変動）'!$A$74</c:f>
              <c:strCache>
                <c:ptCount val="1"/>
                <c:pt idx="0">
                  <c:v>大型車</c:v>
                </c:pt>
              </c:strCache>
            </c:strRef>
          </c:tx>
          <c:spPr>
            <a:pattFill prst="pct70">
              <a:fgClr>
                <a:srgbClr val="808080"/>
              </a:fgClr>
              <a:bgClr>
                <a:srgbClr val="000000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'No.1Ｃ（時間変動）'!$B$56:$M$56</c:f>
              <c:numCache>
                <c:formatCode>General</c:formatCode>
                <c:ptCount val="12"/>
                <c:pt idx="0">
                  <c:v>33</c:v>
                </c:pt>
                <c:pt idx="1">
                  <c:v>43</c:v>
                </c:pt>
                <c:pt idx="2">
                  <c:v>55</c:v>
                </c:pt>
                <c:pt idx="3">
                  <c:v>47</c:v>
                </c:pt>
                <c:pt idx="4">
                  <c:v>45</c:v>
                </c:pt>
                <c:pt idx="5">
                  <c:v>34</c:v>
                </c:pt>
                <c:pt idx="6">
                  <c:v>33</c:v>
                </c:pt>
                <c:pt idx="7">
                  <c:v>34</c:v>
                </c:pt>
                <c:pt idx="8">
                  <c:v>45</c:v>
                </c:pt>
                <c:pt idx="9">
                  <c:v>34</c:v>
                </c:pt>
                <c:pt idx="10">
                  <c:v>24</c:v>
                </c:pt>
                <c:pt idx="11">
                  <c:v>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8BA-4A2C-919F-17C09379B38E}"/>
            </c:ext>
          </c:extLst>
        </c:ser>
        <c:ser>
          <c:idx val="1"/>
          <c:order val="1"/>
          <c:tx>
            <c:strRef>
              <c:f>'No.1Ｃ（時間変動）'!$A$75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'No.1Ｃ（時間変動）'!$B$57:$M$57</c:f>
              <c:numCache>
                <c:formatCode>General</c:formatCode>
                <c:ptCount val="12"/>
                <c:pt idx="0">
                  <c:v>467</c:v>
                </c:pt>
                <c:pt idx="1">
                  <c:v>413</c:v>
                </c:pt>
                <c:pt idx="2">
                  <c:v>387</c:v>
                </c:pt>
                <c:pt idx="3">
                  <c:v>414</c:v>
                </c:pt>
                <c:pt idx="4">
                  <c:v>429</c:v>
                </c:pt>
                <c:pt idx="5">
                  <c:v>387</c:v>
                </c:pt>
                <c:pt idx="6">
                  <c:v>296</c:v>
                </c:pt>
                <c:pt idx="7">
                  <c:v>511</c:v>
                </c:pt>
                <c:pt idx="8">
                  <c:v>381</c:v>
                </c:pt>
                <c:pt idx="9">
                  <c:v>514</c:v>
                </c:pt>
                <c:pt idx="10">
                  <c:v>472</c:v>
                </c:pt>
                <c:pt idx="11">
                  <c:v>384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8BA-4A2C-919F-17C09379B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555654568"/>
        <c:axId val="55565496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'No.1Ｃ（時間変動）'!$B$59:$M$59</c:f>
              <c:numCache>
                <c:formatCode>0.0\ "%"</c:formatCode>
                <c:ptCount val="12"/>
                <c:pt idx="0">
                  <c:v>6.6000000000000005</c:v>
                </c:pt>
                <c:pt idx="1">
                  <c:v>9.4298245614035086</c:v>
                </c:pt>
                <c:pt idx="2">
                  <c:v>12.44343891402715</c:v>
                </c:pt>
                <c:pt idx="3">
                  <c:v>10.195227765726681</c:v>
                </c:pt>
                <c:pt idx="4">
                  <c:v>9.4936708860759502</c:v>
                </c:pt>
                <c:pt idx="5">
                  <c:v>8.0760095011876487</c:v>
                </c:pt>
                <c:pt idx="6">
                  <c:v>10.030395136778116</c:v>
                </c:pt>
                <c:pt idx="7">
                  <c:v>6.238532110091743</c:v>
                </c:pt>
                <c:pt idx="8">
                  <c:v>10.56338028169014</c:v>
                </c:pt>
                <c:pt idx="9">
                  <c:v>6.2043795620437958</c:v>
                </c:pt>
                <c:pt idx="10">
                  <c:v>4.838709677419355</c:v>
                </c:pt>
                <c:pt idx="11">
                  <c:v>10.697674418604651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8BA-4A2C-919F-17C09379B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5655352"/>
        <c:axId val="555655744"/>
      </c:lineChart>
      <c:catAx>
        <c:axId val="555654568"/>
        <c:scaling>
          <c:orientation val="minMax"/>
        </c:scaling>
        <c:delete val="0"/>
        <c:axPos val="b"/>
        <c:majorTickMark val="in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555654960"/>
        <c:crosses val="autoZero"/>
        <c:auto val="0"/>
        <c:lblAlgn val="ctr"/>
        <c:lblOffset val="100"/>
        <c:tickMarkSkip val="1"/>
        <c:noMultiLvlLbl val="0"/>
      </c:catAx>
      <c:valAx>
        <c:axId val="555654960"/>
        <c:scaling>
          <c:orientation val="minMax"/>
          <c:max val="20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交通量（台）</a:t>
                </a:r>
              </a:p>
            </c:rich>
          </c:tx>
          <c:layout>
            <c:manualLayout>
              <c:xMode val="edge"/>
              <c:yMode val="edge"/>
              <c:x val="6.9832402234636954E-3"/>
              <c:y val="0.240385179690269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5654568"/>
        <c:crosses val="autoZero"/>
        <c:crossBetween val="between"/>
        <c:majorUnit val="500"/>
      </c:valAx>
      <c:catAx>
        <c:axId val="555655352"/>
        <c:scaling>
          <c:orientation val="minMax"/>
        </c:scaling>
        <c:delete val="1"/>
        <c:axPos val="b"/>
        <c:majorTickMark val="out"/>
        <c:minorTickMark val="none"/>
        <c:tickLblPos val="none"/>
        <c:crossAx val="555655744"/>
        <c:crosses val="autoZero"/>
        <c:auto val="0"/>
        <c:lblAlgn val="ctr"/>
        <c:lblOffset val="100"/>
        <c:noMultiLvlLbl val="0"/>
      </c:catAx>
      <c:valAx>
        <c:axId val="555655744"/>
        <c:scaling>
          <c:orientation val="minMax"/>
          <c:max val="10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大型車混入率（％）</a:t>
                </a:r>
              </a:p>
            </c:rich>
          </c:tx>
          <c:layout>
            <c:manualLayout>
              <c:xMode val="edge"/>
              <c:yMode val="edge"/>
              <c:x val="0.95530726256983289"/>
              <c:y val="0.13461570062655082"/>
            </c:manualLayout>
          </c:layout>
          <c:overlay val="0"/>
          <c:spPr>
            <a:noFill/>
            <a:ln w="25400">
              <a:noFill/>
            </a:ln>
          </c:spPr>
        </c:title>
        <c:numFmt formatCode="0.0\ &quot;%&quot;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55655352"/>
        <c:crosses val="max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000000000000033" r="0.75000000000000033" t="1" header="0.5" footer="0.5"/>
    <c:pageSetup paperSize="9"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image" Target="../media/image1.emf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image" Target="../media/image1.emf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4" Type="http://schemas.openxmlformats.org/officeDocument/2006/relationships/image" Target="../media/image1.emf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4" Type="http://schemas.openxmlformats.org/officeDocument/2006/relationships/image" Target="../media/image1.emf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40821</xdr:colOff>
      <xdr:row>6</xdr:row>
      <xdr:rowOff>54429</xdr:rowOff>
    </xdr:from>
    <xdr:to>
      <xdr:col>6</xdr:col>
      <xdr:colOff>462642</xdr:colOff>
      <xdr:row>24</xdr:row>
      <xdr:rowOff>13607</xdr:rowOff>
    </xdr:to>
    <xdr:grpSp>
      <xdr:nvGrpSpPr>
        <xdr:cNvPr id="14" name="グループ化 13"/>
        <xdr:cNvGrpSpPr/>
      </xdr:nvGrpSpPr>
      <xdr:grpSpPr>
        <a:xfrm>
          <a:off x="898071" y="1333500"/>
          <a:ext cx="3360964" cy="3143250"/>
          <a:chOff x="4288447" y="238125"/>
          <a:chExt cx="3447578" cy="3279531"/>
        </a:xfrm>
      </xdr:grpSpPr>
      <xdr:pic>
        <xdr:nvPicPr>
          <xdr:cNvPr id="15" name="図 14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8447" y="238125"/>
            <a:ext cx="3447578" cy="327953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6" name="直線コネクタ 15"/>
          <xdr:cNvCxnSpPr/>
        </xdr:nvCxnSpPr>
        <xdr:spPr>
          <a:xfrm flipV="1">
            <a:off x="4909039" y="586154"/>
            <a:ext cx="849923" cy="66675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テキスト ボックス 16"/>
          <xdr:cNvSpPr txBox="1"/>
        </xdr:nvSpPr>
        <xdr:spPr>
          <a:xfrm>
            <a:off x="5656385" y="410306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cxnSp macro="">
        <xdr:nvCxnSpPr>
          <xdr:cNvPr id="18" name="直線コネクタ 17"/>
          <xdr:cNvCxnSpPr/>
        </xdr:nvCxnSpPr>
        <xdr:spPr>
          <a:xfrm>
            <a:off x="4850423" y="1685192"/>
            <a:ext cx="1025769" cy="126023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9" name="テキスト ボックス 18"/>
          <xdr:cNvSpPr txBox="1"/>
        </xdr:nvSpPr>
        <xdr:spPr>
          <a:xfrm>
            <a:off x="4613029" y="1439741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20" name="直線コネクタ 19"/>
          <xdr:cNvCxnSpPr/>
        </xdr:nvCxnSpPr>
        <xdr:spPr>
          <a:xfrm flipV="1">
            <a:off x="5993423" y="2146788"/>
            <a:ext cx="1091712" cy="88655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1" name="テキスト ボックス 20"/>
          <xdr:cNvSpPr txBox="1"/>
        </xdr:nvSpPr>
        <xdr:spPr>
          <a:xfrm>
            <a:off x="5887914" y="272195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22" name="直線コネクタ 21"/>
          <xdr:cNvCxnSpPr/>
        </xdr:nvCxnSpPr>
        <xdr:spPr>
          <a:xfrm>
            <a:off x="6198577" y="674077"/>
            <a:ext cx="1018443" cy="128953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3" name="テキスト ボックス 22"/>
          <xdr:cNvSpPr txBox="1"/>
        </xdr:nvSpPr>
        <xdr:spPr>
          <a:xfrm>
            <a:off x="7048499" y="1670539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 editAs="oneCell">
    <xdr:from>
      <xdr:col>9</xdr:col>
      <xdr:colOff>390524</xdr:colOff>
      <xdr:row>1</xdr:row>
      <xdr:rowOff>47625</xdr:rowOff>
    </xdr:from>
    <xdr:to>
      <xdr:col>18</xdr:col>
      <xdr:colOff>343160</xdr:colOff>
      <xdr:row>17</xdr:row>
      <xdr:rowOff>161925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299" y="238125"/>
          <a:ext cx="3467361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234462</xdr:colOff>
      <xdr:row>3</xdr:row>
      <xdr:rowOff>14654</xdr:rowOff>
    </xdr:from>
    <xdr:to>
      <xdr:col>13</xdr:col>
      <xdr:colOff>307731</xdr:colOff>
      <xdr:row>5</xdr:row>
      <xdr:rowOff>300404</xdr:rowOff>
    </xdr:to>
    <xdr:cxnSp macro="">
      <xdr:nvCxnSpPr>
        <xdr:cNvPr id="14" name="直線コネクタ 13"/>
        <xdr:cNvCxnSpPr/>
      </xdr:nvCxnSpPr>
      <xdr:spPr>
        <a:xfrm flipV="1">
          <a:off x="4930287" y="586154"/>
          <a:ext cx="854319" cy="6667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205154</xdr:colOff>
      <xdr:row>2</xdr:row>
      <xdr:rowOff>29306</xdr:rowOff>
    </xdr:from>
    <xdr:to>
      <xdr:col>14</xdr:col>
      <xdr:colOff>183173</xdr:colOff>
      <xdr:row>3</xdr:row>
      <xdr:rowOff>175844</xdr:rowOff>
    </xdr:to>
    <xdr:sp macro="" textlink="">
      <xdr:nvSpPr>
        <xdr:cNvPr id="15" name="テキスト ボックス 14"/>
        <xdr:cNvSpPr txBox="1"/>
      </xdr:nvSpPr>
      <xdr:spPr>
        <a:xfrm>
          <a:off x="5682029" y="410306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175846</xdr:colOff>
      <xdr:row>8</xdr:row>
      <xdr:rowOff>43961</xdr:rowOff>
    </xdr:from>
    <xdr:to>
      <xdr:col>14</xdr:col>
      <xdr:colOff>36634</xdr:colOff>
      <xdr:row>14</xdr:row>
      <xdr:rowOff>161192</xdr:rowOff>
    </xdr:to>
    <xdr:cxnSp macro="">
      <xdr:nvCxnSpPr>
        <xdr:cNvPr id="16" name="直線コネクタ 15"/>
        <xdr:cNvCxnSpPr/>
      </xdr:nvCxnSpPr>
      <xdr:spPr>
        <a:xfrm>
          <a:off x="4871671" y="1682261"/>
          <a:ext cx="1032363" cy="126023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326779</xdr:colOff>
      <xdr:row>6</xdr:row>
      <xdr:rowOff>179510</xdr:rowOff>
    </xdr:from>
    <xdr:to>
      <xdr:col>11</xdr:col>
      <xdr:colOff>304798</xdr:colOff>
      <xdr:row>8</xdr:row>
      <xdr:rowOff>135548</xdr:rowOff>
    </xdr:to>
    <xdr:sp macro="" textlink="">
      <xdr:nvSpPr>
        <xdr:cNvPr id="17" name="テキスト ボックス 16"/>
        <xdr:cNvSpPr txBox="1"/>
      </xdr:nvSpPr>
      <xdr:spPr>
        <a:xfrm>
          <a:off x="4632079" y="1436810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14</xdr:col>
      <xdr:colOff>153865</xdr:colOff>
      <xdr:row>10</xdr:row>
      <xdr:rowOff>124557</xdr:rowOff>
    </xdr:from>
    <xdr:to>
      <xdr:col>17</xdr:col>
      <xdr:colOff>80597</xdr:colOff>
      <xdr:row>15</xdr:row>
      <xdr:rowOff>58615</xdr:rowOff>
    </xdr:to>
    <xdr:cxnSp macro="">
      <xdr:nvCxnSpPr>
        <xdr:cNvPr id="18" name="直線コネクタ 17"/>
        <xdr:cNvCxnSpPr/>
      </xdr:nvCxnSpPr>
      <xdr:spPr>
        <a:xfrm flipV="1">
          <a:off x="6021265" y="2143857"/>
          <a:ext cx="1098307" cy="88655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48356</xdr:colOff>
      <xdr:row>13</xdr:row>
      <xdr:rowOff>128223</xdr:rowOff>
    </xdr:from>
    <xdr:to>
      <xdr:col>15</xdr:col>
      <xdr:colOff>26375</xdr:colOff>
      <xdr:row>15</xdr:row>
      <xdr:rowOff>84261</xdr:rowOff>
    </xdr:to>
    <xdr:sp macro="" textlink="">
      <xdr:nvSpPr>
        <xdr:cNvPr id="19" name="テキスト ボックス 18"/>
        <xdr:cNvSpPr txBox="1"/>
      </xdr:nvSpPr>
      <xdr:spPr>
        <a:xfrm>
          <a:off x="5915756" y="2719023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14</xdr:col>
      <xdr:colOff>359019</xdr:colOff>
      <xdr:row>3</xdr:row>
      <xdr:rowOff>102577</xdr:rowOff>
    </xdr:from>
    <xdr:to>
      <xdr:col>17</xdr:col>
      <xdr:colOff>212482</xdr:colOff>
      <xdr:row>9</xdr:row>
      <xdr:rowOff>131884</xdr:rowOff>
    </xdr:to>
    <xdr:cxnSp macro="">
      <xdr:nvCxnSpPr>
        <xdr:cNvPr id="20" name="直線コネクタ 19"/>
        <xdr:cNvCxnSpPr/>
      </xdr:nvCxnSpPr>
      <xdr:spPr>
        <a:xfrm>
          <a:off x="6226419" y="674077"/>
          <a:ext cx="1025038" cy="12866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43961</xdr:colOff>
      <xdr:row>8</xdr:row>
      <xdr:rowOff>29308</xdr:rowOff>
    </xdr:from>
    <xdr:to>
      <xdr:col>18</xdr:col>
      <xdr:colOff>21980</xdr:colOff>
      <xdr:row>9</xdr:row>
      <xdr:rowOff>175846</xdr:rowOff>
    </xdr:to>
    <xdr:sp macro="" textlink="">
      <xdr:nvSpPr>
        <xdr:cNvPr id="21" name="テキスト ボックス 20"/>
        <xdr:cNvSpPr txBox="1"/>
      </xdr:nvSpPr>
      <xdr:spPr>
        <a:xfrm>
          <a:off x="7082936" y="1667608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D</a:t>
          </a:r>
          <a:endParaRPr kumimoji="1" lang="ja-JP" altLang="en-US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 editAs="oneCell">
    <xdr:from>
      <xdr:col>9</xdr:col>
      <xdr:colOff>390524</xdr:colOff>
      <xdr:row>1</xdr:row>
      <xdr:rowOff>47625</xdr:rowOff>
    </xdr:from>
    <xdr:to>
      <xdr:col>18</xdr:col>
      <xdr:colOff>343160</xdr:colOff>
      <xdr:row>17</xdr:row>
      <xdr:rowOff>161925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299" y="238125"/>
          <a:ext cx="3467361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234462</xdr:colOff>
      <xdr:row>3</xdr:row>
      <xdr:rowOff>14654</xdr:rowOff>
    </xdr:from>
    <xdr:to>
      <xdr:col>13</xdr:col>
      <xdr:colOff>307731</xdr:colOff>
      <xdr:row>5</xdr:row>
      <xdr:rowOff>300404</xdr:rowOff>
    </xdr:to>
    <xdr:cxnSp macro="">
      <xdr:nvCxnSpPr>
        <xdr:cNvPr id="5" name="直線コネクタ 4"/>
        <xdr:cNvCxnSpPr/>
      </xdr:nvCxnSpPr>
      <xdr:spPr>
        <a:xfrm flipV="1">
          <a:off x="4930287" y="586154"/>
          <a:ext cx="854319" cy="6667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205154</xdr:colOff>
      <xdr:row>2</xdr:row>
      <xdr:rowOff>29306</xdr:rowOff>
    </xdr:from>
    <xdr:to>
      <xdr:col>14</xdr:col>
      <xdr:colOff>183173</xdr:colOff>
      <xdr:row>3</xdr:row>
      <xdr:rowOff>175844</xdr:rowOff>
    </xdr:to>
    <xdr:sp macro="" textlink="">
      <xdr:nvSpPr>
        <xdr:cNvPr id="6" name="テキスト ボックス 5"/>
        <xdr:cNvSpPr txBox="1"/>
      </xdr:nvSpPr>
      <xdr:spPr>
        <a:xfrm>
          <a:off x="5682029" y="410306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175846</xdr:colOff>
      <xdr:row>8</xdr:row>
      <xdr:rowOff>43961</xdr:rowOff>
    </xdr:from>
    <xdr:to>
      <xdr:col>14</xdr:col>
      <xdr:colOff>36634</xdr:colOff>
      <xdr:row>14</xdr:row>
      <xdr:rowOff>161192</xdr:rowOff>
    </xdr:to>
    <xdr:cxnSp macro="">
      <xdr:nvCxnSpPr>
        <xdr:cNvPr id="7" name="直線コネクタ 6"/>
        <xdr:cNvCxnSpPr/>
      </xdr:nvCxnSpPr>
      <xdr:spPr>
        <a:xfrm>
          <a:off x="4871671" y="1682261"/>
          <a:ext cx="1032363" cy="126023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326779</xdr:colOff>
      <xdr:row>6</xdr:row>
      <xdr:rowOff>179510</xdr:rowOff>
    </xdr:from>
    <xdr:to>
      <xdr:col>11</xdr:col>
      <xdr:colOff>304798</xdr:colOff>
      <xdr:row>8</xdr:row>
      <xdr:rowOff>135548</xdr:rowOff>
    </xdr:to>
    <xdr:sp macro="" textlink="">
      <xdr:nvSpPr>
        <xdr:cNvPr id="8" name="テキスト ボックス 7"/>
        <xdr:cNvSpPr txBox="1"/>
      </xdr:nvSpPr>
      <xdr:spPr>
        <a:xfrm>
          <a:off x="4632079" y="1436810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14</xdr:col>
      <xdr:colOff>153865</xdr:colOff>
      <xdr:row>10</xdr:row>
      <xdr:rowOff>124557</xdr:rowOff>
    </xdr:from>
    <xdr:to>
      <xdr:col>17</xdr:col>
      <xdr:colOff>80597</xdr:colOff>
      <xdr:row>15</xdr:row>
      <xdr:rowOff>58615</xdr:rowOff>
    </xdr:to>
    <xdr:cxnSp macro="">
      <xdr:nvCxnSpPr>
        <xdr:cNvPr id="9" name="直線コネクタ 8"/>
        <xdr:cNvCxnSpPr/>
      </xdr:nvCxnSpPr>
      <xdr:spPr>
        <a:xfrm flipV="1">
          <a:off x="6021265" y="2143857"/>
          <a:ext cx="1098307" cy="88655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48356</xdr:colOff>
      <xdr:row>13</xdr:row>
      <xdr:rowOff>128223</xdr:rowOff>
    </xdr:from>
    <xdr:to>
      <xdr:col>15</xdr:col>
      <xdr:colOff>26375</xdr:colOff>
      <xdr:row>15</xdr:row>
      <xdr:rowOff>84261</xdr:rowOff>
    </xdr:to>
    <xdr:sp macro="" textlink="">
      <xdr:nvSpPr>
        <xdr:cNvPr id="10" name="テキスト ボックス 9"/>
        <xdr:cNvSpPr txBox="1"/>
      </xdr:nvSpPr>
      <xdr:spPr>
        <a:xfrm>
          <a:off x="5915756" y="2719023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14</xdr:col>
      <xdr:colOff>359019</xdr:colOff>
      <xdr:row>3</xdr:row>
      <xdr:rowOff>102577</xdr:rowOff>
    </xdr:from>
    <xdr:to>
      <xdr:col>17</xdr:col>
      <xdr:colOff>212482</xdr:colOff>
      <xdr:row>9</xdr:row>
      <xdr:rowOff>131884</xdr:rowOff>
    </xdr:to>
    <xdr:cxnSp macro="">
      <xdr:nvCxnSpPr>
        <xdr:cNvPr id="11" name="直線コネクタ 10"/>
        <xdr:cNvCxnSpPr/>
      </xdr:nvCxnSpPr>
      <xdr:spPr>
        <a:xfrm>
          <a:off x="6226419" y="674077"/>
          <a:ext cx="1025038" cy="12866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43961</xdr:colOff>
      <xdr:row>8</xdr:row>
      <xdr:rowOff>29308</xdr:rowOff>
    </xdr:from>
    <xdr:to>
      <xdr:col>18</xdr:col>
      <xdr:colOff>21980</xdr:colOff>
      <xdr:row>9</xdr:row>
      <xdr:rowOff>175846</xdr:rowOff>
    </xdr:to>
    <xdr:sp macro="" textlink="">
      <xdr:nvSpPr>
        <xdr:cNvPr id="12" name="テキスト ボックス 11"/>
        <xdr:cNvSpPr txBox="1"/>
      </xdr:nvSpPr>
      <xdr:spPr>
        <a:xfrm>
          <a:off x="7082936" y="1667608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D</a:t>
          </a:r>
          <a:endParaRPr kumimoji="1" lang="ja-JP" altLang="en-US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 editAs="oneCell">
    <xdr:from>
      <xdr:col>9</xdr:col>
      <xdr:colOff>390524</xdr:colOff>
      <xdr:row>1</xdr:row>
      <xdr:rowOff>47625</xdr:rowOff>
    </xdr:from>
    <xdr:to>
      <xdr:col>18</xdr:col>
      <xdr:colOff>343160</xdr:colOff>
      <xdr:row>17</xdr:row>
      <xdr:rowOff>161925</xdr:rowOff>
    </xdr:to>
    <xdr:pic>
      <xdr:nvPicPr>
        <xdr:cNvPr id="13" name="図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299" y="238125"/>
          <a:ext cx="3467361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234462</xdr:colOff>
      <xdr:row>3</xdr:row>
      <xdr:rowOff>14654</xdr:rowOff>
    </xdr:from>
    <xdr:to>
      <xdr:col>13</xdr:col>
      <xdr:colOff>307731</xdr:colOff>
      <xdr:row>5</xdr:row>
      <xdr:rowOff>300404</xdr:rowOff>
    </xdr:to>
    <xdr:cxnSp macro="">
      <xdr:nvCxnSpPr>
        <xdr:cNvPr id="14" name="直線コネクタ 13"/>
        <xdr:cNvCxnSpPr/>
      </xdr:nvCxnSpPr>
      <xdr:spPr>
        <a:xfrm flipV="1">
          <a:off x="4930287" y="586154"/>
          <a:ext cx="854319" cy="66675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205154</xdr:colOff>
      <xdr:row>2</xdr:row>
      <xdr:rowOff>29306</xdr:rowOff>
    </xdr:from>
    <xdr:to>
      <xdr:col>14</xdr:col>
      <xdr:colOff>183173</xdr:colOff>
      <xdr:row>3</xdr:row>
      <xdr:rowOff>175844</xdr:rowOff>
    </xdr:to>
    <xdr:sp macro="" textlink="">
      <xdr:nvSpPr>
        <xdr:cNvPr id="15" name="テキスト ボックス 14"/>
        <xdr:cNvSpPr txBox="1"/>
      </xdr:nvSpPr>
      <xdr:spPr>
        <a:xfrm>
          <a:off x="5682029" y="410306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A</a:t>
          </a:r>
          <a:endParaRPr kumimoji="1" lang="ja-JP" altLang="en-US" sz="1100"/>
        </a:p>
      </xdr:txBody>
    </xdr:sp>
    <xdr:clientData/>
  </xdr:twoCellAnchor>
  <xdr:twoCellAnchor>
    <xdr:from>
      <xdr:col>11</xdr:col>
      <xdr:colOff>175846</xdr:colOff>
      <xdr:row>8</xdr:row>
      <xdr:rowOff>43961</xdr:rowOff>
    </xdr:from>
    <xdr:to>
      <xdr:col>14</xdr:col>
      <xdr:colOff>36634</xdr:colOff>
      <xdr:row>14</xdr:row>
      <xdr:rowOff>161192</xdr:rowOff>
    </xdr:to>
    <xdr:cxnSp macro="">
      <xdr:nvCxnSpPr>
        <xdr:cNvPr id="16" name="直線コネクタ 15"/>
        <xdr:cNvCxnSpPr/>
      </xdr:nvCxnSpPr>
      <xdr:spPr>
        <a:xfrm>
          <a:off x="4871671" y="1682261"/>
          <a:ext cx="1032363" cy="126023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326779</xdr:colOff>
      <xdr:row>6</xdr:row>
      <xdr:rowOff>179510</xdr:rowOff>
    </xdr:from>
    <xdr:to>
      <xdr:col>11</xdr:col>
      <xdr:colOff>304798</xdr:colOff>
      <xdr:row>8</xdr:row>
      <xdr:rowOff>135548</xdr:rowOff>
    </xdr:to>
    <xdr:sp macro="" textlink="">
      <xdr:nvSpPr>
        <xdr:cNvPr id="17" name="テキスト ボックス 16"/>
        <xdr:cNvSpPr txBox="1"/>
      </xdr:nvSpPr>
      <xdr:spPr>
        <a:xfrm>
          <a:off x="4632079" y="1436810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B</a:t>
          </a:r>
          <a:endParaRPr kumimoji="1" lang="ja-JP" altLang="en-US" sz="1100"/>
        </a:p>
      </xdr:txBody>
    </xdr:sp>
    <xdr:clientData/>
  </xdr:twoCellAnchor>
  <xdr:twoCellAnchor>
    <xdr:from>
      <xdr:col>14</xdr:col>
      <xdr:colOff>153865</xdr:colOff>
      <xdr:row>10</xdr:row>
      <xdr:rowOff>124557</xdr:rowOff>
    </xdr:from>
    <xdr:to>
      <xdr:col>17</xdr:col>
      <xdr:colOff>80597</xdr:colOff>
      <xdr:row>15</xdr:row>
      <xdr:rowOff>58615</xdr:rowOff>
    </xdr:to>
    <xdr:cxnSp macro="">
      <xdr:nvCxnSpPr>
        <xdr:cNvPr id="18" name="直線コネクタ 17"/>
        <xdr:cNvCxnSpPr/>
      </xdr:nvCxnSpPr>
      <xdr:spPr>
        <a:xfrm flipV="1">
          <a:off x="6021265" y="2143857"/>
          <a:ext cx="1098307" cy="886558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48356</xdr:colOff>
      <xdr:row>13</xdr:row>
      <xdr:rowOff>128223</xdr:rowOff>
    </xdr:from>
    <xdr:to>
      <xdr:col>15</xdr:col>
      <xdr:colOff>26375</xdr:colOff>
      <xdr:row>15</xdr:row>
      <xdr:rowOff>84261</xdr:rowOff>
    </xdr:to>
    <xdr:sp macro="" textlink="">
      <xdr:nvSpPr>
        <xdr:cNvPr id="19" name="テキスト ボックス 18"/>
        <xdr:cNvSpPr txBox="1"/>
      </xdr:nvSpPr>
      <xdr:spPr>
        <a:xfrm>
          <a:off x="5915756" y="2719023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C</a:t>
          </a:r>
          <a:endParaRPr kumimoji="1" lang="ja-JP" altLang="en-US" sz="1100"/>
        </a:p>
      </xdr:txBody>
    </xdr:sp>
    <xdr:clientData/>
  </xdr:twoCellAnchor>
  <xdr:twoCellAnchor>
    <xdr:from>
      <xdr:col>14</xdr:col>
      <xdr:colOff>359019</xdr:colOff>
      <xdr:row>3</xdr:row>
      <xdr:rowOff>102577</xdr:rowOff>
    </xdr:from>
    <xdr:to>
      <xdr:col>17</xdr:col>
      <xdr:colOff>212482</xdr:colOff>
      <xdr:row>9</xdr:row>
      <xdr:rowOff>131884</xdr:rowOff>
    </xdr:to>
    <xdr:cxnSp macro="">
      <xdr:nvCxnSpPr>
        <xdr:cNvPr id="20" name="直線コネクタ 19"/>
        <xdr:cNvCxnSpPr/>
      </xdr:nvCxnSpPr>
      <xdr:spPr>
        <a:xfrm>
          <a:off x="6226419" y="674077"/>
          <a:ext cx="1025038" cy="1286607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43961</xdr:colOff>
      <xdr:row>8</xdr:row>
      <xdr:rowOff>29308</xdr:rowOff>
    </xdr:from>
    <xdr:to>
      <xdr:col>18</xdr:col>
      <xdr:colOff>21980</xdr:colOff>
      <xdr:row>9</xdr:row>
      <xdr:rowOff>175846</xdr:rowOff>
    </xdr:to>
    <xdr:sp macro="" textlink="">
      <xdr:nvSpPr>
        <xdr:cNvPr id="21" name="テキスト ボックス 20"/>
        <xdr:cNvSpPr txBox="1"/>
      </xdr:nvSpPr>
      <xdr:spPr>
        <a:xfrm>
          <a:off x="7082936" y="1667608"/>
          <a:ext cx="368544" cy="3370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en-US" altLang="ja-JP" sz="1100"/>
            <a:t>D</a:t>
          </a:r>
          <a:endParaRPr kumimoji="1" lang="ja-JP" altLang="en-US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val="808080"/>
          </a:fgClr>
          <a:bgClr>
            <a:srgbClr val="000000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19050</xdr:colOff>
      <xdr:row>5</xdr:row>
      <xdr:rowOff>0</xdr:rowOff>
    </xdr:from>
    <xdr:to>
      <xdr:col>13</xdr:col>
      <xdr:colOff>657225</xdr:colOff>
      <xdr:row>22</xdr:row>
      <xdr:rowOff>0</xdr:rowOff>
    </xdr:to>
    <xdr:grpSp>
      <xdr:nvGrpSpPr>
        <xdr:cNvPr id="27" name="グループ化 26"/>
        <xdr:cNvGrpSpPr/>
      </xdr:nvGrpSpPr>
      <xdr:grpSpPr>
        <a:xfrm>
          <a:off x="3885079" y="470647"/>
          <a:ext cx="2879352" cy="2644588"/>
          <a:chOff x="4288447" y="238125"/>
          <a:chExt cx="3447578" cy="3279531"/>
        </a:xfrm>
      </xdr:grpSpPr>
      <xdr:pic>
        <xdr:nvPicPr>
          <xdr:cNvPr id="28" name="図 27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8447" y="238125"/>
            <a:ext cx="3447578" cy="327953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29" name="直線コネクタ 28"/>
          <xdr:cNvCxnSpPr/>
        </xdr:nvCxnSpPr>
        <xdr:spPr>
          <a:xfrm flipV="1">
            <a:off x="4909039" y="586154"/>
            <a:ext cx="849923" cy="66675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0" name="テキスト ボックス 29"/>
          <xdr:cNvSpPr txBox="1"/>
        </xdr:nvSpPr>
        <xdr:spPr>
          <a:xfrm>
            <a:off x="5656385" y="410306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cxnSp macro="">
        <xdr:nvCxnSpPr>
          <xdr:cNvPr id="31" name="直線コネクタ 30"/>
          <xdr:cNvCxnSpPr/>
        </xdr:nvCxnSpPr>
        <xdr:spPr>
          <a:xfrm>
            <a:off x="4850423" y="1685192"/>
            <a:ext cx="1025769" cy="126023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2" name="テキスト ボックス 31"/>
          <xdr:cNvSpPr txBox="1"/>
        </xdr:nvSpPr>
        <xdr:spPr>
          <a:xfrm>
            <a:off x="4613029" y="1439741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33" name="直線コネクタ 32"/>
          <xdr:cNvCxnSpPr/>
        </xdr:nvCxnSpPr>
        <xdr:spPr>
          <a:xfrm flipV="1">
            <a:off x="5993423" y="2146788"/>
            <a:ext cx="1091712" cy="88655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4" name="テキスト ボックス 33"/>
          <xdr:cNvSpPr txBox="1"/>
        </xdr:nvSpPr>
        <xdr:spPr>
          <a:xfrm>
            <a:off x="5887914" y="272195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35" name="直線コネクタ 34"/>
          <xdr:cNvCxnSpPr/>
        </xdr:nvCxnSpPr>
        <xdr:spPr>
          <a:xfrm>
            <a:off x="6198577" y="674077"/>
            <a:ext cx="1018443" cy="128953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6" name="テキスト ボックス 35"/>
          <xdr:cNvSpPr txBox="1"/>
        </xdr:nvSpPr>
        <xdr:spPr>
          <a:xfrm>
            <a:off x="7048499" y="1670539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val="808080"/>
          </a:fgClr>
          <a:bgClr>
            <a:srgbClr val="000000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19050</xdr:colOff>
      <xdr:row>5</xdr:row>
      <xdr:rowOff>0</xdr:rowOff>
    </xdr:from>
    <xdr:to>
      <xdr:col>13</xdr:col>
      <xdr:colOff>657225</xdr:colOff>
      <xdr:row>22</xdr:row>
      <xdr:rowOff>0</xdr:rowOff>
    </xdr:to>
    <xdr:grpSp>
      <xdr:nvGrpSpPr>
        <xdr:cNvPr id="13" name="グループ化 12"/>
        <xdr:cNvGrpSpPr/>
      </xdr:nvGrpSpPr>
      <xdr:grpSpPr>
        <a:xfrm>
          <a:off x="3885079" y="470647"/>
          <a:ext cx="2879352" cy="2644588"/>
          <a:chOff x="4288447" y="238125"/>
          <a:chExt cx="3447578" cy="3279531"/>
        </a:xfrm>
      </xdr:grpSpPr>
      <xdr:pic>
        <xdr:nvPicPr>
          <xdr:cNvPr id="14" name="図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8447" y="238125"/>
            <a:ext cx="3447578" cy="327953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5" name="直線コネクタ 14"/>
          <xdr:cNvCxnSpPr/>
        </xdr:nvCxnSpPr>
        <xdr:spPr>
          <a:xfrm flipV="1">
            <a:off x="4909039" y="586154"/>
            <a:ext cx="849923" cy="66675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テキスト ボックス 15"/>
          <xdr:cNvSpPr txBox="1"/>
        </xdr:nvSpPr>
        <xdr:spPr>
          <a:xfrm>
            <a:off x="5656385" y="410306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cxnSp macro="">
        <xdr:nvCxnSpPr>
          <xdr:cNvPr id="17" name="直線コネクタ 16"/>
          <xdr:cNvCxnSpPr/>
        </xdr:nvCxnSpPr>
        <xdr:spPr>
          <a:xfrm>
            <a:off x="4850423" y="1685192"/>
            <a:ext cx="1025769" cy="126023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テキスト ボックス 17"/>
          <xdr:cNvSpPr txBox="1"/>
        </xdr:nvSpPr>
        <xdr:spPr>
          <a:xfrm>
            <a:off x="4613029" y="1439741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19" name="直線コネクタ 18"/>
          <xdr:cNvCxnSpPr/>
        </xdr:nvCxnSpPr>
        <xdr:spPr>
          <a:xfrm flipV="1">
            <a:off x="5993423" y="2146788"/>
            <a:ext cx="1091712" cy="88655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" name="テキスト ボックス 19"/>
          <xdr:cNvSpPr txBox="1"/>
        </xdr:nvSpPr>
        <xdr:spPr>
          <a:xfrm>
            <a:off x="5887914" y="272195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21" name="直線コネクタ 20"/>
          <xdr:cNvCxnSpPr/>
        </xdr:nvCxnSpPr>
        <xdr:spPr>
          <a:xfrm>
            <a:off x="6198577" y="674077"/>
            <a:ext cx="1018443" cy="128953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テキスト ボックス 21"/>
          <xdr:cNvSpPr txBox="1"/>
        </xdr:nvSpPr>
        <xdr:spPr>
          <a:xfrm>
            <a:off x="7048499" y="1670539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val="808080"/>
          </a:fgClr>
          <a:bgClr>
            <a:srgbClr val="000000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19050</xdr:colOff>
      <xdr:row>5</xdr:row>
      <xdr:rowOff>0</xdr:rowOff>
    </xdr:from>
    <xdr:to>
      <xdr:col>13</xdr:col>
      <xdr:colOff>657225</xdr:colOff>
      <xdr:row>22</xdr:row>
      <xdr:rowOff>0</xdr:rowOff>
    </xdr:to>
    <xdr:grpSp>
      <xdr:nvGrpSpPr>
        <xdr:cNvPr id="13" name="グループ化 12"/>
        <xdr:cNvGrpSpPr/>
      </xdr:nvGrpSpPr>
      <xdr:grpSpPr>
        <a:xfrm>
          <a:off x="3886200" y="476250"/>
          <a:ext cx="2876550" cy="2714625"/>
          <a:chOff x="4288447" y="238125"/>
          <a:chExt cx="3447578" cy="3279531"/>
        </a:xfrm>
      </xdr:grpSpPr>
      <xdr:pic>
        <xdr:nvPicPr>
          <xdr:cNvPr id="14" name="図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8447" y="238125"/>
            <a:ext cx="3447578" cy="327953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5" name="直線コネクタ 14"/>
          <xdr:cNvCxnSpPr/>
        </xdr:nvCxnSpPr>
        <xdr:spPr>
          <a:xfrm flipV="1">
            <a:off x="4909039" y="586154"/>
            <a:ext cx="849923" cy="66675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テキスト ボックス 15"/>
          <xdr:cNvSpPr txBox="1"/>
        </xdr:nvSpPr>
        <xdr:spPr>
          <a:xfrm>
            <a:off x="5656385" y="410306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cxnSp macro="">
        <xdr:nvCxnSpPr>
          <xdr:cNvPr id="17" name="直線コネクタ 16"/>
          <xdr:cNvCxnSpPr/>
        </xdr:nvCxnSpPr>
        <xdr:spPr>
          <a:xfrm>
            <a:off x="4850423" y="1685192"/>
            <a:ext cx="1025769" cy="126023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テキスト ボックス 17"/>
          <xdr:cNvSpPr txBox="1"/>
        </xdr:nvSpPr>
        <xdr:spPr>
          <a:xfrm>
            <a:off x="4613029" y="1439741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19" name="直線コネクタ 18"/>
          <xdr:cNvCxnSpPr/>
        </xdr:nvCxnSpPr>
        <xdr:spPr>
          <a:xfrm flipV="1">
            <a:off x="5993423" y="2146788"/>
            <a:ext cx="1091712" cy="88655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" name="テキスト ボックス 19"/>
          <xdr:cNvSpPr txBox="1"/>
        </xdr:nvSpPr>
        <xdr:spPr>
          <a:xfrm>
            <a:off x="5887914" y="272195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21" name="直線コネクタ 20"/>
          <xdr:cNvCxnSpPr/>
        </xdr:nvCxnSpPr>
        <xdr:spPr>
          <a:xfrm>
            <a:off x="6198577" y="674077"/>
            <a:ext cx="1018443" cy="128953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テキスト ボックス 21"/>
          <xdr:cNvSpPr txBox="1"/>
        </xdr:nvSpPr>
        <xdr:spPr>
          <a:xfrm>
            <a:off x="7048499" y="1670539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3419475" y="314325"/>
          <a:ext cx="447675" cy="3038475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14</xdr:row>
      <xdr:rowOff>0</xdr:rowOff>
    </xdr:from>
    <xdr:to>
      <xdr:col>3</xdr:col>
      <xdr:colOff>314325</xdr:colOff>
      <xdr:row>20</xdr:row>
      <xdr:rowOff>190500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1628775" y="1895475"/>
          <a:ext cx="314325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60</xdr:row>
      <xdr:rowOff>0</xdr:rowOff>
    </xdr:from>
    <xdr:to>
      <xdr:col>14</xdr:col>
      <xdr:colOff>0</xdr:colOff>
      <xdr:row>72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0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5" y="1895475"/>
          <a:ext cx="1790700" cy="1133475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3</xdr:col>
      <xdr:colOff>390525</xdr:colOff>
      <xdr:row>14</xdr:row>
      <xdr:rowOff>0</xdr:rowOff>
    </xdr:from>
    <xdr:to>
      <xdr:col>3</xdr:col>
      <xdr:colOff>390525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2019300" y="1895475"/>
          <a:ext cx="0" cy="1133475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2076450" y="2219325"/>
          <a:ext cx="447675" cy="6477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18</xdr:row>
      <xdr:rowOff>0</xdr:rowOff>
    </xdr:from>
    <xdr:to>
      <xdr:col>5</xdr:col>
      <xdr:colOff>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2076450" y="2543175"/>
          <a:ext cx="447675" cy="323850"/>
        </a:xfrm>
        <a:prstGeom prst="rect">
          <a:avLst/>
        </a:prstGeom>
        <a:pattFill prst="pct70">
          <a:fgClr>
            <a:srgbClr val="808080"/>
          </a:fgClr>
          <a:bgClr>
            <a:srgbClr val="000000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15</xdr:row>
      <xdr:rowOff>85725</xdr:rowOff>
    </xdr:from>
    <xdr:to>
      <xdr:col>5</xdr:col>
      <xdr:colOff>19050</xdr:colOff>
      <xdr:row>15</xdr:row>
      <xdr:rowOff>85725</xdr:rowOff>
    </xdr:to>
    <xdr:sp macro="" textlink="">
      <xdr:nvSpPr>
        <xdr:cNvPr id="9" name="Line 8"/>
        <xdr:cNvSpPr>
          <a:spLocks noChangeShapeType="1"/>
        </xdr:cNvSpPr>
      </xdr:nvSpPr>
      <xdr:spPr bwMode="auto">
        <a:xfrm flipV="1">
          <a:off x="2076450" y="2143125"/>
          <a:ext cx="466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oval" w="med" len="med"/>
          <a:tailEnd type="oval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10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42</xdr:row>
      <xdr:rowOff>0</xdr:rowOff>
    </xdr:from>
    <xdr:to>
      <xdr:col>14</xdr:col>
      <xdr:colOff>0</xdr:colOff>
      <xdr:row>54</xdr:row>
      <xdr:rowOff>38100</xdr:rowOff>
    </xdr:to>
    <xdr:graphicFrame macro="">
      <xdr:nvGraphicFramePr>
        <xdr:cNvPr id="11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19050</xdr:colOff>
      <xdr:row>5</xdr:row>
      <xdr:rowOff>0</xdr:rowOff>
    </xdr:from>
    <xdr:to>
      <xdr:col>13</xdr:col>
      <xdr:colOff>657225</xdr:colOff>
      <xdr:row>22</xdr:row>
      <xdr:rowOff>0</xdr:rowOff>
    </xdr:to>
    <xdr:grpSp>
      <xdr:nvGrpSpPr>
        <xdr:cNvPr id="13" name="グループ化 12"/>
        <xdr:cNvGrpSpPr/>
      </xdr:nvGrpSpPr>
      <xdr:grpSpPr>
        <a:xfrm>
          <a:off x="3887028" y="480391"/>
          <a:ext cx="2874480" cy="2766392"/>
          <a:chOff x="4288447" y="238125"/>
          <a:chExt cx="3447578" cy="3279531"/>
        </a:xfrm>
      </xdr:grpSpPr>
      <xdr:pic>
        <xdr:nvPicPr>
          <xdr:cNvPr id="14" name="図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8447" y="238125"/>
            <a:ext cx="3447578" cy="327953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15" name="直線コネクタ 14"/>
          <xdr:cNvCxnSpPr/>
        </xdr:nvCxnSpPr>
        <xdr:spPr>
          <a:xfrm flipV="1">
            <a:off x="4909039" y="586154"/>
            <a:ext cx="849923" cy="66675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6" name="テキスト ボックス 15"/>
          <xdr:cNvSpPr txBox="1"/>
        </xdr:nvSpPr>
        <xdr:spPr>
          <a:xfrm>
            <a:off x="5656385" y="410306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cxnSp macro="">
        <xdr:nvCxnSpPr>
          <xdr:cNvPr id="17" name="直線コネクタ 16"/>
          <xdr:cNvCxnSpPr/>
        </xdr:nvCxnSpPr>
        <xdr:spPr>
          <a:xfrm>
            <a:off x="4850423" y="1685192"/>
            <a:ext cx="1025769" cy="126023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テキスト ボックス 17"/>
          <xdr:cNvSpPr txBox="1"/>
        </xdr:nvSpPr>
        <xdr:spPr>
          <a:xfrm>
            <a:off x="4613029" y="1439741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19" name="直線コネクタ 18"/>
          <xdr:cNvCxnSpPr/>
        </xdr:nvCxnSpPr>
        <xdr:spPr>
          <a:xfrm flipV="1">
            <a:off x="5993423" y="2146788"/>
            <a:ext cx="1091712" cy="88655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0" name="テキスト ボックス 19"/>
          <xdr:cNvSpPr txBox="1"/>
        </xdr:nvSpPr>
        <xdr:spPr>
          <a:xfrm>
            <a:off x="5887914" y="272195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21" name="直線コネクタ 20"/>
          <xdr:cNvCxnSpPr/>
        </xdr:nvCxnSpPr>
        <xdr:spPr>
          <a:xfrm>
            <a:off x="6198577" y="674077"/>
            <a:ext cx="1018443" cy="128953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2" name="テキスト ボックス 21"/>
          <xdr:cNvSpPr txBox="1"/>
        </xdr:nvSpPr>
        <xdr:spPr>
          <a:xfrm>
            <a:off x="7048499" y="1670539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95250</xdr:colOff>
      <xdr:row>21</xdr:row>
      <xdr:rowOff>52916</xdr:rowOff>
    </xdr:from>
    <xdr:to>
      <xdr:col>26</xdr:col>
      <xdr:colOff>0</xdr:colOff>
      <xdr:row>57</xdr:row>
      <xdr:rowOff>28575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21165</xdr:colOff>
      <xdr:row>21</xdr:row>
      <xdr:rowOff>55032</xdr:rowOff>
    </xdr:from>
    <xdr:to>
      <xdr:col>12</xdr:col>
      <xdr:colOff>433916</xdr:colOff>
      <xdr:row>56</xdr:row>
      <xdr:rowOff>433916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59</xdr:row>
      <xdr:rowOff>0</xdr:rowOff>
    </xdr:from>
    <xdr:to>
      <xdr:col>26</xdr:col>
      <xdr:colOff>0</xdr:colOff>
      <xdr:row>62</xdr:row>
      <xdr:rowOff>0</xdr:rowOff>
    </xdr:to>
    <xdr:sp macro="" textlink="">
      <xdr:nvSpPr>
        <xdr:cNvPr id="4" name="Text Box 1333"/>
        <xdr:cNvSpPr txBox="1">
          <a:spLocks noChangeArrowheads="1"/>
        </xdr:cNvSpPr>
      </xdr:nvSpPr>
      <xdr:spPr bwMode="auto">
        <a:xfrm>
          <a:off x="581025" y="15411450"/>
          <a:ext cx="113252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１：車線減少　　　　　　２：信号現示不適　　　　３：踏切　　　　　　　　４：橋梁　　　　　　　　５：右折、対向直進　　　６：左折車　　　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７：大型車　　　　　　　８：二輪車　　　　　　　９：歩行者　　　　　　１０：駐車車両　　　　　１１：バス停、バスレーン１２：工事、事故　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１３：沿道出入車両　　　１４：道路線形　　　　　１５：交差点形状　　　　１６：先詰まり　　　　　１７：その他</a:t>
          </a:r>
        </a:p>
      </xdr:txBody>
    </xdr:sp>
    <xdr:clientData/>
  </xdr:twoCellAnchor>
  <xdr:twoCellAnchor editAs="oneCell">
    <xdr:from>
      <xdr:col>13</xdr:col>
      <xdr:colOff>419100</xdr:colOff>
      <xdr:row>1</xdr:row>
      <xdr:rowOff>139700</xdr:rowOff>
    </xdr:from>
    <xdr:to>
      <xdr:col>24</xdr:col>
      <xdr:colOff>443848</xdr:colOff>
      <xdr:row>20</xdr:row>
      <xdr:rowOff>114300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00" y="330200"/>
          <a:ext cx="5066648" cy="478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571501</xdr:colOff>
      <xdr:row>21</xdr:row>
      <xdr:rowOff>71438</xdr:rowOff>
    </xdr:from>
    <xdr:to>
      <xdr:col>25</xdr:col>
      <xdr:colOff>392906</xdr:colOff>
      <xdr:row>56</xdr:row>
      <xdr:rowOff>397668</xdr:rowOff>
    </xdr:to>
    <xdr:graphicFrame macro="">
      <xdr:nvGraphicFramePr>
        <xdr:cNvPr id="2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59531</xdr:colOff>
      <xdr:row>21</xdr:row>
      <xdr:rowOff>59532</xdr:rowOff>
    </xdr:from>
    <xdr:to>
      <xdr:col>12</xdr:col>
      <xdr:colOff>416718</xdr:colOff>
      <xdr:row>56</xdr:row>
      <xdr:rowOff>404813</xdr:rowOff>
    </xdr:to>
    <xdr:graphicFrame macro="">
      <xdr:nvGraphicFramePr>
        <xdr:cNvPr id="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59</xdr:row>
      <xdr:rowOff>0</xdr:rowOff>
    </xdr:from>
    <xdr:to>
      <xdr:col>26</xdr:col>
      <xdr:colOff>0</xdr:colOff>
      <xdr:row>62</xdr:row>
      <xdr:rowOff>0</xdr:rowOff>
    </xdr:to>
    <xdr:sp macro="" textlink="">
      <xdr:nvSpPr>
        <xdr:cNvPr id="4" name="Text Box 1333"/>
        <xdr:cNvSpPr txBox="1">
          <a:spLocks noChangeArrowheads="1"/>
        </xdr:cNvSpPr>
      </xdr:nvSpPr>
      <xdr:spPr bwMode="auto">
        <a:xfrm>
          <a:off x="581025" y="15411450"/>
          <a:ext cx="113252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１：車線減少　　　　　　２：信号現示不適　　　　３：踏切　　　　　　　　４：橋梁　　　　　　　　５：右折、対向直進　　　６：左折車　　　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　７：大型車　　　　　　　８：二輪車　　　　　　　９：歩行者　　　　　　１０：駐車車両　　　　　１１：バス停、バスレーン１２：工事、事故　　　　</a:t>
          </a:r>
        </a:p>
        <a:p>
          <a:pPr algn="just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１３：沿道出入車両　　　１４：道路線形　　　　　１５：交差点形状　　　　１６：先詰まり　　　　　１７：その他</a:t>
          </a:r>
        </a:p>
      </xdr:txBody>
    </xdr:sp>
    <xdr:clientData/>
  </xdr:twoCellAnchor>
  <xdr:twoCellAnchor editAs="oneCell">
    <xdr:from>
      <xdr:col>13</xdr:col>
      <xdr:colOff>469900</xdr:colOff>
      <xdr:row>1</xdr:row>
      <xdr:rowOff>152400</xdr:rowOff>
    </xdr:from>
    <xdr:to>
      <xdr:col>25</xdr:col>
      <xdr:colOff>50148</xdr:colOff>
      <xdr:row>20</xdr:row>
      <xdr:rowOff>127000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0" y="342900"/>
          <a:ext cx="5066648" cy="478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057525" y="295275"/>
          <a:ext cx="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3057525" y="10525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248025" y="428625"/>
          <a:ext cx="64770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 editAs="oneCell">
    <xdr:from>
      <xdr:col>4</xdr:col>
      <xdr:colOff>638176</xdr:colOff>
      <xdr:row>1</xdr:row>
      <xdr:rowOff>28576</xdr:rowOff>
    </xdr:from>
    <xdr:to>
      <xdr:col>10</xdr:col>
      <xdr:colOff>27826</xdr:colOff>
      <xdr:row>18</xdr:row>
      <xdr:rowOff>0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5701" y="180976"/>
          <a:ext cx="3275850" cy="3095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3730625</xdr:colOff>
      <xdr:row>3</xdr:row>
      <xdr:rowOff>95250</xdr:rowOff>
    </xdr:from>
    <xdr:ext cx="476250" cy="469900"/>
    <xdr:pic>
      <xdr:nvPicPr>
        <xdr:cNvPr id="2" name="図 1" descr="「北マーク」の画像検索結果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54225" y="609600"/>
          <a:ext cx="476250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3698875</xdr:colOff>
      <xdr:row>11</xdr:row>
      <xdr:rowOff>111125</xdr:rowOff>
    </xdr:from>
    <xdr:ext cx="476250" cy="482600"/>
    <xdr:pic>
      <xdr:nvPicPr>
        <xdr:cNvPr id="3" name="図 2" descr="「北マーク」の画像検索結果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0575" y="1997075"/>
          <a:ext cx="476250" cy="482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absolute">
    <xdr:from>
      <xdr:col>1</xdr:col>
      <xdr:colOff>1008529</xdr:colOff>
      <xdr:row>4</xdr:row>
      <xdr:rowOff>113092</xdr:rowOff>
    </xdr:from>
    <xdr:to>
      <xdr:col>2</xdr:col>
      <xdr:colOff>3162302</xdr:colOff>
      <xdr:row>10</xdr:row>
      <xdr:rowOff>623135</xdr:rowOff>
    </xdr:to>
    <xdr:pic>
      <xdr:nvPicPr>
        <xdr:cNvPr id="4" name="Picture 1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479" y="798892"/>
          <a:ext cx="4935073" cy="47962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1</xdr:col>
      <xdr:colOff>1086970</xdr:colOff>
      <xdr:row>12</xdr:row>
      <xdr:rowOff>197923</xdr:rowOff>
    </xdr:from>
    <xdr:to>
      <xdr:col>2</xdr:col>
      <xdr:colOff>3106275</xdr:colOff>
      <xdr:row>18</xdr:row>
      <xdr:rowOff>611704</xdr:rowOff>
    </xdr:to>
    <xdr:pic>
      <xdr:nvPicPr>
        <xdr:cNvPr id="5" name="Picture 22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720" y="2226748"/>
          <a:ext cx="4800605" cy="47000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057525" y="295275"/>
          <a:ext cx="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3057525" y="10525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248025" y="428625"/>
          <a:ext cx="64770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10</xdr:col>
      <xdr:colOff>37350</xdr:colOff>
      <xdr:row>17</xdr:row>
      <xdr:rowOff>133349</xdr:rowOff>
    </xdr:to>
    <xdr:pic>
      <xdr:nvPicPr>
        <xdr:cNvPr id="7" name="図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2400"/>
          <a:ext cx="3275850" cy="3095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057525" y="295275"/>
          <a:ext cx="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3057525" y="10525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248025" y="428625"/>
          <a:ext cx="64770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10</xdr:col>
      <xdr:colOff>37350</xdr:colOff>
      <xdr:row>17</xdr:row>
      <xdr:rowOff>133349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2400"/>
          <a:ext cx="3275850" cy="3095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142875</xdr:rowOff>
    </xdr:from>
    <xdr:to>
      <xdr:col>4</xdr:col>
      <xdr:colOff>0</xdr:colOff>
      <xdr:row>16</xdr:row>
      <xdr:rowOff>142875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057525" y="295275"/>
          <a:ext cx="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3" name="テキスト 3"/>
        <xdr:cNvSpPr txBox="1">
          <a:spLocks noChangeArrowheads="1"/>
        </xdr:cNvSpPr>
      </xdr:nvSpPr>
      <xdr:spPr bwMode="auto">
        <a:xfrm>
          <a:off x="3057525" y="105251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>
    <xdr:from>
      <xdr:col>4</xdr:col>
      <xdr:colOff>190500</xdr:colOff>
      <xdr:row>2</xdr:row>
      <xdr:rowOff>104775</xdr:rowOff>
    </xdr:from>
    <xdr:to>
      <xdr:col>5</xdr:col>
      <xdr:colOff>190500</xdr:colOff>
      <xdr:row>17</xdr:row>
      <xdr:rowOff>104775</xdr:rowOff>
    </xdr:to>
    <xdr:sp macro="" textlink="">
      <xdr:nvSpPr>
        <xdr:cNvPr id="4" name="テキスト 3"/>
        <xdr:cNvSpPr txBox="1">
          <a:spLocks noChangeArrowheads="1"/>
        </xdr:cNvSpPr>
      </xdr:nvSpPr>
      <xdr:spPr bwMode="auto">
        <a:xfrm>
          <a:off x="3248025" y="428625"/>
          <a:ext cx="647700" cy="2790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　</a:t>
          </a:r>
        </a:p>
        <a:p>
          <a:pPr algn="ctr" rtl="0"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lnSpc>
              <a:spcPts val="20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明朝"/>
            </a:rPr>
            <a:t>方　向　案　内　図</a:t>
          </a:r>
        </a:p>
      </xdr:txBody>
    </xdr:sp>
    <xdr:clientData/>
  </xdr:twoCellAnchor>
  <xdr:twoCellAnchor editAs="oneCell">
    <xdr:from>
      <xdr:col>5</xdr:col>
      <xdr:colOff>0</xdr:colOff>
      <xdr:row>1</xdr:row>
      <xdr:rowOff>0</xdr:rowOff>
    </xdr:from>
    <xdr:to>
      <xdr:col>10</xdr:col>
      <xdr:colOff>37350</xdr:colOff>
      <xdr:row>17</xdr:row>
      <xdr:rowOff>133349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152400"/>
          <a:ext cx="3275850" cy="3095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5772150" y="314325"/>
          <a:ext cx="809625" cy="449580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3019425" y="2743200"/>
          <a:ext cx="3143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905125" y="2752725"/>
          <a:ext cx="2867025" cy="160020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43275" y="2752725"/>
          <a:ext cx="0" cy="160020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33775" y="3209925"/>
          <a:ext cx="809625" cy="9144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533775" y="3667125"/>
          <a:ext cx="809625" cy="45720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47625</xdr:colOff>
      <xdr:row>4</xdr:row>
      <xdr:rowOff>15874</xdr:rowOff>
    </xdr:from>
    <xdr:to>
      <xdr:col>13</xdr:col>
      <xdr:colOff>635000</xdr:colOff>
      <xdr:row>23</xdr:row>
      <xdr:rowOff>14845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5750" y="333374"/>
          <a:ext cx="4635500" cy="4380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5772150" y="314325"/>
          <a:ext cx="809625" cy="449580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3019425" y="2743200"/>
          <a:ext cx="3143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905125" y="2752725"/>
          <a:ext cx="2867025" cy="160020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43275" y="2752725"/>
          <a:ext cx="0" cy="160020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33775" y="3209925"/>
          <a:ext cx="809625" cy="9144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533775" y="3667125"/>
          <a:ext cx="809625" cy="45720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4</xdr:row>
      <xdr:rowOff>0</xdr:rowOff>
    </xdr:from>
    <xdr:to>
      <xdr:col>13</xdr:col>
      <xdr:colOff>587375</xdr:colOff>
      <xdr:row>22</xdr:row>
      <xdr:rowOff>221221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8125" y="317500"/>
          <a:ext cx="4635500" cy="4380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5772150" y="314325"/>
          <a:ext cx="809625" cy="449580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3019425" y="2743200"/>
          <a:ext cx="3143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905125" y="2752725"/>
          <a:ext cx="2867025" cy="160020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43275" y="2752725"/>
          <a:ext cx="0" cy="160020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33775" y="3209925"/>
          <a:ext cx="809625" cy="9144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533775" y="3667125"/>
          <a:ext cx="809625" cy="45720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4</xdr:row>
      <xdr:rowOff>0</xdr:rowOff>
    </xdr:from>
    <xdr:to>
      <xdr:col>13</xdr:col>
      <xdr:colOff>587375</xdr:colOff>
      <xdr:row>22</xdr:row>
      <xdr:rowOff>221221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8125" y="317500"/>
          <a:ext cx="4635500" cy="4380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4</xdr:row>
      <xdr:rowOff>0</xdr:rowOff>
    </xdr:from>
    <xdr:to>
      <xdr:col>8</xdr:col>
      <xdr:colOff>0</xdr:colOff>
      <xdr:row>23</xdr:row>
      <xdr:rowOff>0</xdr:rowOff>
    </xdr:to>
    <xdr:sp macro="" textlink="">
      <xdr:nvSpPr>
        <xdr:cNvPr id="2" name="テキスト 5"/>
        <xdr:cNvSpPr txBox="1">
          <a:spLocks noChangeArrowheads="1"/>
        </xdr:cNvSpPr>
      </xdr:nvSpPr>
      <xdr:spPr bwMode="auto">
        <a:xfrm>
          <a:off x="5772150" y="314325"/>
          <a:ext cx="809625" cy="4495800"/>
        </a:xfrm>
        <a:prstGeom prst="rect">
          <a:avLst/>
        </a:prstGeom>
        <a:solidFill>
          <a:srgbClr val="FFFFFF"/>
        </a:solidFill>
        <a:ln w="1714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向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案　　　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内　</a:t>
          </a:r>
        </a:p>
        <a:p>
          <a:pPr algn="ctr" rtl="0">
            <a:lnSpc>
              <a:spcPts val="17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図</a:t>
          </a: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485775</xdr:colOff>
      <xdr:row>13</xdr:row>
      <xdr:rowOff>219075</xdr:rowOff>
    </xdr:from>
    <xdr:to>
      <xdr:col>3</xdr:col>
      <xdr:colOff>800100</xdr:colOff>
      <xdr:row>20</xdr:row>
      <xdr:rowOff>180975</xdr:rowOff>
    </xdr:to>
    <xdr:sp macro="" textlink="">
      <xdr:nvSpPr>
        <xdr:cNvPr id="3" name="テキスト 16"/>
        <xdr:cNvSpPr txBox="1">
          <a:spLocks noChangeArrowheads="1"/>
        </xdr:cNvSpPr>
      </xdr:nvSpPr>
      <xdr:spPr bwMode="auto">
        <a:xfrm>
          <a:off x="3019425" y="2743200"/>
          <a:ext cx="314325" cy="156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凡　　　　　　　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ctr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例</a:t>
          </a:r>
        </a:p>
      </xdr:txBody>
    </xdr:sp>
    <xdr:clientData/>
  </xdr:twoCellAnchor>
  <xdr:twoCellAnchor>
    <xdr:from>
      <xdr:col>0</xdr:col>
      <xdr:colOff>0</xdr:colOff>
      <xdr:row>58</xdr:row>
      <xdr:rowOff>0</xdr:rowOff>
    </xdr:from>
    <xdr:to>
      <xdr:col>14</xdr:col>
      <xdr:colOff>0</xdr:colOff>
      <xdr:row>70</xdr:row>
      <xdr:rowOff>0</xdr:rowOff>
    </xdr:to>
    <xdr:graphicFrame macro="">
      <xdr:nvGraphicFramePr>
        <xdr:cNvPr id="4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371475</xdr:colOff>
      <xdr:row>14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2905125" y="2752725"/>
          <a:ext cx="2867025" cy="1600200"/>
        </a:xfrm>
        <a:prstGeom prst="rect">
          <a:avLst/>
        </a:prstGeom>
        <a:noFill/>
        <a:ln w="1714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0</xdr:colOff>
      <xdr:row>21</xdr:row>
      <xdr:rowOff>0</xdr:rowOff>
    </xdr:to>
    <xdr:sp macro="" textlink="">
      <xdr:nvSpPr>
        <xdr:cNvPr id="6" name="Line 5"/>
        <xdr:cNvSpPr>
          <a:spLocks noChangeShapeType="1"/>
        </xdr:cNvSpPr>
      </xdr:nvSpPr>
      <xdr:spPr bwMode="auto">
        <a:xfrm>
          <a:off x="3343275" y="2752725"/>
          <a:ext cx="0" cy="1600200"/>
        </a:xfrm>
        <a:prstGeom prst="line">
          <a:avLst/>
        </a:prstGeom>
        <a:noFill/>
        <a:ln w="1714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190500</xdr:colOff>
      <xdr:row>16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3533775" y="3209925"/>
          <a:ext cx="809625" cy="9144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190500</xdr:colOff>
      <xdr:row>18</xdr:row>
      <xdr:rowOff>0</xdr:rowOff>
    </xdr:from>
    <xdr:to>
      <xdr:col>5</xdr:col>
      <xdr:colOff>190500</xdr:colOff>
      <xdr:row>20</xdr:row>
      <xdr:rowOff>0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3533775" y="3667125"/>
          <a:ext cx="809625" cy="457200"/>
        </a:xfrm>
        <a:prstGeom prst="rect">
          <a:avLst/>
        </a:prstGeom>
        <a:pattFill prst="pct70">
          <a:fgClr>
            <a:srgbClr val="000000"/>
          </a:fgClr>
          <a:bgClr>
            <a:srgbClr val="FFFFFF"/>
          </a:bgClr>
        </a:patt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24</xdr:row>
      <xdr:rowOff>0</xdr:rowOff>
    </xdr:from>
    <xdr:to>
      <xdr:col>14</xdr:col>
      <xdr:colOff>0</xdr:colOff>
      <xdr:row>36</xdr:row>
      <xdr:rowOff>38100</xdr:rowOff>
    </xdr:to>
    <xdr:graphicFrame macro="">
      <xdr:nvGraphicFramePr>
        <xdr:cNvPr id="9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14</xdr:col>
      <xdr:colOff>0</xdr:colOff>
      <xdr:row>53</xdr:row>
      <xdr:rowOff>38100</xdr:rowOff>
    </xdr:to>
    <xdr:graphicFrame macro="">
      <xdr:nvGraphicFramePr>
        <xdr:cNvPr id="10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8</xdr:col>
      <xdr:colOff>0</xdr:colOff>
      <xdr:row>4</xdr:row>
      <xdr:rowOff>0</xdr:rowOff>
    </xdr:from>
    <xdr:to>
      <xdr:col>13</xdr:col>
      <xdr:colOff>587375</xdr:colOff>
      <xdr:row>22</xdr:row>
      <xdr:rowOff>221221</xdr:rowOff>
    </xdr:to>
    <xdr:pic>
      <xdr:nvPicPr>
        <xdr:cNvPr id="12" name="図 1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8125" y="317500"/>
          <a:ext cx="4635500" cy="4380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19050</xdr:colOff>
      <xdr:row>2</xdr:row>
      <xdr:rowOff>19050</xdr:rowOff>
    </xdr:from>
    <xdr:ext cx="4248150" cy="3186113"/>
    <xdr:pic>
      <xdr:nvPicPr>
        <xdr:cNvPr id="2" name="図 9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335"/>
        <a:stretch>
          <a:fillRect/>
        </a:stretch>
      </xdr:blipFill>
      <xdr:spPr bwMode="auto">
        <a:xfrm>
          <a:off x="6191250" y="361950"/>
          <a:ext cx="4248150" cy="3186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3</xdr:col>
      <xdr:colOff>133350</xdr:colOff>
      <xdr:row>50</xdr:row>
      <xdr:rowOff>19050</xdr:rowOff>
    </xdr:from>
    <xdr:ext cx="4953000" cy="3307556"/>
    <xdr:sp macro="" textlink="">
      <xdr:nvSpPr>
        <xdr:cNvPr id="3" name="AutoShape 717"/>
        <xdr:cNvSpPr>
          <a:spLocks noChangeAspect="1" noChangeArrowheads="1"/>
        </xdr:cNvSpPr>
      </xdr:nvSpPr>
      <xdr:spPr bwMode="auto">
        <a:xfrm>
          <a:off x="2190750" y="8591550"/>
          <a:ext cx="4953000" cy="33075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>
    <xdr:from>
      <xdr:col>0</xdr:col>
      <xdr:colOff>0</xdr:colOff>
      <xdr:row>10</xdr:row>
      <xdr:rowOff>0</xdr:rowOff>
    </xdr:from>
    <xdr:to>
      <xdr:col>3</xdr:col>
      <xdr:colOff>0</xdr:colOff>
      <xdr:row>12</xdr:row>
      <xdr:rowOff>0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0" y="1714500"/>
          <a:ext cx="2057400" cy="34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57149</xdr:colOff>
      <xdr:row>8</xdr:row>
      <xdr:rowOff>133350</xdr:rowOff>
    </xdr:from>
    <xdr:to>
      <xdr:col>28</xdr:col>
      <xdr:colOff>209549</xdr:colOff>
      <xdr:row>8</xdr:row>
      <xdr:rowOff>295275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-8500312">
          <a:off x="19259549" y="1504950"/>
          <a:ext cx="1524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25</xdr:col>
      <xdr:colOff>28575</xdr:colOff>
      <xdr:row>9</xdr:row>
      <xdr:rowOff>257175</xdr:rowOff>
    </xdr:from>
    <xdr:to>
      <xdr:col>25</xdr:col>
      <xdr:colOff>219075</xdr:colOff>
      <xdr:row>9</xdr:row>
      <xdr:rowOff>428625</xdr:rowOff>
    </xdr:to>
    <xdr:pic>
      <xdr:nvPicPr>
        <xdr:cNvPr id="6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4647067">
          <a:off x="17268825" y="1619250"/>
          <a:ext cx="0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219075</xdr:colOff>
      <xdr:row>6</xdr:row>
      <xdr:rowOff>0</xdr:rowOff>
    </xdr:from>
    <xdr:to>
      <xdr:col>28</xdr:col>
      <xdr:colOff>0</xdr:colOff>
      <xdr:row>6</xdr:row>
      <xdr:rowOff>142875</xdr:rowOff>
    </xdr:to>
    <xdr:grpSp>
      <xdr:nvGrpSpPr>
        <xdr:cNvPr id="7" name="Group 15"/>
        <xdr:cNvGrpSpPr>
          <a:grpSpLocks/>
        </xdr:cNvGrpSpPr>
      </xdr:nvGrpSpPr>
      <xdr:grpSpPr bwMode="auto">
        <a:xfrm rot="-427501">
          <a:off x="11553825" y="2190750"/>
          <a:ext cx="304800" cy="142875"/>
          <a:chOff x="816" y="265"/>
          <a:chExt cx="141" cy="69"/>
        </a:xfrm>
      </xdr:grpSpPr>
      <xdr:sp macro="" textlink="">
        <xdr:nvSpPr>
          <xdr:cNvPr id="8" name="AutoShape 16"/>
          <xdr:cNvSpPr>
            <a:spLocks noChangeArrowheads="1"/>
          </xdr:cNvSpPr>
        </xdr:nvSpPr>
        <xdr:spPr bwMode="auto">
          <a:xfrm>
            <a:off x="816" y="265"/>
            <a:ext cx="141" cy="69"/>
          </a:xfrm>
          <a:prstGeom prst="flowChartAlternateProcess">
            <a:avLst/>
          </a:prstGeom>
          <a:solidFill>
            <a:srgbClr val="0000FF"/>
          </a:solidFill>
          <a:ln w="12700">
            <a:noFill/>
            <a:miter lim="800000"/>
            <a:headEnd/>
            <a:tailEnd/>
          </a:ln>
        </xdr:spPr>
      </xdr:sp>
      <xdr:sp macro="" textlink="">
        <xdr:nvSpPr>
          <xdr:cNvPr id="9" name="AutoShape 17"/>
          <xdr:cNvSpPr>
            <a:spLocks noChangeArrowheads="1"/>
          </xdr:cNvSpPr>
        </xdr:nvSpPr>
        <xdr:spPr bwMode="auto">
          <a:xfrm>
            <a:off x="821" y="270"/>
            <a:ext cx="131" cy="59"/>
          </a:xfrm>
          <a:prstGeom prst="flowChartAlternateProcess">
            <a:avLst/>
          </a:prstGeom>
          <a:noFill/>
          <a:ln w="15875">
            <a:solidFill>
              <a:srgbClr val="FFFFFF"/>
            </a:solidFill>
            <a:miter lim="800000"/>
            <a:headEnd/>
            <a:tailEnd/>
          </a:ln>
        </xdr:spPr>
      </xdr:sp>
      <xdr:sp macro="" textlink="">
        <xdr:nvSpPr>
          <xdr:cNvPr id="10" name="AutoShape 18"/>
          <xdr:cNvSpPr>
            <a:spLocks noChangeArrowheads="1"/>
          </xdr:cNvSpPr>
        </xdr:nvSpPr>
        <xdr:spPr bwMode="auto">
          <a:xfrm>
            <a:off x="827" y="275"/>
            <a:ext cx="117" cy="49"/>
          </a:xfrm>
          <a:prstGeom prst="leftArrow">
            <a:avLst>
              <a:gd name="adj1" fmla="val 50000"/>
              <a:gd name="adj2" fmla="val 59694"/>
            </a:avLst>
          </a:prstGeom>
          <a:solidFill>
            <a:srgbClr val="FFFFFF"/>
          </a:solidFill>
          <a:ln w="12700">
            <a:solidFill>
              <a:srgbClr val="000000"/>
            </a:solidFill>
            <a:miter lim="800000"/>
            <a:headEnd/>
            <a:tailEnd/>
          </a:ln>
        </xdr:spPr>
      </xdr:sp>
    </xdr:grpSp>
    <xdr:clientData/>
  </xdr:twoCellAnchor>
  <xdr:twoCellAnchor>
    <xdr:from>
      <xdr:col>25</xdr:col>
      <xdr:colOff>38100</xdr:colOff>
      <xdr:row>8</xdr:row>
      <xdr:rowOff>466725</xdr:rowOff>
    </xdr:from>
    <xdr:to>
      <xdr:col>25</xdr:col>
      <xdr:colOff>200025</xdr:colOff>
      <xdr:row>9</xdr:row>
      <xdr:rowOff>133350</xdr:rowOff>
    </xdr:to>
    <xdr:pic>
      <xdr:nvPicPr>
        <xdr:cNvPr id="11" name="Picture 4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-5805168">
          <a:off x="17197388" y="1528762"/>
          <a:ext cx="13335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190500</xdr:colOff>
      <xdr:row>3</xdr:row>
      <xdr:rowOff>304800</xdr:rowOff>
    </xdr:from>
    <xdr:to>
      <xdr:col>14</xdr:col>
      <xdr:colOff>371475</xdr:colOff>
      <xdr:row>4</xdr:row>
      <xdr:rowOff>47625</xdr:rowOff>
    </xdr:to>
    <xdr:sp macro="" textlink="">
      <xdr:nvSpPr>
        <xdr:cNvPr id="12" name="Rectangle 48"/>
        <xdr:cNvSpPr>
          <a:spLocks noChangeArrowheads="1"/>
        </xdr:cNvSpPr>
      </xdr:nvSpPr>
      <xdr:spPr bwMode="auto">
        <a:xfrm>
          <a:off x="9791700" y="685800"/>
          <a:ext cx="180975" cy="476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A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27</xdr:col>
      <xdr:colOff>66675</xdr:colOff>
      <xdr:row>6</xdr:row>
      <xdr:rowOff>409575</xdr:rowOff>
    </xdr:from>
    <xdr:to>
      <xdr:col>27</xdr:col>
      <xdr:colOff>257175</xdr:colOff>
      <xdr:row>7</xdr:row>
      <xdr:rowOff>142875</xdr:rowOff>
    </xdr:to>
    <xdr:pic>
      <xdr:nvPicPr>
        <xdr:cNvPr id="13" name="Picture 6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416830">
          <a:off x="18583275" y="1200150"/>
          <a:ext cx="19050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377911</xdr:colOff>
      <xdr:row>6</xdr:row>
      <xdr:rowOff>302718</xdr:rowOff>
    </xdr:from>
    <xdr:to>
      <xdr:col>13</xdr:col>
      <xdr:colOff>189908</xdr:colOff>
      <xdr:row>7</xdr:row>
      <xdr:rowOff>88950</xdr:rowOff>
    </xdr:to>
    <xdr:pic>
      <xdr:nvPicPr>
        <xdr:cNvPr id="14" name="Picture 6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0106415">
          <a:off x="8607511" y="1198068"/>
          <a:ext cx="497797" cy="9103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26296</xdr:colOff>
      <xdr:row>4</xdr:row>
      <xdr:rowOff>96443</xdr:rowOff>
    </xdr:from>
    <xdr:to>
      <xdr:col>12</xdr:col>
      <xdr:colOff>215173</xdr:colOff>
      <xdr:row>4</xdr:row>
      <xdr:rowOff>309678</xdr:rowOff>
    </xdr:to>
    <xdr:pic>
      <xdr:nvPicPr>
        <xdr:cNvPr id="15" name="Picture 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16826184">
          <a:off x="8315155" y="722984"/>
          <a:ext cx="70360" cy="1888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581025</xdr:colOff>
      <xdr:row>4</xdr:row>
      <xdr:rowOff>295274</xdr:rowOff>
    </xdr:from>
    <xdr:to>
      <xdr:col>28</xdr:col>
      <xdr:colOff>104775</xdr:colOff>
      <xdr:row>4</xdr:row>
      <xdr:rowOff>485774</xdr:rowOff>
    </xdr:to>
    <xdr:pic>
      <xdr:nvPicPr>
        <xdr:cNvPr id="16" name="Picture 6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7156256">
          <a:off x="19202400" y="752474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157175</xdr:colOff>
      <xdr:row>6</xdr:row>
      <xdr:rowOff>236451</xdr:rowOff>
    </xdr:from>
    <xdr:to>
      <xdr:col>15</xdr:col>
      <xdr:colOff>395560</xdr:colOff>
      <xdr:row>6</xdr:row>
      <xdr:rowOff>445038</xdr:rowOff>
    </xdr:to>
    <xdr:pic>
      <xdr:nvPicPr>
        <xdr:cNvPr id="17" name="Picture 6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4904907">
          <a:off x="10563848" y="1078803"/>
          <a:ext cx="0" cy="2383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27</xdr:col>
      <xdr:colOff>66675</xdr:colOff>
      <xdr:row>13</xdr:row>
      <xdr:rowOff>66675</xdr:rowOff>
    </xdr:from>
    <xdr:to>
      <xdr:col>27</xdr:col>
      <xdr:colOff>266700</xdr:colOff>
      <xdr:row>14</xdr:row>
      <xdr:rowOff>0</xdr:rowOff>
    </xdr:to>
    <xdr:grpSp>
      <xdr:nvGrpSpPr>
        <xdr:cNvPr id="18" name="Group 90"/>
        <xdr:cNvGrpSpPr>
          <a:grpSpLocks/>
        </xdr:cNvGrpSpPr>
      </xdr:nvGrpSpPr>
      <xdr:grpSpPr bwMode="auto">
        <a:xfrm>
          <a:off x="11401425" y="5114925"/>
          <a:ext cx="200025" cy="314325"/>
          <a:chOff x="221" y="1353"/>
          <a:chExt cx="21" cy="33"/>
        </a:xfrm>
      </xdr:grpSpPr>
      <xdr:sp macro="" textlink="">
        <xdr:nvSpPr>
          <xdr:cNvPr id="19" name="Line 37"/>
          <xdr:cNvSpPr>
            <a:spLocks noChangeShapeType="1"/>
          </xdr:cNvSpPr>
        </xdr:nvSpPr>
        <xdr:spPr bwMode="auto">
          <a:xfrm rot="-3779561">
            <a:off x="224" y="1370"/>
            <a:ext cx="3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0" name="Freeform 39"/>
          <xdr:cNvSpPr>
            <a:spLocks/>
          </xdr:cNvSpPr>
        </xdr:nvSpPr>
        <xdr:spPr bwMode="auto">
          <a:xfrm rot="-3736216">
            <a:off x="226" y="1352"/>
            <a:ext cx="11" cy="21"/>
          </a:xfrm>
          <a:custGeom>
            <a:avLst/>
            <a:gdLst>
              <a:gd name="T0" fmla="*/ 0 w 25"/>
              <a:gd name="T1" fmla="*/ 3 h 25"/>
              <a:gd name="T2" fmla="*/ 0 w 25"/>
              <a:gd name="T3" fmla="*/ 3 h 25"/>
              <a:gd name="T4" fmla="*/ 0 w 25"/>
              <a:gd name="T5" fmla="*/ 0 h 25"/>
              <a:gd name="T6" fmla="*/ 0 60000 65536"/>
              <a:gd name="T7" fmla="*/ 0 60000 65536"/>
              <a:gd name="T8" fmla="*/ 0 60000 65536"/>
              <a:gd name="T9" fmla="*/ 0 w 25"/>
              <a:gd name="T10" fmla="*/ 0 h 25"/>
              <a:gd name="T11" fmla="*/ 25 w 25"/>
              <a:gd name="T12" fmla="*/ 25 h 2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5" h="25">
                <a:moveTo>
                  <a:pt x="0" y="25"/>
                </a:moveTo>
                <a:cubicBezTo>
                  <a:pt x="3" y="24"/>
                  <a:pt x="12" y="22"/>
                  <a:pt x="16" y="18"/>
                </a:cubicBezTo>
                <a:cubicBezTo>
                  <a:pt x="20" y="14"/>
                  <a:pt x="23" y="4"/>
                  <a:pt x="25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24</xdr:col>
      <xdr:colOff>123825</xdr:colOff>
      <xdr:row>16</xdr:row>
      <xdr:rowOff>266700</xdr:rowOff>
    </xdr:from>
    <xdr:to>
      <xdr:col>25</xdr:col>
      <xdr:colOff>28575</xdr:colOff>
      <xdr:row>17</xdr:row>
      <xdr:rowOff>200025</xdr:rowOff>
    </xdr:to>
    <xdr:grpSp>
      <xdr:nvGrpSpPr>
        <xdr:cNvPr id="21" name="Group 93"/>
        <xdr:cNvGrpSpPr>
          <a:grpSpLocks/>
        </xdr:cNvGrpSpPr>
      </xdr:nvGrpSpPr>
      <xdr:grpSpPr bwMode="auto">
        <a:xfrm>
          <a:off x="10529888" y="6457950"/>
          <a:ext cx="214312" cy="314325"/>
          <a:chOff x="286" y="1262"/>
          <a:chExt cx="22" cy="33"/>
        </a:xfrm>
      </xdr:grpSpPr>
      <xdr:sp macro="" textlink="">
        <xdr:nvSpPr>
          <xdr:cNvPr id="22" name="Line 37"/>
          <xdr:cNvSpPr>
            <a:spLocks noChangeShapeType="1"/>
          </xdr:cNvSpPr>
        </xdr:nvSpPr>
        <xdr:spPr bwMode="auto">
          <a:xfrm rot="7062852" flipV="1">
            <a:off x="291" y="1279"/>
            <a:ext cx="3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3" name="Freeform 39"/>
          <xdr:cNvSpPr>
            <a:spLocks/>
          </xdr:cNvSpPr>
        </xdr:nvSpPr>
        <xdr:spPr bwMode="auto">
          <a:xfrm rot="7019508" flipV="1">
            <a:off x="291" y="1264"/>
            <a:ext cx="11" cy="21"/>
          </a:xfrm>
          <a:custGeom>
            <a:avLst/>
            <a:gdLst>
              <a:gd name="T0" fmla="*/ 0 w 25"/>
              <a:gd name="T1" fmla="*/ 3 h 25"/>
              <a:gd name="T2" fmla="*/ 0 w 25"/>
              <a:gd name="T3" fmla="*/ 3 h 25"/>
              <a:gd name="T4" fmla="*/ 0 w 25"/>
              <a:gd name="T5" fmla="*/ 0 h 25"/>
              <a:gd name="T6" fmla="*/ 0 60000 65536"/>
              <a:gd name="T7" fmla="*/ 0 60000 65536"/>
              <a:gd name="T8" fmla="*/ 0 60000 65536"/>
              <a:gd name="T9" fmla="*/ 0 w 25"/>
              <a:gd name="T10" fmla="*/ 0 h 25"/>
              <a:gd name="T11" fmla="*/ 25 w 25"/>
              <a:gd name="T12" fmla="*/ 25 h 2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5" h="25">
                <a:moveTo>
                  <a:pt x="0" y="25"/>
                </a:moveTo>
                <a:cubicBezTo>
                  <a:pt x="3" y="24"/>
                  <a:pt x="12" y="22"/>
                  <a:pt x="16" y="18"/>
                </a:cubicBezTo>
                <a:cubicBezTo>
                  <a:pt x="20" y="14"/>
                  <a:pt x="23" y="4"/>
                  <a:pt x="25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28</xdr:col>
      <xdr:colOff>0</xdr:colOff>
      <xdr:row>15</xdr:row>
      <xdr:rowOff>76200</xdr:rowOff>
    </xdr:from>
    <xdr:to>
      <xdr:col>28</xdr:col>
      <xdr:colOff>161925</xdr:colOff>
      <xdr:row>16</xdr:row>
      <xdr:rowOff>9525</xdr:rowOff>
    </xdr:to>
    <xdr:grpSp>
      <xdr:nvGrpSpPr>
        <xdr:cNvPr id="24" name="Group 96"/>
        <xdr:cNvGrpSpPr>
          <a:grpSpLocks/>
        </xdr:cNvGrpSpPr>
      </xdr:nvGrpSpPr>
      <xdr:grpSpPr bwMode="auto">
        <a:xfrm>
          <a:off x="11858625" y="5886450"/>
          <a:ext cx="161925" cy="314325"/>
          <a:chOff x="286" y="1262"/>
          <a:chExt cx="22" cy="33"/>
        </a:xfrm>
      </xdr:grpSpPr>
      <xdr:sp macro="" textlink="">
        <xdr:nvSpPr>
          <xdr:cNvPr id="25" name="Line 37"/>
          <xdr:cNvSpPr>
            <a:spLocks noChangeShapeType="1"/>
          </xdr:cNvSpPr>
        </xdr:nvSpPr>
        <xdr:spPr bwMode="auto">
          <a:xfrm rot="7062852" flipV="1">
            <a:off x="291" y="1279"/>
            <a:ext cx="3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26" name="Freeform 39"/>
          <xdr:cNvSpPr>
            <a:spLocks/>
          </xdr:cNvSpPr>
        </xdr:nvSpPr>
        <xdr:spPr bwMode="auto">
          <a:xfrm rot="7019508" flipV="1">
            <a:off x="291" y="1264"/>
            <a:ext cx="11" cy="21"/>
          </a:xfrm>
          <a:custGeom>
            <a:avLst/>
            <a:gdLst>
              <a:gd name="T0" fmla="*/ 0 w 25"/>
              <a:gd name="T1" fmla="*/ 3 h 25"/>
              <a:gd name="T2" fmla="*/ 0 w 25"/>
              <a:gd name="T3" fmla="*/ 3 h 25"/>
              <a:gd name="T4" fmla="*/ 0 w 25"/>
              <a:gd name="T5" fmla="*/ 0 h 25"/>
              <a:gd name="T6" fmla="*/ 0 60000 65536"/>
              <a:gd name="T7" fmla="*/ 0 60000 65536"/>
              <a:gd name="T8" fmla="*/ 0 60000 65536"/>
              <a:gd name="T9" fmla="*/ 0 w 25"/>
              <a:gd name="T10" fmla="*/ 0 h 25"/>
              <a:gd name="T11" fmla="*/ 25 w 25"/>
              <a:gd name="T12" fmla="*/ 25 h 2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5" h="25">
                <a:moveTo>
                  <a:pt x="0" y="25"/>
                </a:moveTo>
                <a:cubicBezTo>
                  <a:pt x="3" y="24"/>
                  <a:pt x="12" y="22"/>
                  <a:pt x="16" y="18"/>
                </a:cubicBezTo>
                <a:cubicBezTo>
                  <a:pt x="20" y="14"/>
                  <a:pt x="23" y="4"/>
                  <a:pt x="25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30</xdr:col>
      <xdr:colOff>292895</xdr:colOff>
      <xdr:row>15</xdr:row>
      <xdr:rowOff>252413</xdr:rowOff>
    </xdr:from>
    <xdr:to>
      <xdr:col>31</xdr:col>
      <xdr:colOff>2382</xdr:colOff>
      <xdr:row>16</xdr:row>
      <xdr:rowOff>71438</xdr:rowOff>
    </xdr:to>
    <xdr:grpSp>
      <xdr:nvGrpSpPr>
        <xdr:cNvPr id="27" name="Group 109"/>
        <xdr:cNvGrpSpPr>
          <a:grpSpLocks/>
        </xdr:cNvGrpSpPr>
      </xdr:nvGrpSpPr>
      <xdr:grpSpPr bwMode="auto">
        <a:xfrm rot="1327775">
          <a:off x="13199270" y="6062663"/>
          <a:ext cx="233362" cy="200025"/>
          <a:chOff x="206" y="1182"/>
          <a:chExt cx="31" cy="21"/>
        </a:xfrm>
      </xdr:grpSpPr>
      <xdr:sp macro="" textlink="">
        <xdr:nvSpPr>
          <xdr:cNvPr id="28" name="Line 110"/>
          <xdr:cNvSpPr>
            <a:spLocks noChangeShapeType="1"/>
          </xdr:cNvSpPr>
        </xdr:nvSpPr>
        <xdr:spPr bwMode="auto">
          <a:xfrm>
            <a:off x="206" y="1182"/>
            <a:ext cx="3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" name="Line 111"/>
          <xdr:cNvSpPr>
            <a:spLocks noChangeShapeType="1"/>
          </xdr:cNvSpPr>
        </xdr:nvSpPr>
        <xdr:spPr bwMode="auto">
          <a:xfrm>
            <a:off x="222" y="1182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30</xdr:col>
      <xdr:colOff>502444</xdr:colOff>
      <xdr:row>13</xdr:row>
      <xdr:rowOff>242886</xdr:rowOff>
    </xdr:from>
    <xdr:to>
      <xdr:col>31</xdr:col>
      <xdr:colOff>16669</xdr:colOff>
      <xdr:row>14</xdr:row>
      <xdr:rowOff>157162</xdr:rowOff>
    </xdr:to>
    <xdr:grpSp>
      <xdr:nvGrpSpPr>
        <xdr:cNvPr id="30" name="Group 112"/>
        <xdr:cNvGrpSpPr>
          <a:grpSpLocks/>
        </xdr:cNvGrpSpPr>
      </xdr:nvGrpSpPr>
      <xdr:grpSpPr bwMode="auto">
        <a:xfrm rot="7041647">
          <a:off x="13280231" y="5419724"/>
          <a:ext cx="295276" cy="38100"/>
          <a:chOff x="206" y="1182"/>
          <a:chExt cx="31" cy="21"/>
        </a:xfrm>
      </xdr:grpSpPr>
      <xdr:sp macro="" textlink="">
        <xdr:nvSpPr>
          <xdr:cNvPr id="31" name="Line 113"/>
          <xdr:cNvSpPr>
            <a:spLocks noChangeShapeType="1"/>
          </xdr:cNvSpPr>
        </xdr:nvSpPr>
        <xdr:spPr bwMode="auto">
          <a:xfrm>
            <a:off x="206" y="1182"/>
            <a:ext cx="3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2" name="Line 114"/>
          <xdr:cNvSpPr>
            <a:spLocks noChangeShapeType="1"/>
          </xdr:cNvSpPr>
        </xdr:nvSpPr>
        <xdr:spPr bwMode="auto">
          <a:xfrm>
            <a:off x="222" y="1182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25</xdr:col>
      <xdr:colOff>276225</xdr:colOff>
      <xdr:row>15</xdr:row>
      <xdr:rowOff>123825</xdr:rowOff>
    </xdr:from>
    <xdr:to>
      <xdr:col>26</xdr:col>
      <xdr:colOff>180975</xdr:colOff>
      <xdr:row>16</xdr:row>
      <xdr:rowOff>57150</xdr:rowOff>
    </xdr:to>
    <xdr:grpSp>
      <xdr:nvGrpSpPr>
        <xdr:cNvPr id="33" name="Group 131"/>
        <xdr:cNvGrpSpPr>
          <a:grpSpLocks/>
        </xdr:cNvGrpSpPr>
      </xdr:nvGrpSpPr>
      <xdr:grpSpPr bwMode="auto">
        <a:xfrm>
          <a:off x="10991850" y="5934075"/>
          <a:ext cx="214313" cy="314325"/>
          <a:chOff x="286" y="1262"/>
          <a:chExt cx="22" cy="33"/>
        </a:xfrm>
      </xdr:grpSpPr>
      <xdr:sp macro="" textlink="">
        <xdr:nvSpPr>
          <xdr:cNvPr id="34" name="Line 37"/>
          <xdr:cNvSpPr>
            <a:spLocks noChangeShapeType="1"/>
          </xdr:cNvSpPr>
        </xdr:nvSpPr>
        <xdr:spPr bwMode="auto">
          <a:xfrm rot="7062852" flipV="1">
            <a:off x="291" y="1279"/>
            <a:ext cx="3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35" name="Freeform 39"/>
          <xdr:cNvSpPr>
            <a:spLocks/>
          </xdr:cNvSpPr>
        </xdr:nvSpPr>
        <xdr:spPr bwMode="auto">
          <a:xfrm rot="7019508" flipV="1">
            <a:off x="291" y="1264"/>
            <a:ext cx="11" cy="21"/>
          </a:xfrm>
          <a:custGeom>
            <a:avLst/>
            <a:gdLst>
              <a:gd name="T0" fmla="*/ 0 w 25"/>
              <a:gd name="T1" fmla="*/ 3 h 25"/>
              <a:gd name="T2" fmla="*/ 0 w 25"/>
              <a:gd name="T3" fmla="*/ 3 h 25"/>
              <a:gd name="T4" fmla="*/ 0 w 25"/>
              <a:gd name="T5" fmla="*/ 0 h 25"/>
              <a:gd name="T6" fmla="*/ 0 60000 65536"/>
              <a:gd name="T7" fmla="*/ 0 60000 65536"/>
              <a:gd name="T8" fmla="*/ 0 60000 65536"/>
              <a:gd name="T9" fmla="*/ 0 w 25"/>
              <a:gd name="T10" fmla="*/ 0 h 25"/>
              <a:gd name="T11" fmla="*/ 25 w 25"/>
              <a:gd name="T12" fmla="*/ 25 h 2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5" h="25">
                <a:moveTo>
                  <a:pt x="0" y="25"/>
                </a:moveTo>
                <a:cubicBezTo>
                  <a:pt x="3" y="24"/>
                  <a:pt x="12" y="22"/>
                  <a:pt x="16" y="18"/>
                </a:cubicBezTo>
                <a:cubicBezTo>
                  <a:pt x="20" y="14"/>
                  <a:pt x="23" y="4"/>
                  <a:pt x="25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30</xdr:col>
      <xdr:colOff>4761</xdr:colOff>
      <xdr:row>27</xdr:row>
      <xdr:rowOff>0</xdr:rowOff>
    </xdr:from>
    <xdr:to>
      <xdr:col>32</xdr:col>
      <xdr:colOff>9523</xdr:colOff>
      <xdr:row>31</xdr:row>
      <xdr:rowOff>78582</xdr:rowOff>
    </xdr:to>
    <xdr:grpSp>
      <xdr:nvGrpSpPr>
        <xdr:cNvPr id="36" name="Group 189"/>
        <xdr:cNvGrpSpPr>
          <a:grpSpLocks/>
        </xdr:cNvGrpSpPr>
      </xdr:nvGrpSpPr>
      <xdr:grpSpPr bwMode="auto">
        <a:xfrm rot="7702848">
          <a:off x="12731351" y="10228660"/>
          <a:ext cx="1412082" cy="1052512"/>
          <a:chOff x="187" y="1242"/>
          <a:chExt cx="144" cy="147"/>
        </a:xfrm>
      </xdr:grpSpPr>
      <xdr:grpSp>
        <xdr:nvGrpSpPr>
          <xdr:cNvPr id="37" name="Group 190"/>
          <xdr:cNvGrpSpPr>
            <a:grpSpLocks/>
          </xdr:cNvGrpSpPr>
        </xdr:nvGrpSpPr>
        <xdr:grpSpPr bwMode="auto">
          <a:xfrm rot="5400000">
            <a:off x="182" y="1276"/>
            <a:ext cx="31" cy="21"/>
            <a:chOff x="206" y="1182"/>
            <a:chExt cx="31" cy="21"/>
          </a:xfrm>
        </xdr:grpSpPr>
        <xdr:sp macro="" textlink="">
          <xdr:nvSpPr>
            <xdr:cNvPr id="49" name="Line 191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0" name="Line 192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8" name="Group 193"/>
          <xdr:cNvGrpSpPr>
            <a:grpSpLocks/>
          </xdr:cNvGrpSpPr>
        </xdr:nvGrpSpPr>
        <xdr:grpSpPr bwMode="auto">
          <a:xfrm rot="10800000">
            <a:off x="224" y="1356"/>
            <a:ext cx="42" cy="33"/>
            <a:chOff x="261" y="1122"/>
            <a:chExt cx="42" cy="33"/>
          </a:xfrm>
        </xdr:grpSpPr>
        <xdr:sp macro="" textlink="">
          <xdr:nvSpPr>
            <xdr:cNvPr id="46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47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48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39" name="Group 197"/>
          <xdr:cNvGrpSpPr>
            <a:grpSpLocks/>
          </xdr:cNvGrpSpPr>
        </xdr:nvGrpSpPr>
        <xdr:grpSpPr bwMode="auto">
          <a:xfrm rot="10800000" flipV="1">
            <a:off x="253" y="1242"/>
            <a:ext cx="42" cy="33"/>
            <a:chOff x="261" y="1122"/>
            <a:chExt cx="42" cy="33"/>
          </a:xfrm>
        </xdr:grpSpPr>
        <xdr:sp macro="" textlink="">
          <xdr:nvSpPr>
            <xdr:cNvPr id="43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44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45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40" name="Group 201"/>
          <xdr:cNvGrpSpPr>
            <a:grpSpLocks/>
          </xdr:cNvGrpSpPr>
        </xdr:nvGrpSpPr>
        <xdr:grpSpPr bwMode="auto">
          <a:xfrm rot="16200000" flipH="1">
            <a:off x="305" y="1335"/>
            <a:ext cx="31" cy="21"/>
            <a:chOff x="206" y="1182"/>
            <a:chExt cx="31" cy="21"/>
          </a:xfrm>
        </xdr:grpSpPr>
        <xdr:sp macro="" textlink="">
          <xdr:nvSpPr>
            <xdr:cNvPr id="41" name="Line 202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42" name="Line 203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30</xdr:col>
      <xdr:colOff>183354</xdr:colOff>
      <xdr:row>33</xdr:row>
      <xdr:rowOff>311945</xdr:rowOff>
    </xdr:from>
    <xdr:to>
      <xdr:col>32</xdr:col>
      <xdr:colOff>307179</xdr:colOff>
      <xdr:row>38</xdr:row>
      <xdr:rowOff>16670</xdr:rowOff>
    </xdr:to>
    <xdr:grpSp>
      <xdr:nvGrpSpPr>
        <xdr:cNvPr id="51" name="Group 218"/>
        <xdr:cNvGrpSpPr>
          <a:grpSpLocks/>
        </xdr:cNvGrpSpPr>
      </xdr:nvGrpSpPr>
      <xdr:grpSpPr bwMode="auto">
        <a:xfrm rot="-3466731">
          <a:off x="12989717" y="12461082"/>
          <a:ext cx="1371600" cy="1171575"/>
          <a:chOff x="516" y="1243"/>
          <a:chExt cx="139" cy="146"/>
        </a:xfrm>
      </xdr:grpSpPr>
      <xdr:grpSp>
        <xdr:nvGrpSpPr>
          <xdr:cNvPr id="52" name="Group 219"/>
          <xdr:cNvGrpSpPr>
            <a:grpSpLocks/>
          </xdr:cNvGrpSpPr>
        </xdr:nvGrpSpPr>
        <xdr:grpSpPr bwMode="auto">
          <a:xfrm rot="5400000">
            <a:off x="511" y="1280"/>
            <a:ext cx="31" cy="21"/>
            <a:chOff x="206" y="1182"/>
            <a:chExt cx="31" cy="21"/>
          </a:xfrm>
        </xdr:grpSpPr>
        <xdr:sp macro="" textlink="">
          <xdr:nvSpPr>
            <xdr:cNvPr id="62" name="Line 22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3" name="Line 22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53" name="Group 222"/>
          <xdr:cNvGrpSpPr>
            <a:grpSpLocks/>
          </xdr:cNvGrpSpPr>
        </xdr:nvGrpSpPr>
        <xdr:grpSpPr bwMode="auto">
          <a:xfrm rot="-5400000">
            <a:off x="629" y="1334"/>
            <a:ext cx="31" cy="21"/>
            <a:chOff x="206" y="1182"/>
            <a:chExt cx="31" cy="21"/>
          </a:xfrm>
        </xdr:grpSpPr>
        <xdr:sp macro="" textlink="">
          <xdr:nvSpPr>
            <xdr:cNvPr id="60" name="Line 22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61" name="Line 22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54" name="Group 225"/>
          <xdr:cNvGrpSpPr>
            <a:grpSpLocks/>
          </xdr:cNvGrpSpPr>
        </xdr:nvGrpSpPr>
        <xdr:grpSpPr bwMode="auto">
          <a:xfrm rot="10800000">
            <a:off x="592" y="1243"/>
            <a:ext cx="31" cy="21"/>
            <a:chOff x="206" y="1182"/>
            <a:chExt cx="31" cy="21"/>
          </a:xfrm>
        </xdr:grpSpPr>
        <xdr:sp macro="" textlink="">
          <xdr:nvSpPr>
            <xdr:cNvPr id="58" name="Line 226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9" name="Line 227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55" name="Group 228"/>
          <xdr:cNvGrpSpPr>
            <a:grpSpLocks/>
          </xdr:cNvGrpSpPr>
        </xdr:nvGrpSpPr>
        <xdr:grpSpPr bwMode="auto">
          <a:xfrm>
            <a:off x="552" y="1368"/>
            <a:ext cx="31" cy="21"/>
            <a:chOff x="206" y="1182"/>
            <a:chExt cx="31" cy="21"/>
          </a:xfrm>
        </xdr:grpSpPr>
        <xdr:sp macro="" textlink="">
          <xdr:nvSpPr>
            <xdr:cNvPr id="56" name="Line 229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57" name="Line 230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39</xdr:col>
      <xdr:colOff>140493</xdr:colOff>
      <xdr:row>33</xdr:row>
      <xdr:rowOff>233361</xdr:rowOff>
    </xdr:from>
    <xdr:to>
      <xdr:col>41</xdr:col>
      <xdr:colOff>240506</xdr:colOff>
      <xdr:row>38</xdr:row>
      <xdr:rowOff>14286</xdr:rowOff>
    </xdr:to>
    <xdr:grpSp>
      <xdr:nvGrpSpPr>
        <xdr:cNvPr id="64" name="Group 248"/>
        <xdr:cNvGrpSpPr>
          <a:grpSpLocks/>
        </xdr:cNvGrpSpPr>
      </xdr:nvGrpSpPr>
      <xdr:grpSpPr bwMode="auto">
        <a:xfrm rot="2112234">
          <a:off x="17761743" y="12282486"/>
          <a:ext cx="1147763" cy="1447800"/>
          <a:chOff x="187" y="1242"/>
          <a:chExt cx="144" cy="147"/>
        </a:xfrm>
      </xdr:grpSpPr>
      <xdr:grpSp>
        <xdr:nvGrpSpPr>
          <xdr:cNvPr id="65" name="Group 249"/>
          <xdr:cNvGrpSpPr>
            <a:grpSpLocks/>
          </xdr:cNvGrpSpPr>
        </xdr:nvGrpSpPr>
        <xdr:grpSpPr bwMode="auto">
          <a:xfrm rot="5400000">
            <a:off x="182" y="1276"/>
            <a:ext cx="31" cy="21"/>
            <a:chOff x="206" y="1182"/>
            <a:chExt cx="31" cy="21"/>
          </a:xfrm>
        </xdr:grpSpPr>
        <xdr:sp macro="" textlink="">
          <xdr:nvSpPr>
            <xdr:cNvPr id="77" name="Line 25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78" name="Line 25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66" name="Group 252"/>
          <xdr:cNvGrpSpPr>
            <a:grpSpLocks/>
          </xdr:cNvGrpSpPr>
        </xdr:nvGrpSpPr>
        <xdr:grpSpPr bwMode="auto">
          <a:xfrm rot="10800000">
            <a:off x="224" y="1356"/>
            <a:ext cx="42" cy="33"/>
            <a:chOff x="261" y="1122"/>
            <a:chExt cx="42" cy="33"/>
          </a:xfrm>
        </xdr:grpSpPr>
        <xdr:sp macro="" textlink="">
          <xdr:nvSpPr>
            <xdr:cNvPr id="74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75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76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67" name="Group 256"/>
          <xdr:cNvGrpSpPr>
            <a:grpSpLocks/>
          </xdr:cNvGrpSpPr>
        </xdr:nvGrpSpPr>
        <xdr:grpSpPr bwMode="auto">
          <a:xfrm rot="10800000" flipV="1">
            <a:off x="253" y="1242"/>
            <a:ext cx="42" cy="33"/>
            <a:chOff x="261" y="1122"/>
            <a:chExt cx="42" cy="33"/>
          </a:xfrm>
        </xdr:grpSpPr>
        <xdr:sp macro="" textlink="">
          <xdr:nvSpPr>
            <xdr:cNvPr id="71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72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73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68" name="Group 260"/>
          <xdr:cNvGrpSpPr>
            <a:grpSpLocks/>
          </xdr:cNvGrpSpPr>
        </xdr:nvGrpSpPr>
        <xdr:grpSpPr bwMode="auto">
          <a:xfrm rot="16200000" flipH="1">
            <a:off x="305" y="1335"/>
            <a:ext cx="31" cy="21"/>
            <a:chOff x="206" y="1182"/>
            <a:chExt cx="31" cy="21"/>
          </a:xfrm>
        </xdr:grpSpPr>
        <xdr:sp macro="" textlink="">
          <xdr:nvSpPr>
            <xdr:cNvPr id="69" name="Line 261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70" name="Line 262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39</xdr:col>
      <xdr:colOff>138112</xdr:colOff>
      <xdr:row>27</xdr:row>
      <xdr:rowOff>190499</xdr:rowOff>
    </xdr:from>
    <xdr:to>
      <xdr:col>41</xdr:col>
      <xdr:colOff>4762</xdr:colOff>
      <xdr:row>31</xdr:row>
      <xdr:rowOff>285749</xdr:rowOff>
    </xdr:to>
    <xdr:grpSp>
      <xdr:nvGrpSpPr>
        <xdr:cNvPr id="79" name="Group 272"/>
        <xdr:cNvGrpSpPr>
          <a:grpSpLocks/>
        </xdr:cNvGrpSpPr>
      </xdr:nvGrpSpPr>
      <xdr:grpSpPr bwMode="auto">
        <a:xfrm>
          <a:off x="17759362" y="10239374"/>
          <a:ext cx="914400" cy="1428750"/>
          <a:chOff x="516" y="1243"/>
          <a:chExt cx="139" cy="146"/>
        </a:xfrm>
      </xdr:grpSpPr>
      <xdr:grpSp>
        <xdr:nvGrpSpPr>
          <xdr:cNvPr id="80" name="Group 273"/>
          <xdr:cNvGrpSpPr>
            <a:grpSpLocks/>
          </xdr:cNvGrpSpPr>
        </xdr:nvGrpSpPr>
        <xdr:grpSpPr bwMode="auto">
          <a:xfrm rot="5400000">
            <a:off x="511" y="1280"/>
            <a:ext cx="31" cy="21"/>
            <a:chOff x="206" y="1182"/>
            <a:chExt cx="31" cy="21"/>
          </a:xfrm>
        </xdr:grpSpPr>
        <xdr:sp macro="" textlink="">
          <xdr:nvSpPr>
            <xdr:cNvPr id="90" name="Line 274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91" name="Line 275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81" name="Group 276"/>
          <xdr:cNvGrpSpPr>
            <a:grpSpLocks/>
          </xdr:cNvGrpSpPr>
        </xdr:nvGrpSpPr>
        <xdr:grpSpPr bwMode="auto">
          <a:xfrm rot="-5400000">
            <a:off x="629" y="1334"/>
            <a:ext cx="31" cy="21"/>
            <a:chOff x="206" y="1182"/>
            <a:chExt cx="31" cy="21"/>
          </a:xfrm>
        </xdr:grpSpPr>
        <xdr:sp macro="" textlink="">
          <xdr:nvSpPr>
            <xdr:cNvPr id="88" name="Line 277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89" name="Line 278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82" name="Group 279"/>
          <xdr:cNvGrpSpPr>
            <a:grpSpLocks/>
          </xdr:cNvGrpSpPr>
        </xdr:nvGrpSpPr>
        <xdr:grpSpPr bwMode="auto">
          <a:xfrm rot="10800000">
            <a:off x="592" y="1243"/>
            <a:ext cx="31" cy="21"/>
            <a:chOff x="206" y="1182"/>
            <a:chExt cx="31" cy="21"/>
          </a:xfrm>
        </xdr:grpSpPr>
        <xdr:sp macro="" textlink="">
          <xdr:nvSpPr>
            <xdr:cNvPr id="86" name="Line 28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87" name="Line 28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83" name="Group 282"/>
          <xdr:cNvGrpSpPr>
            <a:grpSpLocks/>
          </xdr:cNvGrpSpPr>
        </xdr:nvGrpSpPr>
        <xdr:grpSpPr bwMode="auto">
          <a:xfrm>
            <a:off x="552" y="1368"/>
            <a:ext cx="31" cy="21"/>
            <a:chOff x="206" y="1182"/>
            <a:chExt cx="31" cy="21"/>
          </a:xfrm>
        </xdr:grpSpPr>
        <xdr:sp macro="" textlink="">
          <xdr:nvSpPr>
            <xdr:cNvPr id="84" name="Line 28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85" name="Line 28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33</xdr:col>
      <xdr:colOff>676275</xdr:colOff>
      <xdr:row>8</xdr:row>
      <xdr:rowOff>38100</xdr:rowOff>
    </xdr:from>
    <xdr:to>
      <xdr:col>34</xdr:col>
      <xdr:colOff>342900</xdr:colOff>
      <xdr:row>8</xdr:row>
      <xdr:rowOff>276225</xdr:rowOff>
    </xdr:to>
    <xdr:sp macro="" textlink="">
      <xdr:nvSpPr>
        <xdr:cNvPr id="92" name="Freeform 4"/>
        <xdr:cNvSpPr>
          <a:spLocks/>
        </xdr:cNvSpPr>
      </xdr:nvSpPr>
      <xdr:spPr bwMode="auto">
        <a:xfrm>
          <a:off x="23307675" y="1409700"/>
          <a:ext cx="352425" cy="133350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31</xdr:col>
      <xdr:colOff>0</xdr:colOff>
      <xdr:row>5</xdr:row>
      <xdr:rowOff>457200</xdr:rowOff>
    </xdr:from>
    <xdr:to>
      <xdr:col>36</xdr:col>
      <xdr:colOff>428625</xdr:colOff>
      <xdr:row>6</xdr:row>
      <xdr:rowOff>9525</xdr:rowOff>
    </xdr:to>
    <xdr:grpSp>
      <xdr:nvGrpSpPr>
        <xdr:cNvPr id="93" name="Group 72"/>
        <xdr:cNvGrpSpPr>
          <a:grpSpLocks/>
        </xdr:cNvGrpSpPr>
      </xdr:nvGrpSpPr>
      <xdr:grpSpPr bwMode="auto">
        <a:xfrm>
          <a:off x="13430250" y="2171700"/>
          <a:ext cx="3048000" cy="28575"/>
          <a:chOff x="628" y="643"/>
          <a:chExt cx="204" cy="8"/>
        </a:xfrm>
      </xdr:grpSpPr>
      <xdr:sp macro="" textlink="">
        <xdr:nvSpPr>
          <xdr:cNvPr id="94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5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0</xdr:colOff>
      <xdr:row>6</xdr:row>
      <xdr:rowOff>409575</xdr:rowOff>
    </xdr:from>
    <xdr:to>
      <xdr:col>38</xdr:col>
      <xdr:colOff>0</xdr:colOff>
      <xdr:row>6</xdr:row>
      <xdr:rowOff>476250</xdr:rowOff>
    </xdr:to>
    <xdr:grpSp>
      <xdr:nvGrpSpPr>
        <xdr:cNvPr id="96" name="Group 39"/>
        <xdr:cNvGrpSpPr>
          <a:grpSpLocks/>
        </xdr:cNvGrpSpPr>
      </xdr:nvGrpSpPr>
      <xdr:grpSpPr bwMode="auto">
        <a:xfrm>
          <a:off x="13430250" y="2600325"/>
          <a:ext cx="3667125" cy="66675"/>
          <a:chOff x="504" y="685"/>
          <a:chExt cx="328" cy="9"/>
        </a:xfrm>
      </xdr:grpSpPr>
      <xdr:sp macro="" textlink="">
        <xdr:nvSpPr>
          <xdr:cNvPr id="97" name="Line 6"/>
          <xdr:cNvSpPr>
            <a:spLocks noChangeShapeType="1"/>
          </xdr:cNvSpPr>
        </xdr:nvSpPr>
        <xdr:spPr bwMode="auto">
          <a:xfrm flipV="1">
            <a:off x="504" y="685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98" name="Line 6"/>
          <xdr:cNvSpPr>
            <a:spLocks noChangeShapeType="1"/>
          </xdr:cNvSpPr>
        </xdr:nvSpPr>
        <xdr:spPr bwMode="auto">
          <a:xfrm flipV="1">
            <a:off x="504" y="694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9525</xdr:colOff>
      <xdr:row>12</xdr:row>
      <xdr:rowOff>190500</xdr:rowOff>
    </xdr:from>
    <xdr:to>
      <xdr:col>4</xdr:col>
      <xdr:colOff>19050</xdr:colOff>
      <xdr:row>12</xdr:row>
      <xdr:rowOff>190500</xdr:rowOff>
    </xdr:to>
    <xdr:sp macro="" textlink="">
      <xdr:nvSpPr>
        <xdr:cNvPr id="99" name="Line 3"/>
        <xdr:cNvSpPr>
          <a:spLocks noChangeShapeType="1"/>
        </xdr:cNvSpPr>
      </xdr:nvSpPr>
      <xdr:spPr bwMode="auto">
        <a:xfrm>
          <a:off x="2066925" y="2228850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7143</xdr:colOff>
      <xdr:row>17</xdr:row>
      <xdr:rowOff>192881</xdr:rowOff>
    </xdr:from>
    <xdr:to>
      <xdr:col>13</xdr:col>
      <xdr:colOff>0</xdr:colOff>
      <xdr:row>17</xdr:row>
      <xdr:rowOff>238600</xdr:rowOff>
    </xdr:to>
    <xdr:grpSp>
      <xdr:nvGrpSpPr>
        <xdr:cNvPr id="100" name="Group 20"/>
        <xdr:cNvGrpSpPr>
          <a:grpSpLocks/>
        </xdr:cNvGrpSpPr>
      </xdr:nvGrpSpPr>
      <xdr:grpSpPr bwMode="auto">
        <a:xfrm>
          <a:off x="1578768" y="6765131"/>
          <a:ext cx="4279107" cy="45719"/>
          <a:chOff x="628" y="643"/>
          <a:chExt cx="204" cy="8"/>
        </a:xfrm>
      </xdr:grpSpPr>
      <xdr:sp macro="" textlink="">
        <xdr:nvSpPr>
          <xdr:cNvPr id="101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2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34</xdr:col>
      <xdr:colOff>66675</xdr:colOff>
      <xdr:row>4</xdr:row>
      <xdr:rowOff>38100</xdr:rowOff>
    </xdr:from>
    <xdr:to>
      <xdr:col>36</xdr:col>
      <xdr:colOff>9525</xdr:colOff>
      <xdr:row>4</xdr:row>
      <xdr:rowOff>95250</xdr:rowOff>
    </xdr:to>
    <xdr:grpSp>
      <xdr:nvGrpSpPr>
        <xdr:cNvPr id="103" name="Group 39"/>
        <xdr:cNvGrpSpPr>
          <a:grpSpLocks/>
        </xdr:cNvGrpSpPr>
      </xdr:nvGrpSpPr>
      <xdr:grpSpPr bwMode="auto">
        <a:xfrm>
          <a:off x="15068550" y="1276350"/>
          <a:ext cx="990600" cy="57150"/>
          <a:chOff x="504" y="685"/>
          <a:chExt cx="328" cy="9"/>
        </a:xfrm>
      </xdr:grpSpPr>
      <xdr:sp macro="" textlink="">
        <xdr:nvSpPr>
          <xdr:cNvPr id="104" name="Line 6"/>
          <xdr:cNvSpPr>
            <a:spLocks noChangeShapeType="1"/>
          </xdr:cNvSpPr>
        </xdr:nvSpPr>
        <xdr:spPr bwMode="auto">
          <a:xfrm flipV="1">
            <a:off x="504" y="685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05" name="Line 6"/>
          <xdr:cNvSpPr>
            <a:spLocks noChangeShapeType="1"/>
          </xdr:cNvSpPr>
        </xdr:nvSpPr>
        <xdr:spPr bwMode="auto">
          <a:xfrm flipV="1">
            <a:off x="504" y="694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29</xdr:col>
      <xdr:colOff>114300</xdr:colOff>
      <xdr:row>15</xdr:row>
      <xdr:rowOff>50006</xdr:rowOff>
    </xdr:from>
    <xdr:to>
      <xdr:col>29</xdr:col>
      <xdr:colOff>652463</xdr:colOff>
      <xdr:row>15</xdr:row>
      <xdr:rowOff>59531</xdr:rowOff>
    </xdr:to>
    <xdr:sp macro="" textlink="">
      <xdr:nvSpPr>
        <xdr:cNvPr id="106" name="Line 172"/>
        <xdr:cNvSpPr>
          <a:spLocks noChangeShapeType="1"/>
        </xdr:cNvSpPr>
      </xdr:nvSpPr>
      <xdr:spPr bwMode="auto">
        <a:xfrm flipH="1">
          <a:off x="20002500" y="2621756"/>
          <a:ext cx="538163" cy="9525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 type="triangle" w="med" len="med"/>
          <a:tailEnd type="triangle" w="med" len="med"/>
        </a:ln>
      </xdr:spPr>
    </xdr:sp>
    <xdr:clientData/>
  </xdr:twoCellAnchor>
  <xdr:twoCellAnchor>
    <xdr:from>
      <xdr:col>35</xdr:col>
      <xdr:colOff>409577</xdr:colOff>
      <xdr:row>21</xdr:row>
      <xdr:rowOff>107156</xdr:rowOff>
    </xdr:from>
    <xdr:to>
      <xdr:col>37</xdr:col>
      <xdr:colOff>528639</xdr:colOff>
      <xdr:row>24</xdr:row>
      <xdr:rowOff>357187</xdr:rowOff>
    </xdr:to>
    <xdr:grpSp>
      <xdr:nvGrpSpPr>
        <xdr:cNvPr id="107" name="Group 189"/>
        <xdr:cNvGrpSpPr>
          <a:grpSpLocks/>
        </xdr:cNvGrpSpPr>
      </xdr:nvGrpSpPr>
      <xdr:grpSpPr bwMode="auto">
        <a:xfrm rot="-5400000">
          <a:off x="15822217" y="8316516"/>
          <a:ext cx="1393031" cy="1166812"/>
          <a:chOff x="187" y="1242"/>
          <a:chExt cx="144" cy="147"/>
        </a:xfrm>
      </xdr:grpSpPr>
      <xdr:grpSp>
        <xdr:nvGrpSpPr>
          <xdr:cNvPr id="108" name="Group 190"/>
          <xdr:cNvGrpSpPr>
            <a:grpSpLocks/>
          </xdr:cNvGrpSpPr>
        </xdr:nvGrpSpPr>
        <xdr:grpSpPr bwMode="auto">
          <a:xfrm rot="5400000">
            <a:off x="182" y="1276"/>
            <a:ext cx="31" cy="21"/>
            <a:chOff x="206" y="1182"/>
            <a:chExt cx="31" cy="21"/>
          </a:xfrm>
        </xdr:grpSpPr>
        <xdr:sp macro="" textlink="">
          <xdr:nvSpPr>
            <xdr:cNvPr id="120" name="Line 191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21" name="Line 192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09" name="Group 193"/>
          <xdr:cNvGrpSpPr>
            <a:grpSpLocks/>
          </xdr:cNvGrpSpPr>
        </xdr:nvGrpSpPr>
        <xdr:grpSpPr bwMode="auto">
          <a:xfrm rot="10800000">
            <a:off x="224" y="1356"/>
            <a:ext cx="42" cy="33"/>
            <a:chOff x="261" y="1122"/>
            <a:chExt cx="42" cy="33"/>
          </a:xfrm>
        </xdr:grpSpPr>
        <xdr:sp macro="" textlink="">
          <xdr:nvSpPr>
            <xdr:cNvPr id="117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118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119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110" name="Group 197"/>
          <xdr:cNvGrpSpPr>
            <a:grpSpLocks/>
          </xdr:cNvGrpSpPr>
        </xdr:nvGrpSpPr>
        <xdr:grpSpPr bwMode="auto">
          <a:xfrm rot="10800000" flipV="1">
            <a:off x="253" y="1242"/>
            <a:ext cx="42" cy="33"/>
            <a:chOff x="261" y="1122"/>
            <a:chExt cx="42" cy="33"/>
          </a:xfrm>
        </xdr:grpSpPr>
        <xdr:sp macro="" textlink="">
          <xdr:nvSpPr>
            <xdr:cNvPr id="114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115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116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111" name="Group 201"/>
          <xdr:cNvGrpSpPr>
            <a:grpSpLocks/>
          </xdr:cNvGrpSpPr>
        </xdr:nvGrpSpPr>
        <xdr:grpSpPr bwMode="auto">
          <a:xfrm rot="16200000" flipH="1">
            <a:off x="305" y="1335"/>
            <a:ext cx="31" cy="21"/>
            <a:chOff x="206" y="1182"/>
            <a:chExt cx="31" cy="21"/>
          </a:xfrm>
        </xdr:grpSpPr>
        <xdr:sp macro="" textlink="">
          <xdr:nvSpPr>
            <xdr:cNvPr id="112" name="Line 202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13" name="Line 203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33</xdr:col>
      <xdr:colOff>28575</xdr:colOff>
      <xdr:row>21</xdr:row>
      <xdr:rowOff>19050</xdr:rowOff>
    </xdr:from>
    <xdr:to>
      <xdr:col>35</xdr:col>
      <xdr:colOff>57150</xdr:colOff>
      <xdr:row>24</xdr:row>
      <xdr:rowOff>238125</xdr:rowOff>
    </xdr:to>
    <xdr:grpSp>
      <xdr:nvGrpSpPr>
        <xdr:cNvPr id="122" name="グループ化 151"/>
        <xdr:cNvGrpSpPr>
          <a:grpSpLocks/>
        </xdr:cNvGrpSpPr>
      </xdr:nvGrpSpPr>
      <xdr:grpSpPr bwMode="auto">
        <a:xfrm>
          <a:off x="14506575" y="8115300"/>
          <a:ext cx="1076325" cy="1362075"/>
          <a:chOff x="1747837" y="11472863"/>
          <a:chExt cx="1400175" cy="1371600"/>
        </a:xfrm>
      </xdr:grpSpPr>
      <xdr:sp macro="" textlink="">
        <xdr:nvSpPr>
          <xdr:cNvPr id="123" name="Line 172"/>
          <xdr:cNvSpPr>
            <a:spLocks noChangeShapeType="1"/>
          </xdr:cNvSpPr>
        </xdr:nvSpPr>
        <xdr:spPr bwMode="auto">
          <a:xfrm flipH="1">
            <a:off x="2266950" y="11782425"/>
            <a:ext cx="533400" cy="9524"/>
          </a:xfrm>
          <a:prstGeom prst="line">
            <a:avLst/>
          </a:prstGeom>
          <a:noFill/>
          <a:ln w="9525">
            <a:solidFill>
              <a:srgbClr val="000000"/>
            </a:solidFill>
            <a:prstDash val="sysDot"/>
            <a:round/>
            <a:headEnd type="triangle" w="med" len="med"/>
            <a:tailEnd type="triangle" w="med" len="med"/>
          </a:ln>
        </xdr:spPr>
      </xdr:sp>
      <xdr:grpSp>
        <xdr:nvGrpSpPr>
          <xdr:cNvPr id="124" name="Group 189"/>
          <xdr:cNvGrpSpPr>
            <a:grpSpLocks/>
          </xdr:cNvGrpSpPr>
        </xdr:nvGrpSpPr>
        <xdr:grpSpPr bwMode="auto">
          <a:xfrm rot="-5400000">
            <a:off x="1762125" y="11458575"/>
            <a:ext cx="1371600" cy="1400175"/>
            <a:chOff x="187" y="1242"/>
            <a:chExt cx="144" cy="147"/>
          </a:xfrm>
        </xdr:grpSpPr>
        <xdr:grpSp>
          <xdr:nvGrpSpPr>
            <xdr:cNvPr id="126" name="Group 190"/>
            <xdr:cNvGrpSpPr>
              <a:grpSpLocks/>
            </xdr:cNvGrpSpPr>
          </xdr:nvGrpSpPr>
          <xdr:grpSpPr bwMode="auto">
            <a:xfrm rot="5400000">
              <a:off x="182" y="1276"/>
              <a:ext cx="31" cy="21"/>
              <a:chOff x="206" y="1182"/>
              <a:chExt cx="31" cy="21"/>
            </a:xfrm>
          </xdr:grpSpPr>
          <xdr:sp macro="" textlink="">
            <xdr:nvSpPr>
              <xdr:cNvPr id="138" name="Line 191"/>
              <xdr:cNvSpPr>
                <a:spLocks noChangeShapeType="1"/>
              </xdr:cNvSpPr>
            </xdr:nvSpPr>
            <xdr:spPr bwMode="auto">
              <a:xfrm>
                <a:off x="206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9" name="Line 192"/>
              <xdr:cNvSpPr>
                <a:spLocks noChangeShapeType="1"/>
              </xdr:cNvSpPr>
            </xdr:nvSpPr>
            <xdr:spPr bwMode="auto">
              <a:xfrm>
                <a:off x="222" y="1182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grpSp>
          <xdr:nvGrpSpPr>
            <xdr:cNvPr id="127" name="Group 193"/>
            <xdr:cNvGrpSpPr>
              <a:grpSpLocks/>
            </xdr:cNvGrpSpPr>
          </xdr:nvGrpSpPr>
          <xdr:grpSpPr bwMode="auto">
            <a:xfrm rot="10800000">
              <a:off x="224" y="1356"/>
              <a:ext cx="42" cy="33"/>
              <a:chOff x="261" y="1122"/>
              <a:chExt cx="42" cy="33"/>
            </a:xfrm>
          </xdr:grpSpPr>
          <xdr:sp macro="" textlink="">
            <xdr:nvSpPr>
              <xdr:cNvPr id="135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136" name="Freeform 39"/>
              <xdr:cNvSpPr>
                <a:spLocks/>
              </xdr:cNvSpPr>
            </xdr:nvSpPr>
            <xdr:spPr bwMode="auto">
              <a:xfrm rot="5422137">
                <a:off x="287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  <xdr:sp macro="" textlink="">
            <xdr:nvSpPr>
              <xdr:cNvPr id="137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  <xdr:grpSp>
          <xdr:nvGrpSpPr>
            <xdr:cNvPr id="128" name="Group 197"/>
            <xdr:cNvGrpSpPr>
              <a:grpSpLocks/>
            </xdr:cNvGrpSpPr>
          </xdr:nvGrpSpPr>
          <xdr:grpSpPr bwMode="auto">
            <a:xfrm rot="10800000" flipV="1">
              <a:off x="253" y="1242"/>
              <a:ext cx="42" cy="33"/>
              <a:chOff x="261" y="1122"/>
              <a:chExt cx="42" cy="33"/>
            </a:xfrm>
          </xdr:grpSpPr>
          <xdr:sp macro="" textlink="">
            <xdr:nvSpPr>
              <xdr:cNvPr id="132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133" name="Freeform 39"/>
              <xdr:cNvSpPr>
                <a:spLocks/>
              </xdr:cNvSpPr>
            </xdr:nvSpPr>
            <xdr:spPr bwMode="auto">
              <a:xfrm rot="5422137">
                <a:off x="287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  <xdr:sp macro="" textlink="">
            <xdr:nvSpPr>
              <xdr:cNvPr id="134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  <xdr:grpSp>
          <xdr:nvGrpSpPr>
            <xdr:cNvPr id="129" name="Group 201"/>
            <xdr:cNvGrpSpPr>
              <a:grpSpLocks/>
            </xdr:cNvGrpSpPr>
          </xdr:nvGrpSpPr>
          <xdr:grpSpPr bwMode="auto">
            <a:xfrm rot="16200000" flipH="1">
              <a:off x="305" y="1335"/>
              <a:ext cx="31" cy="21"/>
              <a:chOff x="206" y="1182"/>
              <a:chExt cx="31" cy="21"/>
            </a:xfrm>
          </xdr:grpSpPr>
          <xdr:sp macro="" textlink="">
            <xdr:nvSpPr>
              <xdr:cNvPr id="130" name="Line 202"/>
              <xdr:cNvSpPr>
                <a:spLocks noChangeShapeType="1"/>
              </xdr:cNvSpPr>
            </xdr:nvSpPr>
            <xdr:spPr bwMode="auto">
              <a:xfrm>
                <a:off x="206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31" name="Line 203"/>
              <xdr:cNvSpPr>
                <a:spLocks noChangeShapeType="1"/>
              </xdr:cNvSpPr>
            </xdr:nvSpPr>
            <xdr:spPr bwMode="auto">
              <a:xfrm>
                <a:off x="222" y="1182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  <xdr:sp macro="" textlink="">
        <xdr:nvSpPr>
          <xdr:cNvPr id="125" name="Line 172"/>
          <xdr:cNvSpPr>
            <a:spLocks noChangeShapeType="1"/>
          </xdr:cNvSpPr>
        </xdr:nvSpPr>
        <xdr:spPr bwMode="auto">
          <a:xfrm flipH="1">
            <a:off x="2219325" y="12515850"/>
            <a:ext cx="533400" cy="9524"/>
          </a:xfrm>
          <a:prstGeom prst="line">
            <a:avLst/>
          </a:prstGeom>
          <a:noFill/>
          <a:ln w="9525">
            <a:solidFill>
              <a:srgbClr val="000000"/>
            </a:solidFill>
            <a:prstDash val="sysDot"/>
            <a:round/>
            <a:headEnd type="triangle" w="med" len="med"/>
            <a:tailEnd type="triangle" w="med" len="med"/>
          </a:ln>
        </xdr:spPr>
      </xdr:sp>
    </xdr:grpSp>
    <xdr:clientData/>
  </xdr:twoCellAnchor>
  <xdr:twoCellAnchor>
    <xdr:from>
      <xdr:col>30</xdr:col>
      <xdr:colOff>523875</xdr:colOff>
      <xdr:row>4</xdr:row>
      <xdr:rowOff>66675</xdr:rowOff>
    </xdr:from>
    <xdr:to>
      <xdr:col>33</xdr:col>
      <xdr:colOff>219075</xdr:colOff>
      <xdr:row>4</xdr:row>
      <xdr:rowOff>114300</xdr:rowOff>
    </xdr:to>
    <xdr:grpSp>
      <xdr:nvGrpSpPr>
        <xdr:cNvPr id="140" name="Group 39"/>
        <xdr:cNvGrpSpPr>
          <a:grpSpLocks/>
        </xdr:cNvGrpSpPr>
      </xdr:nvGrpSpPr>
      <xdr:grpSpPr bwMode="auto">
        <a:xfrm>
          <a:off x="13430250" y="1304925"/>
          <a:ext cx="1266825" cy="47625"/>
          <a:chOff x="504" y="685"/>
          <a:chExt cx="328" cy="9"/>
        </a:xfrm>
      </xdr:grpSpPr>
      <xdr:sp macro="" textlink="">
        <xdr:nvSpPr>
          <xdr:cNvPr id="141" name="Line 6"/>
          <xdr:cNvSpPr>
            <a:spLocks noChangeShapeType="1"/>
          </xdr:cNvSpPr>
        </xdr:nvSpPr>
        <xdr:spPr bwMode="auto">
          <a:xfrm flipV="1">
            <a:off x="504" y="685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42" name="Line 6"/>
          <xdr:cNvSpPr>
            <a:spLocks noChangeShapeType="1"/>
          </xdr:cNvSpPr>
        </xdr:nvSpPr>
        <xdr:spPr bwMode="auto">
          <a:xfrm flipV="1">
            <a:off x="504" y="694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14</xdr:col>
      <xdr:colOff>180977</xdr:colOff>
      <xdr:row>3</xdr:row>
      <xdr:rowOff>466725</xdr:rowOff>
    </xdr:from>
    <xdr:to>
      <xdr:col>15</xdr:col>
      <xdr:colOff>28577</xdr:colOff>
      <xdr:row>4</xdr:row>
      <xdr:rowOff>285750</xdr:rowOff>
    </xdr:to>
    <xdr:pic>
      <xdr:nvPicPr>
        <xdr:cNvPr id="143" name="Picture 5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 rot="20829491">
          <a:off x="9782177" y="685800"/>
          <a:ext cx="53340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35</xdr:col>
      <xdr:colOff>392907</xdr:colOff>
      <xdr:row>14</xdr:row>
      <xdr:rowOff>104776</xdr:rowOff>
    </xdr:from>
    <xdr:to>
      <xdr:col>37</xdr:col>
      <xdr:colOff>431007</xdr:colOff>
      <xdr:row>17</xdr:row>
      <xdr:rowOff>285751</xdr:rowOff>
    </xdr:to>
    <xdr:grpSp>
      <xdr:nvGrpSpPr>
        <xdr:cNvPr id="144" name="Group 263"/>
        <xdr:cNvGrpSpPr>
          <a:grpSpLocks/>
        </xdr:cNvGrpSpPr>
      </xdr:nvGrpSpPr>
      <xdr:grpSpPr bwMode="auto">
        <a:xfrm rot="-3241976">
          <a:off x="15799594" y="5653089"/>
          <a:ext cx="1323975" cy="1085850"/>
          <a:chOff x="516" y="1289"/>
          <a:chExt cx="139" cy="137"/>
        </a:xfrm>
      </xdr:grpSpPr>
      <xdr:grpSp>
        <xdr:nvGrpSpPr>
          <xdr:cNvPr id="145" name="Group 264"/>
          <xdr:cNvGrpSpPr>
            <a:grpSpLocks/>
          </xdr:cNvGrpSpPr>
        </xdr:nvGrpSpPr>
        <xdr:grpSpPr bwMode="auto">
          <a:xfrm rot="16200000" flipH="1">
            <a:off x="629" y="1368"/>
            <a:ext cx="31" cy="21"/>
            <a:chOff x="206" y="1182"/>
            <a:chExt cx="31" cy="21"/>
          </a:xfrm>
        </xdr:grpSpPr>
        <xdr:sp macro="" textlink="">
          <xdr:nvSpPr>
            <xdr:cNvPr id="151" name="Line 265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52" name="Line 266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46" name="Group 267"/>
          <xdr:cNvGrpSpPr>
            <a:grpSpLocks/>
          </xdr:cNvGrpSpPr>
        </xdr:nvGrpSpPr>
        <xdr:grpSpPr bwMode="auto">
          <a:xfrm rot="5400000">
            <a:off x="511" y="1316"/>
            <a:ext cx="31" cy="21"/>
            <a:chOff x="206" y="1182"/>
            <a:chExt cx="31" cy="21"/>
          </a:xfrm>
        </xdr:grpSpPr>
        <xdr:sp macro="" textlink="">
          <xdr:nvSpPr>
            <xdr:cNvPr id="149" name="Line 268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50" name="Line 269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147" name="Freeform 39"/>
          <xdr:cNvSpPr>
            <a:spLocks/>
          </xdr:cNvSpPr>
        </xdr:nvSpPr>
        <xdr:spPr bwMode="auto">
          <a:xfrm rot="5400000">
            <a:off x="547" y="1395"/>
            <a:ext cx="43" cy="19"/>
          </a:xfrm>
          <a:custGeom>
            <a:avLst/>
            <a:gdLst>
              <a:gd name="T0" fmla="*/ 0 w 43"/>
              <a:gd name="T1" fmla="*/ 25 h 19"/>
              <a:gd name="T2" fmla="*/ 16 w 43"/>
              <a:gd name="T3" fmla="*/ 18 h 19"/>
              <a:gd name="T4" fmla="*/ 25 w 43"/>
              <a:gd name="T5" fmla="*/ 0 h 19"/>
              <a:gd name="T6" fmla="*/ 0 60000 65536"/>
              <a:gd name="T7" fmla="*/ 0 60000 65536"/>
              <a:gd name="T8" fmla="*/ 0 60000 65536"/>
              <a:gd name="T9" fmla="*/ 0 w 43"/>
              <a:gd name="T10" fmla="*/ 0 h 19"/>
              <a:gd name="T11" fmla="*/ 25 w 43"/>
              <a:gd name="T12" fmla="*/ 25 h 19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43" h="19">
                <a:moveTo>
                  <a:pt x="43" y="19"/>
                </a:moveTo>
                <a:cubicBezTo>
                  <a:pt x="37" y="18"/>
                  <a:pt x="14" y="19"/>
                  <a:pt x="7" y="16"/>
                </a:cubicBezTo>
                <a:cubicBezTo>
                  <a:pt x="0" y="13"/>
                  <a:pt x="3" y="4"/>
                  <a:pt x="2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  <xdr:sp macro="" textlink="">
        <xdr:nvSpPr>
          <xdr:cNvPr id="148" name="Freeform 39"/>
          <xdr:cNvSpPr>
            <a:spLocks/>
          </xdr:cNvSpPr>
        </xdr:nvSpPr>
        <xdr:spPr bwMode="auto">
          <a:xfrm rot="-5400000">
            <a:off x="577" y="1301"/>
            <a:ext cx="43" cy="19"/>
          </a:xfrm>
          <a:custGeom>
            <a:avLst/>
            <a:gdLst>
              <a:gd name="T0" fmla="*/ 0 w 43"/>
              <a:gd name="T1" fmla="*/ 25 h 19"/>
              <a:gd name="T2" fmla="*/ 16 w 43"/>
              <a:gd name="T3" fmla="*/ 18 h 19"/>
              <a:gd name="T4" fmla="*/ 25 w 43"/>
              <a:gd name="T5" fmla="*/ 0 h 19"/>
              <a:gd name="T6" fmla="*/ 0 60000 65536"/>
              <a:gd name="T7" fmla="*/ 0 60000 65536"/>
              <a:gd name="T8" fmla="*/ 0 60000 65536"/>
              <a:gd name="T9" fmla="*/ 0 w 43"/>
              <a:gd name="T10" fmla="*/ 0 h 19"/>
              <a:gd name="T11" fmla="*/ 25 w 43"/>
              <a:gd name="T12" fmla="*/ 25 h 19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43" h="19">
                <a:moveTo>
                  <a:pt x="43" y="19"/>
                </a:moveTo>
                <a:cubicBezTo>
                  <a:pt x="37" y="18"/>
                  <a:pt x="14" y="19"/>
                  <a:pt x="7" y="16"/>
                </a:cubicBezTo>
                <a:cubicBezTo>
                  <a:pt x="0" y="13"/>
                  <a:pt x="3" y="4"/>
                  <a:pt x="2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33</xdr:col>
      <xdr:colOff>2382</xdr:colOff>
      <xdr:row>27</xdr:row>
      <xdr:rowOff>133351</xdr:rowOff>
    </xdr:from>
    <xdr:to>
      <xdr:col>35</xdr:col>
      <xdr:colOff>88107</xdr:colOff>
      <xdr:row>30</xdr:row>
      <xdr:rowOff>278607</xdr:rowOff>
    </xdr:to>
    <xdr:grpSp>
      <xdr:nvGrpSpPr>
        <xdr:cNvPr id="153" name="グループ化 2"/>
        <xdr:cNvGrpSpPr>
          <a:grpSpLocks/>
        </xdr:cNvGrpSpPr>
      </xdr:nvGrpSpPr>
      <xdr:grpSpPr bwMode="auto">
        <a:xfrm>
          <a:off x="14480382" y="10182226"/>
          <a:ext cx="1133475" cy="1145381"/>
          <a:chOff x="4876800" y="9877425"/>
          <a:chExt cx="1304925" cy="1343025"/>
        </a:xfrm>
      </xdr:grpSpPr>
      <xdr:grpSp>
        <xdr:nvGrpSpPr>
          <xdr:cNvPr id="154" name="Group 263"/>
          <xdr:cNvGrpSpPr>
            <a:grpSpLocks/>
          </xdr:cNvGrpSpPr>
        </xdr:nvGrpSpPr>
        <xdr:grpSpPr bwMode="auto">
          <a:xfrm rot="-3403885">
            <a:off x="5161044" y="9701508"/>
            <a:ext cx="914400" cy="1304925"/>
            <a:chOff x="559" y="1289"/>
            <a:chExt cx="96" cy="137"/>
          </a:xfrm>
        </xdr:grpSpPr>
        <xdr:grpSp>
          <xdr:nvGrpSpPr>
            <xdr:cNvPr id="156" name="Group 264"/>
            <xdr:cNvGrpSpPr>
              <a:grpSpLocks/>
            </xdr:cNvGrpSpPr>
          </xdr:nvGrpSpPr>
          <xdr:grpSpPr bwMode="auto">
            <a:xfrm rot="16200000" flipH="1">
              <a:off x="629" y="1368"/>
              <a:ext cx="31" cy="21"/>
              <a:chOff x="206" y="1182"/>
              <a:chExt cx="31" cy="21"/>
            </a:xfrm>
          </xdr:grpSpPr>
          <xdr:sp macro="" textlink="">
            <xdr:nvSpPr>
              <xdr:cNvPr id="159" name="Line 265"/>
              <xdr:cNvSpPr>
                <a:spLocks noChangeShapeType="1"/>
              </xdr:cNvSpPr>
            </xdr:nvSpPr>
            <xdr:spPr bwMode="auto">
              <a:xfrm>
                <a:off x="206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160" name="Line 266"/>
              <xdr:cNvSpPr>
                <a:spLocks noChangeShapeType="1"/>
              </xdr:cNvSpPr>
            </xdr:nvSpPr>
            <xdr:spPr bwMode="auto">
              <a:xfrm>
                <a:off x="222" y="1182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sp macro="" textlink="">
          <xdr:nvSpPr>
            <xdr:cNvPr id="157" name="Freeform 39"/>
            <xdr:cNvSpPr>
              <a:spLocks/>
            </xdr:cNvSpPr>
          </xdr:nvSpPr>
          <xdr:spPr bwMode="auto">
            <a:xfrm rot="5400000">
              <a:off x="547" y="1395"/>
              <a:ext cx="43" cy="19"/>
            </a:xfrm>
            <a:custGeom>
              <a:avLst/>
              <a:gdLst>
                <a:gd name="T0" fmla="*/ 0 w 43"/>
                <a:gd name="T1" fmla="*/ 25 h 19"/>
                <a:gd name="T2" fmla="*/ 16 w 43"/>
                <a:gd name="T3" fmla="*/ 18 h 19"/>
                <a:gd name="T4" fmla="*/ 25 w 43"/>
                <a:gd name="T5" fmla="*/ 0 h 19"/>
                <a:gd name="T6" fmla="*/ 0 60000 65536"/>
                <a:gd name="T7" fmla="*/ 0 60000 65536"/>
                <a:gd name="T8" fmla="*/ 0 60000 65536"/>
                <a:gd name="T9" fmla="*/ 0 w 43"/>
                <a:gd name="T10" fmla="*/ 0 h 19"/>
                <a:gd name="T11" fmla="*/ 25 w 43"/>
                <a:gd name="T12" fmla="*/ 25 h 19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43" h="19">
                  <a:moveTo>
                    <a:pt x="43" y="19"/>
                  </a:moveTo>
                  <a:cubicBezTo>
                    <a:pt x="37" y="18"/>
                    <a:pt x="14" y="19"/>
                    <a:pt x="7" y="16"/>
                  </a:cubicBezTo>
                  <a:cubicBezTo>
                    <a:pt x="0" y="13"/>
                    <a:pt x="3" y="4"/>
                    <a:pt x="2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158" name="Freeform 39"/>
            <xdr:cNvSpPr>
              <a:spLocks/>
            </xdr:cNvSpPr>
          </xdr:nvSpPr>
          <xdr:spPr bwMode="auto">
            <a:xfrm rot="-5400000">
              <a:off x="577" y="1301"/>
              <a:ext cx="43" cy="19"/>
            </a:xfrm>
            <a:custGeom>
              <a:avLst/>
              <a:gdLst>
                <a:gd name="T0" fmla="*/ 0 w 43"/>
                <a:gd name="T1" fmla="*/ 25 h 19"/>
                <a:gd name="T2" fmla="*/ 16 w 43"/>
                <a:gd name="T3" fmla="*/ 18 h 19"/>
                <a:gd name="T4" fmla="*/ 25 w 43"/>
                <a:gd name="T5" fmla="*/ 0 h 19"/>
                <a:gd name="T6" fmla="*/ 0 60000 65536"/>
                <a:gd name="T7" fmla="*/ 0 60000 65536"/>
                <a:gd name="T8" fmla="*/ 0 60000 65536"/>
                <a:gd name="T9" fmla="*/ 0 w 43"/>
                <a:gd name="T10" fmla="*/ 0 h 19"/>
                <a:gd name="T11" fmla="*/ 25 w 43"/>
                <a:gd name="T12" fmla="*/ 25 h 19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43" h="19">
                  <a:moveTo>
                    <a:pt x="43" y="19"/>
                  </a:moveTo>
                  <a:cubicBezTo>
                    <a:pt x="37" y="18"/>
                    <a:pt x="14" y="19"/>
                    <a:pt x="7" y="16"/>
                  </a:cubicBezTo>
                  <a:cubicBezTo>
                    <a:pt x="0" y="13"/>
                    <a:pt x="3" y="4"/>
                    <a:pt x="2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sp macro="" textlink="">
        <xdr:nvSpPr>
          <xdr:cNvPr id="155" name="Freeform 39"/>
          <xdr:cNvSpPr>
            <a:spLocks/>
          </xdr:cNvSpPr>
        </xdr:nvSpPr>
        <xdr:spPr bwMode="auto">
          <a:xfrm rot="-8280832">
            <a:off x="4864343" y="10548074"/>
            <a:ext cx="238125" cy="466725"/>
          </a:xfrm>
          <a:custGeom>
            <a:avLst/>
            <a:gdLst>
              <a:gd name="T0" fmla="*/ 0 w 43"/>
              <a:gd name="T1" fmla="*/ 2147483647 h 19"/>
              <a:gd name="T2" fmla="*/ 2147483647 w 43"/>
              <a:gd name="T3" fmla="*/ 2147483647 h 19"/>
              <a:gd name="T4" fmla="*/ 2147483647 w 43"/>
              <a:gd name="T5" fmla="*/ 0 h 19"/>
              <a:gd name="T6" fmla="*/ 0 60000 65536"/>
              <a:gd name="T7" fmla="*/ 0 60000 65536"/>
              <a:gd name="T8" fmla="*/ 0 60000 65536"/>
              <a:gd name="T9" fmla="*/ 0 w 43"/>
              <a:gd name="T10" fmla="*/ 0 h 19"/>
              <a:gd name="T11" fmla="*/ 25 w 43"/>
              <a:gd name="T12" fmla="*/ 25 h 19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43" h="19">
                <a:moveTo>
                  <a:pt x="43" y="19"/>
                </a:moveTo>
                <a:cubicBezTo>
                  <a:pt x="37" y="18"/>
                  <a:pt x="14" y="19"/>
                  <a:pt x="7" y="16"/>
                </a:cubicBezTo>
                <a:cubicBezTo>
                  <a:pt x="0" y="13"/>
                  <a:pt x="3" y="4"/>
                  <a:pt x="2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triangle" w="med" len="med"/>
            <a:tailEnd type="none" w="med" len="med"/>
          </a:ln>
        </xdr:spPr>
      </xdr:sp>
    </xdr:grpSp>
    <xdr:clientData/>
  </xdr:twoCellAnchor>
  <xdr:twoCellAnchor>
    <xdr:from>
      <xdr:col>38</xdr:col>
      <xdr:colOff>450056</xdr:colOff>
      <xdr:row>14</xdr:row>
      <xdr:rowOff>107155</xdr:rowOff>
    </xdr:from>
    <xdr:to>
      <xdr:col>40</xdr:col>
      <xdr:colOff>507206</xdr:colOff>
      <xdr:row>17</xdr:row>
      <xdr:rowOff>269080</xdr:rowOff>
    </xdr:to>
    <xdr:grpSp>
      <xdr:nvGrpSpPr>
        <xdr:cNvPr id="161" name="Group 263"/>
        <xdr:cNvGrpSpPr>
          <a:grpSpLocks/>
        </xdr:cNvGrpSpPr>
      </xdr:nvGrpSpPr>
      <xdr:grpSpPr bwMode="auto">
        <a:xfrm rot="-8894915">
          <a:off x="17547431" y="5536405"/>
          <a:ext cx="1104900" cy="1304925"/>
          <a:chOff x="516" y="1289"/>
          <a:chExt cx="139" cy="137"/>
        </a:xfrm>
      </xdr:grpSpPr>
      <xdr:grpSp>
        <xdr:nvGrpSpPr>
          <xdr:cNvPr id="162" name="Group 264"/>
          <xdr:cNvGrpSpPr>
            <a:grpSpLocks/>
          </xdr:cNvGrpSpPr>
        </xdr:nvGrpSpPr>
        <xdr:grpSpPr bwMode="auto">
          <a:xfrm rot="16200000" flipH="1">
            <a:off x="629" y="1368"/>
            <a:ext cx="31" cy="21"/>
            <a:chOff x="206" y="1182"/>
            <a:chExt cx="31" cy="21"/>
          </a:xfrm>
        </xdr:grpSpPr>
        <xdr:sp macro="" textlink="">
          <xdr:nvSpPr>
            <xdr:cNvPr id="168" name="Line 265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69" name="Line 266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63" name="Group 267"/>
          <xdr:cNvGrpSpPr>
            <a:grpSpLocks/>
          </xdr:cNvGrpSpPr>
        </xdr:nvGrpSpPr>
        <xdr:grpSpPr bwMode="auto">
          <a:xfrm rot="5400000">
            <a:off x="511" y="1316"/>
            <a:ext cx="31" cy="21"/>
            <a:chOff x="206" y="1182"/>
            <a:chExt cx="31" cy="21"/>
          </a:xfrm>
        </xdr:grpSpPr>
        <xdr:sp macro="" textlink="">
          <xdr:nvSpPr>
            <xdr:cNvPr id="166" name="Line 268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67" name="Line 269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sp macro="" textlink="">
        <xdr:nvSpPr>
          <xdr:cNvPr id="164" name="Freeform 39"/>
          <xdr:cNvSpPr>
            <a:spLocks/>
          </xdr:cNvSpPr>
        </xdr:nvSpPr>
        <xdr:spPr bwMode="auto">
          <a:xfrm rot="5400000">
            <a:off x="547" y="1395"/>
            <a:ext cx="43" cy="19"/>
          </a:xfrm>
          <a:custGeom>
            <a:avLst/>
            <a:gdLst>
              <a:gd name="T0" fmla="*/ 0 w 43"/>
              <a:gd name="T1" fmla="*/ 25 h 19"/>
              <a:gd name="T2" fmla="*/ 16 w 43"/>
              <a:gd name="T3" fmla="*/ 18 h 19"/>
              <a:gd name="T4" fmla="*/ 25 w 43"/>
              <a:gd name="T5" fmla="*/ 0 h 19"/>
              <a:gd name="T6" fmla="*/ 0 60000 65536"/>
              <a:gd name="T7" fmla="*/ 0 60000 65536"/>
              <a:gd name="T8" fmla="*/ 0 60000 65536"/>
              <a:gd name="T9" fmla="*/ 0 w 43"/>
              <a:gd name="T10" fmla="*/ 0 h 19"/>
              <a:gd name="T11" fmla="*/ 25 w 43"/>
              <a:gd name="T12" fmla="*/ 25 h 19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43" h="19">
                <a:moveTo>
                  <a:pt x="43" y="19"/>
                </a:moveTo>
                <a:cubicBezTo>
                  <a:pt x="37" y="18"/>
                  <a:pt x="14" y="19"/>
                  <a:pt x="7" y="16"/>
                </a:cubicBezTo>
                <a:cubicBezTo>
                  <a:pt x="0" y="13"/>
                  <a:pt x="3" y="4"/>
                  <a:pt x="2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  <xdr:sp macro="" textlink="">
        <xdr:nvSpPr>
          <xdr:cNvPr id="165" name="Freeform 39"/>
          <xdr:cNvSpPr>
            <a:spLocks/>
          </xdr:cNvSpPr>
        </xdr:nvSpPr>
        <xdr:spPr bwMode="auto">
          <a:xfrm rot="-5400000">
            <a:off x="577" y="1301"/>
            <a:ext cx="43" cy="19"/>
          </a:xfrm>
          <a:custGeom>
            <a:avLst/>
            <a:gdLst>
              <a:gd name="T0" fmla="*/ 0 w 43"/>
              <a:gd name="T1" fmla="*/ 25 h 19"/>
              <a:gd name="T2" fmla="*/ 16 w 43"/>
              <a:gd name="T3" fmla="*/ 18 h 19"/>
              <a:gd name="T4" fmla="*/ 25 w 43"/>
              <a:gd name="T5" fmla="*/ 0 h 19"/>
              <a:gd name="T6" fmla="*/ 0 60000 65536"/>
              <a:gd name="T7" fmla="*/ 0 60000 65536"/>
              <a:gd name="T8" fmla="*/ 0 60000 65536"/>
              <a:gd name="T9" fmla="*/ 0 w 43"/>
              <a:gd name="T10" fmla="*/ 0 h 19"/>
              <a:gd name="T11" fmla="*/ 25 w 43"/>
              <a:gd name="T12" fmla="*/ 25 h 19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43" h="19">
                <a:moveTo>
                  <a:pt x="43" y="19"/>
                </a:moveTo>
                <a:cubicBezTo>
                  <a:pt x="37" y="18"/>
                  <a:pt x="14" y="19"/>
                  <a:pt x="7" y="16"/>
                </a:cubicBezTo>
                <a:cubicBezTo>
                  <a:pt x="0" y="13"/>
                  <a:pt x="3" y="4"/>
                  <a:pt x="2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29</xdr:col>
      <xdr:colOff>0</xdr:colOff>
      <xdr:row>13</xdr:row>
      <xdr:rowOff>47625</xdr:rowOff>
    </xdr:from>
    <xdr:to>
      <xdr:col>29</xdr:col>
      <xdr:colOff>57150</xdr:colOff>
      <xdr:row>13</xdr:row>
      <xdr:rowOff>361950</xdr:rowOff>
    </xdr:to>
    <xdr:grpSp>
      <xdr:nvGrpSpPr>
        <xdr:cNvPr id="170" name="Group 90"/>
        <xdr:cNvGrpSpPr>
          <a:grpSpLocks/>
        </xdr:cNvGrpSpPr>
      </xdr:nvGrpSpPr>
      <xdr:grpSpPr bwMode="auto">
        <a:xfrm>
          <a:off x="12382500" y="5095875"/>
          <a:ext cx="57150" cy="314325"/>
          <a:chOff x="221" y="1353"/>
          <a:chExt cx="21" cy="33"/>
        </a:xfrm>
      </xdr:grpSpPr>
      <xdr:sp macro="" textlink="">
        <xdr:nvSpPr>
          <xdr:cNvPr id="171" name="Line 37"/>
          <xdr:cNvSpPr>
            <a:spLocks noChangeShapeType="1"/>
          </xdr:cNvSpPr>
        </xdr:nvSpPr>
        <xdr:spPr bwMode="auto">
          <a:xfrm rot="-3779561">
            <a:off x="224" y="1370"/>
            <a:ext cx="3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72" name="Freeform 39"/>
          <xdr:cNvSpPr>
            <a:spLocks/>
          </xdr:cNvSpPr>
        </xdr:nvSpPr>
        <xdr:spPr bwMode="auto">
          <a:xfrm rot="-3736216">
            <a:off x="226" y="1352"/>
            <a:ext cx="11" cy="21"/>
          </a:xfrm>
          <a:custGeom>
            <a:avLst/>
            <a:gdLst>
              <a:gd name="T0" fmla="*/ 0 w 25"/>
              <a:gd name="T1" fmla="*/ 3 h 25"/>
              <a:gd name="T2" fmla="*/ 0 w 25"/>
              <a:gd name="T3" fmla="*/ 3 h 25"/>
              <a:gd name="T4" fmla="*/ 0 w 25"/>
              <a:gd name="T5" fmla="*/ 0 h 25"/>
              <a:gd name="T6" fmla="*/ 0 60000 65536"/>
              <a:gd name="T7" fmla="*/ 0 60000 65536"/>
              <a:gd name="T8" fmla="*/ 0 60000 65536"/>
              <a:gd name="T9" fmla="*/ 0 w 25"/>
              <a:gd name="T10" fmla="*/ 0 h 25"/>
              <a:gd name="T11" fmla="*/ 25 w 25"/>
              <a:gd name="T12" fmla="*/ 25 h 2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5" h="25">
                <a:moveTo>
                  <a:pt x="0" y="25"/>
                </a:moveTo>
                <a:cubicBezTo>
                  <a:pt x="3" y="24"/>
                  <a:pt x="12" y="22"/>
                  <a:pt x="16" y="18"/>
                </a:cubicBezTo>
                <a:cubicBezTo>
                  <a:pt x="20" y="14"/>
                  <a:pt x="23" y="4"/>
                  <a:pt x="25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29</xdr:col>
      <xdr:colOff>466725</xdr:colOff>
      <xdr:row>13</xdr:row>
      <xdr:rowOff>76200</xdr:rowOff>
    </xdr:from>
    <xdr:to>
      <xdr:col>30</xdr:col>
      <xdr:colOff>0</xdr:colOff>
      <xdr:row>14</xdr:row>
      <xdr:rowOff>19050</xdr:rowOff>
    </xdr:to>
    <xdr:grpSp>
      <xdr:nvGrpSpPr>
        <xdr:cNvPr id="173" name="Group 93"/>
        <xdr:cNvGrpSpPr>
          <a:grpSpLocks/>
        </xdr:cNvGrpSpPr>
      </xdr:nvGrpSpPr>
      <xdr:grpSpPr bwMode="auto">
        <a:xfrm>
          <a:off x="12849225" y="5124450"/>
          <a:ext cx="57150" cy="323850"/>
          <a:chOff x="286" y="1262"/>
          <a:chExt cx="22" cy="33"/>
        </a:xfrm>
      </xdr:grpSpPr>
      <xdr:sp macro="" textlink="">
        <xdr:nvSpPr>
          <xdr:cNvPr id="174" name="Line 37"/>
          <xdr:cNvSpPr>
            <a:spLocks noChangeShapeType="1"/>
          </xdr:cNvSpPr>
        </xdr:nvSpPr>
        <xdr:spPr bwMode="auto">
          <a:xfrm rot="7062852" flipV="1">
            <a:off x="291" y="1279"/>
            <a:ext cx="3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75" name="Freeform 39"/>
          <xdr:cNvSpPr>
            <a:spLocks/>
          </xdr:cNvSpPr>
        </xdr:nvSpPr>
        <xdr:spPr bwMode="auto">
          <a:xfrm rot="7019508" flipV="1">
            <a:off x="291" y="1264"/>
            <a:ext cx="11" cy="21"/>
          </a:xfrm>
          <a:custGeom>
            <a:avLst/>
            <a:gdLst>
              <a:gd name="T0" fmla="*/ 0 w 25"/>
              <a:gd name="T1" fmla="*/ 3 h 25"/>
              <a:gd name="T2" fmla="*/ 0 w 25"/>
              <a:gd name="T3" fmla="*/ 3 h 25"/>
              <a:gd name="T4" fmla="*/ 0 w 25"/>
              <a:gd name="T5" fmla="*/ 0 h 25"/>
              <a:gd name="T6" fmla="*/ 0 60000 65536"/>
              <a:gd name="T7" fmla="*/ 0 60000 65536"/>
              <a:gd name="T8" fmla="*/ 0 60000 65536"/>
              <a:gd name="T9" fmla="*/ 0 w 25"/>
              <a:gd name="T10" fmla="*/ 0 h 25"/>
              <a:gd name="T11" fmla="*/ 25 w 25"/>
              <a:gd name="T12" fmla="*/ 25 h 2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5" h="25">
                <a:moveTo>
                  <a:pt x="0" y="25"/>
                </a:moveTo>
                <a:cubicBezTo>
                  <a:pt x="3" y="24"/>
                  <a:pt x="12" y="22"/>
                  <a:pt x="16" y="18"/>
                </a:cubicBezTo>
                <a:cubicBezTo>
                  <a:pt x="20" y="14"/>
                  <a:pt x="23" y="4"/>
                  <a:pt x="25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28</xdr:col>
      <xdr:colOff>66675</xdr:colOff>
      <xdr:row>13</xdr:row>
      <xdr:rowOff>38100</xdr:rowOff>
    </xdr:from>
    <xdr:to>
      <xdr:col>28</xdr:col>
      <xdr:colOff>276225</xdr:colOff>
      <xdr:row>13</xdr:row>
      <xdr:rowOff>352425</xdr:rowOff>
    </xdr:to>
    <xdr:grpSp>
      <xdr:nvGrpSpPr>
        <xdr:cNvPr id="176" name="Group 96"/>
        <xdr:cNvGrpSpPr>
          <a:grpSpLocks/>
        </xdr:cNvGrpSpPr>
      </xdr:nvGrpSpPr>
      <xdr:grpSpPr bwMode="auto">
        <a:xfrm>
          <a:off x="11925300" y="5086350"/>
          <a:ext cx="209550" cy="314325"/>
          <a:chOff x="286" y="1262"/>
          <a:chExt cx="22" cy="33"/>
        </a:xfrm>
      </xdr:grpSpPr>
      <xdr:sp macro="" textlink="">
        <xdr:nvSpPr>
          <xdr:cNvPr id="177" name="Line 37"/>
          <xdr:cNvSpPr>
            <a:spLocks noChangeShapeType="1"/>
          </xdr:cNvSpPr>
        </xdr:nvSpPr>
        <xdr:spPr bwMode="auto">
          <a:xfrm rot="7062852" flipV="1">
            <a:off x="291" y="1279"/>
            <a:ext cx="33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 type="triangle" w="med" len="med"/>
          </a:ln>
        </xdr:spPr>
      </xdr:sp>
      <xdr:sp macro="" textlink="">
        <xdr:nvSpPr>
          <xdr:cNvPr id="178" name="Freeform 39"/>
          <xdr:cNvSpPr>
            <a:spLocks/>
          </xdr:cNvSpPr>
        </xdr:nvSpPr>
        <xdr:spPr bwMode="auto">
          <a:xfrm rot="7019508" flipV="1">
            <a:off x="291" y="1264"/>
            <a:ext cx="11" cy="21"/>
          </a:xfrm>
          <a:custGeom>
            <a:avLst/>
            <a:gdLst>
              <a:gd name="T0" fmla="*/ 0 w 25"/>
              <a:gd name="T1" fmla="*/ 3 h 25"/>
              <a:gd name="T2" fmla="*/ 0 w 25"/>
              <a:gd name="T3" fmla="*/ 3 h 25"/>
              <a:gd name="T4" fmla="*/ 0 w 25"/>
              <a:gd name="T5" fmla="*/ 0 h 25"/>
              <a:gd name="T6" fmla="*/ 0 60000 65536"/>
              <a:gd name="T7" fmla="*/ 0 60000 65536"/>
              <a:gd name="T8" fmla="*/ 0 60000 65536"/>
              <a:gd name="T9" fmla="*/ 0 w 25"/>
              <a:gd name="T10" fmla="*/ 0 h 25"/>
              <a:gd name="T11" fmla="*/ 25 w 25"/>
              <a:gd name="T12" fmla="*/ 25 h 25"/>
            </a:gdLst>
            <a:ahLst/>
            <a:cxnLst>
              <a:cxn ang="T6">
                <a:pos x="T0" y="T1"/>
              </a:cxn>
              <a:cxn ang="T7">
                <a:pos x="T2" y="T3"/>
              </a:cxn>
              <a:cxn ang="T8">
                <a:pos x="T4" y="T5"/>
              </a:cxn>
            </a:cxnLst>
            <a:rect l="T9" t="T10" r="T11" b="T12"/>
            <a:pathLst>
              <a:path w="25" h="25">
                <a:moveTo>
                  <a:pt x="0" y="25"/>
                </a:moveTo>
                <a:cubicBezTo>
                  <a:pt x="3" y="24"/>
                  <a:pt x="12" y="22"/>
                  <a:pt x="16" y="18"/>
                </a:cubicBezTo>
                <a:cubicBezTo>
                  <a:pt x="20" y="14"/>
                  <a:pt x="23" y="4"/>
                  <a:pt x="25" y="0"/>
                </a:cubicBezTo>
              </a:path>
            </a:pathLst>
          </a:cu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triangle" w="med" len="med"/>
          </a:ln>
        </xdr:spPr>
      </xdr:sp>
    </xdr:grpSp>
    <xdr:clientData/>
  </xdr:twoCellAnchor>
  <xdr:twoCellAnchor>
    <xdr:from>
      <xdr:col>28</xdr:col>
      <xdr:colOff>426242</xdr:colOff>
      <xdr:row>16</xdr:row>
      <xdr:rowOff>123826</xdr:rowOff>
    </xdr:from>
    <xdr:to>
      <xdr:col>29</xdr:col>
      <xdr:colOff>40479</xdr:colOff>
      <xdr:row>16</xdr:row>
      <xdr:rowOff>323850</xdr:rowOff>
    </xdr:to>
    <xdr:grpSp>
      <xdr:nvGrpSpPr>
        <xdr:cNvPr id="179" name="Group 109"/>
        <xdr:cNvGrpSpPr>
          <a:grpSpLocks/>
        </xdr:cNvGrpSpPr>
      </xdr:nvGrpSpPr>
      <xdr:grpSpPr bwMode="auto">
        <a:xfrm rot="1327775">
          <a:off x="12284867" y="6315076"/>
          <a:ext cx="138112" cy="200024"/>
          <a:chOff x="206" y="1182"/>
          <a:chExt cx="31" cy="21"/>
        </a:xfrm>
      </xdr:grpSpPr>
      <xdr:sp macro="" textlink="">
        <xdr:nvSpPr>
          <xdr:cNvPr id="180" name="Line 110"/>
          <xdr:cNvSpPr>
            <a:spLocks noChangeShapeType="1"/>
          </xdr:cNvSpPr>
        </xdr:nvSpPr>
        <xdr:spPr bwMode="auto">
          <a:xfrm>
            <a:off x="206" y="1182"/>
            <a:ext cx="31" cy="0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81" name="Line 111"/>
          <xdr:cNvSpPr>
            <a:spLocks noChangeShapeType="1"/>
          </xdr:cNvSpPr>
        </xdr:nvSpPr>
        <xdr:spPr bwMode="auto">
          <a:xfrm>
            <a:off x="222" y="1182"/>
            <a:ext cx="0" cy="21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33</xdr:col>
      <xdr:colOff>78581</xdr:colOff>
      <xdr:row>33</xdr:row>
      <xdr:rowOff>157163</xdr:rowOff>
    </xdr:from>
    <xdr:to>
      <xdr:col>34</xdr:col>
      <xdr:colOff>531018</xdr:colOff>
      <xdr:row>37</xdr:row>
      <xdr:rowOff>252413</xdr:rowOff>
    </xdr:to>
    <xdr:grpSp>
      <xdr:nvGrpSpPr>
        <xdr:cNvPr id="182" name="Group 272"/>
        <xdr:cNvGrpSpPr>
          <a:grpSpLocks/>
        </xdr:cNvGrpSpPr>
      </xdr:nvGrpSpPr>
      <xdr:grpSpPr bwMode="auto">
        <a:xfrm>
          <a:off x="14556581" y="12206288"/>
          <a:ext cx="976312" cy="1428750"/>
          <a:chOff x="516" y="1243"/>
          <a:chExt cx="139" cy="146"/>
        </a:xfrm>
      </xdr:grpSpPr>
      <xdr:grpSp>
        <xdr:nvGrpSpPr>
          <xdr:cNvPr id="183" name="Group 273"/>
          <xdr:cNvGrpSpPr>
            <a:grpSpLocks/>
          </xdr:cNvGrpSpPr>
        </xdr:nvGrpSpPr>
        <xdr:grpSpPr bwMode="auto">
          <a:xfrm rot="5400000">
            <a:off x="511" y="1280"/>
            <a:ext cx="31" cy="21"/>
            <a:chOff x="206" y="1182"/>
            <a:chExt cx="31" cy="21"/>
          </a:xfrm>
        </xdr:grpSpPr>
        <xdr:sp macro="" textlink="">
          <xdr:nvSpPr>
            <xdr:cNvPr id="193" name="Line 274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94" name="Line 275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84" name="Group 276"/>
          <xdr:cNvGrpSpPr>
            <a:grpSpLocks/>
          </xdr:cNvGrpSpPr>
        </xdr:nvGrpSpPr>
        <xdr:grpSpPr bwMode="auto">
          <a:xfrm rot="-5400000">
            <a:off x="629" y="1334"/>
            <a:ext cx="31" cy="21"/>
            <a:chOff x="206" y="1182"/>
            <a:chExt cx="31" cy="21"/>
          </a:xfrm>
        </xdr:grpSpPr>
        <xdr:sp macro="" textlink="">
          <xdr:nvSpPr>
            <xdr:cNvPr id="191" name="Line 277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92" name="Line 278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85" name="Group 279"/>
          <xdr:cNvGrpSpPr>
            <a:grpSpLocks/>
          </xdr:cNvGrpSpPr>
        </xdr:nvGrpSpPr>
        <xdr:grpSpPr bwMode="auto">
          <a:xfrm rot="10800000">
            <a:off x="592" y="1243"/>
            <a:ext cx="31" cy="21"/>
            <a:chOff x="206" y="1182"/>
            <a:chExt cx="31" cy="21"/>
          </a:xfrm>
        </xdr:grpSpPr>
        <xdr:sp macro="" textlink="">
          <xdr:nvSpPr>
            <xdr:cNvPr id="189" name="Line 28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90" name="Line 28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86" name="Group 282"/>
          <xdr:cNvGrpSpPr>
            <a:grpSpLocks/>
          </xdr:cNvGrpSpPr>
        </xdr:nvGrpSpPr>
        <xdr:grpSpPr bwMode="auto">
          <a:xfrm>
            <a:off x="552" y="1368"/>
            <a:ext cx="31" cy="21"/>
            <a:chOff x="206" y="1182"/>
            <a:chExt cx="31" cy="21"/>
          </a:xfrm>
        </xdr:grpSpPr>
        <xdr:sp macro="" textlink="">
          <xdr:nvSpPr>
            <xdr:cNvPr id="187" name="Line 28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188" name="Line 28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36</xdr:col>
      <xdr:colOff>172643</xdr:colOff>
      <xdr:row>32</xdr:row>
      <xdr:rowOff>322660</xdr:rowOff>
    </xdr:from>
    <xdr:to>
      <xdr:col>38</xdr:col>
      <xdr:colOff>127399</xdr:colOff>
      <xdr:row>37</xdr:row>
      <xdr:rowOff>198835</xdr:rowOff>
    </xdr:to>
    <xdr:grpSp>
      <xdr:nvGrpSpPr>
        <xdr:cNvPr id="195" name="Group 218"/>
        <xdr:cNvGrpSpPr>
          <a:grpSpLocks/>
        </xdr:cNvGrpSpPr>
      </xdr:nvGrpSpPr>
      <xdr:grpSpPr bwMode="auto">
        <a:xfrm rot="21120797">
          <a:off x="16222268" y="12038410"/>
          <a:ext cx="1002506" cy="1543050"/>
          <a:chOff x="516" y="1243"/>
          <a:chExt cx="139" cy="146"/>
        </a:xfrm>
      </xdr:grpSpPr>
      <xdr:grpSp>
        <xdr:nvGrpSpPr>
          <xdr:cNvPr id="196" name="Group 219"/>
          <xdr:cNvGrpSpPr>
            <a:grpSpLocks/>
          </xdr:cNvGrpSpPr>
        </xdr:nvGrpSpPr>
        <xdr:grpSpPr bwMode="auto">
          <a:xfrm rot="5400000">
            <a:off x="511" y="1280"/>
            <a:ext cx="31" cy="21"/>
            <a:chOff x="206" y="1182"/>
            <a:chExt cx="31" cy="21"/>
          </a:xfrm>
        </xdr:grpSpPr>
        <xdr:sp macro="" textlink="">
          <xdr:nvSpPr>
            <xdr:cNvPr id="206" name="Line 22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07" name="Line 22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97" name="Group 222"/>
          <xdr:cNvGrpSpPr>
            <a:grpSpLocks/>
          </xdr:cNvGrpSpPr>
        </xdr:nvGrpSpPr>
        <xdr:grpSpPr bwMode="auto">
          <a:xfrm rot="-5400000">
            <a:off x="629" y="1334"/>
            <a:ext cx="31" cy="21"/>
            <a:chOff x="206" y="1182"/>
            <a:chExt cx="31" cy="21"/>
          </a:xfrm>
        </xdr:grpSpPr>
        <xdr:sp macro="" textlink="">
          <xdr:nvSpPr>
            <xdr:cNvPr id="204" name="Line 22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05" name="Line 22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98" name="Group 225"/>
          <xdr:cNvGrpSpPr>
            <a:grpSpLocks/>
          </xdr:cNvGrpSpPr>
        </xdr:nvGrpSpPr>
        <xdr:grpSpPr bwMode="auto">
          <a:xfrm rot="10800000">
            <a:off x="592" y="1243"/>
            <a:ext cx="31" cy="21"/>
            <a:chOff x="206" y="1182"/>
            <a:chExt cx="31" cy="21"/>
          </a:xfrm>
        </xdr:grpSpPr>
        <xdr:sp macro="" textlink="">
          <xdr:nvSpPr>
            <xdr:cNvPr id="202" name="Line 226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03" name="Line 227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199" name="Group 228"/>
          <xdr:cNvGrpSpPr>
            <a:grpSpLocks/>
          </xdr:cNvGrpSpPr>
        </xdr:nvGrpSpPr>
        <xdr:grpSpPr bwMode="auto">
          <a:xfrm>
            <a:off x="552" y="1368"/>
            <a:ext cx="31" cy="21"/>
            <a:chOff x="206" y="1182"/>
            <a:chExt cx="31" cy="21"/>
          </a:xfrm>
        </xdr:grpSpPr>
        <xdr:sp macro="" textlink="">
          <xdr:nvSpPr>
            <xdr:cNvPr id="200" name="Line 229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01" name="Line 230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39</xdr:col>
      <xdr:colOff>85724</xdr:colOff>
      <xdr:row>21</xdr:row>
      <xdr:rowOff>69055</xdr:rowOff>
    </xdr:from>
    <xdr:to>
      <xdr:col>41</xdr:col>
      <xdr:colOff>209549</xdr:colOff>
      <xdr:row>24</xdr:row>
      <xdr:rowOff>250030</xdr:rowOff>
    </xdr:to>
    <xdr:grpSp>
      <xdr:nvGrpSpPr>
        <xdr:cNvPr id="208" name="Group 218"/>
        <xdr:cNvGrpSpPr>
          <a:grpSpLocks/>
        </xdr:cNvGrpSpPr>
      </xdr:nvGrpSpPr>
      <xdr:grpSpPr bwMode="auto">
        <a:xfrm rot="-3108980">
          <a:off x="17630774" y="8241505"/>
          <a:ext cx="1323975" cy="1171575"/>
          <a:chOff x="516" y="1243"/>
          <a:chExt cx="139" cy="146"/>
        </a:xfrm>
      </xdr:grpSpPr>
      <xdr:grpSp>
        <xdr:nvGrpSpPr>
          <xdr:cNvPr id="209" name="Group 219"/>
          <xdr:cNvGrpSpPr>
            <a:grpSpLocks/>
          </xdr:cNvGrpSpPr>
        </xdr:nvGrpSpPr>
        <xdr:grpSpPr bwMode="auto">
          <a:xfrm rot="5400000">
            <a:off x="511" y="1280"/>
            <a:ext cx="31" cy="21"/>
            <a:chOff x="206" y="1182"/>
            <a:chExt cx="31" cy="21"/>
          </a:xfrm>
        </xdr:grpSpPr>
        <xdr:sp macro="" textlink="">
          <xdr:nvSpPr>
            <xdr:cNvPr id="219" name="Line 22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20" name="Line 22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210" name="Group 222"/>
          <xdr:cNvGrpSpPr>
            <a:grpSpLocks/>
          </xdr:cNvGrpSpPr>
        </xdr:nvGrpSpPr>
        <xdr:grpSpPr bwMode="auto">
          <a:xfrm rot="-5400000">
            <a:off x="629" y="1334"/>
            <a:ext cx="31" cy="21"/>
            <a:chOff x="206" y="1182"/>
            <a:chExt cx="31" cy="21"/>
          </a:xfrm>
        </xdr:grpSpPr>
        <xdr:sp macro="" textlink="">
          <xdr:nvSpPr>
            <xdr:cNvPr id="217" name="Line 22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18" name="Line 22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211" name="Group 225"/>
          <xdr:cNvGrpSpPr>
            <a:grpSpLocks/>
          </xdr:cNvGrpSpPr>
        </xdr:nvGrpSpPr>
        <xdr:grpSpPr bwMode="auto">
          <a:xfrm rot="10800000">
            <a:off x="592" y="1243"/>
            <a:ext cx="31" cy="21"/>
            <a:chOff x="206" y="1182"/>
            <a:chExt cx="31" cy="21"/>
          </a:xfrm>
        </xdr:grpSpPr>
        <xdr:sp macro="" textlink="">
          <xdr:nvSpPr>
            <xdr:cNvPr id="215" name="Line 226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16" name="Line 227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212" name="Group 228"/>
          <xdr:cNvGrpSpPr>
            <a:grpSpLocks/>
          </xdr:cNvGrpSpPr>
        </xdr:nvGrpSpPr>
        <xdr:grpSpPr bwMode="auto">
          <a:xfrm>
            <a:off x="552" y="1368"/>
            <a:ext cx="31" cy="21"/>
            <a:chOff x="206" y="1182"/>
            <a:chExt cx="31" cy="21"/>
          </a:xfrm>
        </xdr:grpSpPr>
        <xdr:sp macro="" textlink="">
          <xdr:nvSpPr>
            <xdr:cNvPr id="213" name="Line 229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14" name="Line 230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33</xdr:col>
      <xdr:colOff>64293</xdr:colOff>
      <xdr:row>15</xdr:row>
      <xdr:rowOff>97631</xdr:rowOff>
    </xdr:from>
    <xdr:to>
      <xdr:col>34</xdr:col>
      <xdr:colOff>78580</xdr:colOff>
      <xdr:row>17</xdr:row>
      <xdr:rowOff>30956</xdr:rowOff>
    </xdr:to>
    <xdr:grpSp>
      <xdr:nvGrpSpPr>
        <xdr:cNvPr id="221" name="グループ化 2"/>
        <xdr:cNvGrpSpPr>
          <a:grpSpLocks/>
        </xdr:cNvGrpSpPr>
      </xdr:nvGrpSpPr>
      <xdr:grpSpPr bwMode="auto">
        <a:xfrm rot="-9336588">
          <a:off x="14542293" y="5907881"/>
          <a:ext cx="538162" cy="695325"/>
          <a:chOff x="6858000" y="12144375"/>
          <a:chExt cx="666750" cy="695325"/>
        </a:xfrm>
      </xdr:grpSpPr>
      <xdr:sp macro="" textlink="">
        <xdr:nvSpPr>
          <xdr:cNvPr id="222" name="Line 172"/>
          <xdr:cNvSpPr>
            <a:spLocks noChangeShapeType="1"/>
          </xdr:cNvSpPr>
        </xdr:nvSpPr>
        <xdr:spPr bwMode="auto">
          <a:xfrm flipH="1">
            <a:off x="7419975" y="12277725"/>
            <a:ext cx="104775" cy="514350"/>
          </a:xfrm>
          <a:prstGeom prst="line">
            <a:avLst/>
          </a:prstGeom>
          <a:noFill/>
          <a:ln w="9525">
            <a:solidFill>
              <a:srgbClr val="000000"/>
            </a:solidFill>
            <a:prstDash val="sysDot"/>
            <a:round/>
            <a:headEnd type="triangle" w="med" len="med"/>
            <a:tailEnd type="triangle" w="med" len="med"/>
          </a:ln>
        </xdr:spPr>
      </xdr:sp>
      <xdr:sp macro="" textlink="">
        <xdr:nvSpPr>
          <xdr:cNvPr id="223" name="Line 172"/>
          <xdr:cNvSpPr>
            <a:spLocks noChangeShapeType="1"/>
          </xdr:cNvSpPr>
        </xdr:nvSpPr>
        <xdr:spPr bwMode="auto">
          <a:xfrm flipH="1">
            <a:off x="6858000" y="12172950"/>
            <a:ext cx="104775" cy="514350"/>
          </a:xfrm>
          <a:prstGeom prst="line">
            <a:avLst/>
          </a:prstGeom>
          <a:noFill/>
          <a:ln w="9525">
            <a:solidFill>
              <a:srgbClr val="000000"/>
            </a:solidFill>
            <a:prstDash val="sysDot"/>
            <a:round/>
            <a:headEnd type="triangle" w="med" len="med"/>
            <a:tailEnd type="triangle" w="med" len="med"/>
          </a:ln>
        </xdr:spPr>
      </xdr:sp>
      <xdr:sp macro="" textlink="">
        <xdr:nvSpPr>
          <xdr:cNvPr id="224" name="Line 172"/>
          <xdr:cNvSpPr>
            <a:spLocks noChangeShapeType="1"/>
          </xdr:cNvSpPr>
        </xdr:nvSpPr>
        <xdr:spPr bwMode="auto">
          <a:xfrm>
            <a:off x="6991350" y="12144375"/>
            <a:ext cx="504825" cy="95250"/>
          </a:xfrm>
          <a:prstGeom prst="line">
            <a:avLst/>
          </a:prstGeom>
          <a:noFill/>
          <a:ln w="9525">
            <a:solidFill>
              <a:srgbClr val="000000"/>
            </a:solidFill>
            <a:prstDash val="sysDot"/>
            <a:round/>
            <a:headEnd type="triangle" w="med" len="med"/>
            <a:tailEnd type="triangle" w="med" len="med"/>
          </a:ln>
        </xdr:spPr>
      </xdr:sp>
      <xdr:sp macro="" textlink="">
        <xdr:nvSpPr>
          <xdr:cNvPr id="225" name="Line 172"/>
          <xdr:cNvSpPr>
            <a:spLocks noChangeShapeType="1"/>
          </xdr:cNvSpPr>
        </xdr:nvSpPr>
        <xdr:spPr bwMode="auto">
          <a:xfrm>
            <a:off x="6858000" y="12744450"/>
            <a:ext cx="504825" cy="95250"/>
          </a:xfrm>
          <a:prstGeom prst="line">
            <a:avLst/>
          </a:prstGeom>
          <a:noFill/>
          <a:ln w="9525">
            <a:solidFill>
              <a:srgbClr val="000000"/>
            </a:solidFill>
            <a:prstDash val="sysDot"/>
            <a:round/>
            <a:headEnd type="triangle" w="med" len="med"/>
            <a:tailEnd type="triangle" w="med" len="med"/>
          </a:ln>
        </xdr:spPr>
      </xdr:sp>
    </xdr:grpSp>
    <xdr:clientData/>
  </xdr:twoCellAnchor>
  <xdr:twoCellAnchor>
    <xdr:from>
      <xdr:col>35</xdr:col>
      <xdr:colOff>0</xdr:colOff>
      <xdr:row>3</xdr:row>
      <xdr:rowOff>200025</xdr:rowOff>
    </xdr:from>
    <xdr:to>
      <xdr:col>35</xdr:col>
      <xdr:colOff>342900</xdr:colOff>
      <xdr:row>3</xdr:row>
      <xdr:rowOff>257175</xdr:rowOff>
    </xdr:to>
    <xdr:grpSp>
      <xdr:nvGrpSpPr>
        <xdr:cNvPr id="226" name="Group 39"/>
        <xdr:cNvGrpSpPr>
          <a:grpSpLocks/>
        </xdr:cNvGrpSpPr>
      </xdr:nvGrpSpPr>
      <xdr:grpSpPr bwMode="auto">
        <a:xfrm>
          <a:off x="15525750" y="962025"/>
          <a:ext cx="342900" cy="57150"/>
          <a:chOff x="504" y="685"/>
          <a:chExt cx="328" cy="9"/>
        </a:xfrm>
      </xdr:grpSpPr>
      <xdr:sp macro="" textlink="">
        <xdr:nvSpPr>
          <xdr:cNvPr id="227" name="Line 6"/>
          <xdr:cNvSpPr>
            <a:spLocks noChangeShapeType="1"/>
          </xdr:cNvSpPr>
        </xdr:nvSpPr>
        <xdr:spPr bwMode="auto">
          <a:xfrm flipV="1">
            <a:off x="504" y="685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28" name="Line 6"/>
          <xdr:cNvSpPr>
            <a:spLocks noChangeShapeType="1"/>
          </xdr:cNvSpPr>
        </xdr:nvSpPr>
        <xdr:spPr bwMode="auto">
          <a:xfrm flipV="1">
            <a:off x="504" y="694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32</xdr:col>
      <xdr:colOff>371475</xdr:colOff>
      <xdr:row>9</xdr:row>
      <xdr:rowOff>76200</xdr:rowOff>
    </xdr:from>
    <xdr:to>
      <xdr:col>33</xdr:col>
      <xdr:colOff>95250</xdr:colOff>
      <xdr:row>9</xdr:row>
      <xdr:rowOff>76200</xdr:rowOff>
    </xdr:to>
    <xdr:sp macro="" textlink="">
      <xdr:nvSpPr>
        <xdr:cNvPr id="229" name="Line 14"/>
        <xdr:cNvSpPr>
          <a:spLocks noChangeShapeType="1"/>
        </xdr:cNvSpPr>
      </xdr:nvSpPr>
      <xdr:spPr bwMode="auto">
        <a:xfrm>
          <a:off x="22317075" y="1619250"/>
          <a:ext cx="40957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27</xdr:col>
      <xdr:colOff>85725</xdr:colOff>
      <xdr:row>4</xdr:row>
      <xdr:rowOff>133350</xdr:rowOff>
    </xdr:from>
    <xdr:to>
      <xdr:col>27</xdr:col>
      <xdr:colOff>219074</xdr:colOff>
      <xdr:row>4</xdr:row>
      <xdr:rowOff>352424</xdr:rowOff>
    </xdr:to>
    <xdr:sp macro="" textlink="">
      <xdr:nvSpPr>
        <xdr:cNvPr id="230" name="テキスト ボックス 229"/>
        <xdr:cNvSpPr txBox="1"/>
      </xdr:nvSpPr>
      <xdr:spPr>
        <a:xfrm>
          <a:off x="18602325" y="819150"/>
          <a:ext cx="133349" cy="380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kumimoji="1" lang="en-US" altLang="ja-JP" sz="800"/>
            <a:t>a</a:t>
          </a:r>
        </a:p>
        <a:p>
          <a:endParaRPr kumimoji="1" lang="en-US" altLang="ja-JP" sz="8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  <xdr:twoCellAnchor>
    <xdr:from>
      <xdr:col>35</xdr:col>
      <xdr:colOff>38100</xdr:colOff>
      <xdr:row>7</xdr:row>
      <xdr:rowOff>466725</xdr:rowOff>
    </xdr:from>
    <xdr:to>
      <xdr:col>35</xdr:col>
      <xdr:colOff>390525</xdr:colOff>
      <xdr:row>8</xdr:row>
      <xdr:rowOff>209550</xdr:rowOff>
    </xdr:to>
    <xdr:sp macro="" textlink="">
      <xdr:nvSpPr>
        <xdr:cNvPr id="231" name="Freeform 4"/>
        <xdr:cNvSpPr>
          <a:spLocks/>
        </xdr:cNvSpPr>
      </xdr:nvSpPr>
      <xdr:spPr bwMode="auto">
        <a:xfrm>
          <a:off x="24041100" y="1371600"/>
          <a:ext cx="352425" cy="171450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36</xdr:col>
      <xdr:colOff>0</xdr:colOff>
      <xdr:row>8</xdr:row>
      <xdr:rowOff>85725</xdr:rowOff>
    </xdr:from>
    <xdr:to>
      <xdr:col>36</xdr:col>
      <xdr:colOff>381000</xdr:colOff>
      <xdr:row>8</xdr:row>
      <xdr:rowOff>342900</xdr:rowOff>
    </xdr:to>
    <xdr:sp macro="" textlink="">
      <xdr:nvSpPr>
        <xdr:cNvPr id="232" name="Freeform 4"/>
        <xdr:cNvSpPr>
          <a:spLocks/>
        </xdr:cNvSpPr>
      </xdr:nvSpPr>
      <xdr:spPr bwMode="auto">
        <a:xfrm>
          <a:off x="24688800" y="1457325"/>
          <a:ext cx="381000" cy="85725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36</xdr:col>
      <xdr:colOff>11906</xdr:colOff>
      <xdr:row>27</xdr:row>
      <xdr:rowOff>76201</xdr:rowOff>
    </xdr:from>
    <xdr:to>
      <xdr:col>38</xdr:col>
      <xdr:colOff>2381</xdr:colOff>
      <xdr:row>31</xdr:row>
      <xdr:rowOff>57151</xdr:rowOff>
    </xdr:to>
    <xdr:grpSp>
      <xdr:nvGrpSpPr>
        <xdr:cNvPr id="233" name="グループ化 1"/>
        <xdr:cNvGrpSpPr>
          <a:grpSpLocks/>
        </xdr:cNvGrpSpPr>
      </xdr:nvGrpSpPr>
      <xdr:grpSpPr bwMode="auto">
        <a:xfrm>
          <a:off x="16061531" y="10125076"/>
          <a:ext cx="1038225" cy="1314450"/>
          <a:chOff x="6438900" y="9886950"/>
          <a:chExt cx="1390650" cy="1323975"/>
        </a:xfrm>
      </xdr:grpSpPr>
      <xdr:grpSp>
        <xdr:nvGrpSpPr>
          <xdr:cNvPr id="234" name="Group 222"/>
          <xdr:cNvGrpSpPr>
            <a:grpSpLocks/>
          </xdr:cNvGrpSpPr>
        </xdr:nvGrpSpPr>
        <xdr:grpSpPr bwMode="auto">
          <a:xfrm rot="-8766582">
            <a:off x="7525290" y="10133795"/>
            <a:ext cx="295275" cy="200025"/>
            <a:chOff x="206" y="1182"/>
            <a:chExt cx="31" cy="21"/>
          </a:xfrm>
        </xdr:grpSpPr>
        <xdr:sp macro="" textlink="">
          <xdr:nvSpPr>
            <xdr:cNvPr id="241" name="Line 22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2" name="Line 22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235" name="Group 225"/>
          <xdr:cNvGrpSpPr>
            <a:grpSpLocks/>
          </xdr:cNvGrpSpPr>
        </xdr:nvGrpSpPr>
        <xdr:grpSpPr bwMode="auto">
          <a:xfrm rot="7433418">
            <a:off x="6609260" y="9943028"/>
            <a:ext cx="295275" cy="200025"/>
            <a:chOff x="206" y="1182"/>
            <a:chExt cx="31" cy="21"/>
          </a:xfrm>
        </xdr:grpSpPr>
        <xdr:sp macro="" textlink="">
          <xdr:nvSpPr>
            <xdr:cNvPr id="239" name="Line 226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40" name="Line 227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236" name="Group 228"/>
          <xdr:cNvGrpSpPr>
            <a:grpSpLocks/>
          </xdr:cNvGrpSpPr>
        </xdr:nvGrpSpPr>
        <xdr:grpSpPr bwMode="auto">
          <a:xfrm rot="-3366582">
            <a:off x="7385159" y="10923196"/>
            <a:ext cx="295275" cy="200025"/>
            <a:chOff x="206" y="1182"/>
            <a:chExt cx="31" cy="21"/>
          </a:xfrm>
        </xdr:grpSpPr>
        <xdr:sp macro="" textlink="">
          <xdr:nvSpPr>
            <xdr:cNvPr id="237" name="Line 229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238" name="Line 230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25</xdr:col>
      <xdr:colOff>69056</xdr:colOff>
      <xdr:row>13</xdr:row>
      <xdr:rowOff>140494</xdr:rowOff>
    </xdr:from>
    <xdr:to>
      <xdr:col>26</xdr:col>
      <xdr:colOff>35718</xdr:colOff>
      <xdr:row>14</xdr:row>
      <xdr:rowOff>223837</xdr:rowOff>
    </xdr:to>
    <xdr:sp macro="" textlink="">
      <xdr:nvSpPr>
        <xdr:cNvPr id="243" name="Freeform 39"/>
        <xdr:cNvSpPr>
          <a:spLocks/>
        </xdr:cNvSpPr>
      </xdr:nvSpPr>
      <xdr:spPr bwMode="auto">
        <a:xfrm rot="-8280832">
          <a:off x="17214056" y="2369344"/>
          <a:ext cx="652462" cy="207168"/>
        </a:xfrm>
        <a:custGeom>
          <a:avLst/>
          <a:gdLst>
            <a:gd name="T0" fmla="*/ 0 w 43"/>
            <a:gd name="T1" fmla="*/ 2147483647 h 19"/>
            <a:gd name="T2" fmla="*/ 2147483647 w 43"/>
            <a:gd name="T3" fmla="*/ 2147483647 h 19"/>
            <a:gd name="T4" fmla="*/ 2147483647 w 43"/>
            <a:gd name="T5" fmla="*/ 0 h 19"/>
            <a:gd name="T6" fmla="*/ 0 60000 65536"/>
            <a:gd name="T7" fmla="*/ 0 60000 65536"/>
            <a:gd name="T8" fmla="*/ 0 60000 65536"/>
            <a:gd name="T9" fmla="*/ 0 w 43"/>
            <a:gd name="T10" fmla="*/ 0 h 19"/>
            <a:gd name="T11" fmla="*/ 25 w 43"/>
            <a:gd name="T12" fmla="*/ 25 h 19"/>
          </a:gdLst>
          <a:ahLst/>
          <a:cxnLst>
            <a:cxn ang="T6">
              <a:pos x="T0" y="T1"/>
            </a:cxn>
            <a:cxn ang="T7">
              <a:pos x="T2" y="T3"/>
            </a:cxn>
            <a:cxn ang="T8">
              <a:pos x="T4" y="T5"/>
            </a:cxn>
          </a:cxnLst>
          <a:rect l="T9" t="T10" r="T11" b="T12"/>
          <a:pathLst>
            <a:path w="43" h="19">
              <a:moveTo>
                <a:pt x="43" y="19"/>
              </a:moveTo>
              <a:cubicBezTo>
                <a:pt x="37" y="18"/>
                <a:pt x="14" y="19"/>
                <a:pt x="7" y="16"/>
              </a:cubicBezTo>
              <a:cubicBezTo>
                <a:pt x="0" y="13"/>
                <a:pt x="3" y="4"/>
                <a:pt x="2" y="0"/>
              </a:cubicBezTo>
            </a:path>
          </a:pathLst>
        </a:custGeom>
        <a:noFill/>
        <a:ln w="9525" cap="flat" cmpd="sng">
          <a:solidFill>
            <a:srgbClr val="000000"/>
          </a:solidFill>
          <a:prstDash val="solid"/>
          <a:round/>
          <a:headEnd type="triangle" w="med" len="med"/>
          <a:tailEnd type="none" w="med" len="med"/>
        </a:ln>
      </xdr:spPr>
    </xdr:sp>
    <xdr:clientData/>
  </xdr:twoCellAnchor>
  <xdr:twoCellAnchor>
    <xdr:from>
      <xdr:col>31</xdr:col>
      <xdr:colOff>304800</xdr:colOff>
      <xdr:row>8</xdr:row>
      <xdr:rowOff>323850</xdr:rowOff>
    </xdr:from>
    <xdr:to>
      <xdr:col>32</xdr:col>
      <xdr:colOff>19050</xdr:colOff>
      <xdr:row>8</xdr:row>
      <xdr:rowOff>323850</xdr:rowOff>
    </xdr:to>
    <xdr:sp macro="" textlink="">
      <xdr:nvSpPr>
        <xdr:cNvPr id="244" name="Line 14"/>
        <xdr:cNvSpPr>
          <a:spLocks noChangeShapeType="1"/>
        </xdr:cNvSpPr>
      </xdr:nvSpPr>
      <xdr:spPr bwMode="auto">
        <a:xfrm>
          <a:off x="21564600" y="1543050"/>
          <a:ext cx="4000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30</xdr:col>
      <xdr:colOff>190500</xdr:colOff>
      <xdr:row>8</xdr:row>
      <xdr:rowOff>247650</xdr:rowOff>
    </xdr:from>
    <xdr:to>
      <xdr:col>30</xdr:col>
      <xdr:colOff>590550</xdr:colOff>
      <xdr:row>8</xdr:row>
      <xdr:rowOff>247650</xdr:rowOff>
    </xdr:to>
    <xdr:sp macro="" textlink="">
      <xdr:nvSpPr>
        <xdr:cNvPr id="245" name="Line 14"/>
        <xdr:cNvSpPr>
          <a:spLocks noChangeShapeType="1"/>
        </xdr:cNvSpPr>
      </xdr:nvSpPr>
      <xdr:spPr bwMode="auto">
        <a:xfrm>
          <a:off x="20764500" y="1543050"/>
          <a:ext cx="40005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23</xdr:col>
      <xdr:colOff>152401</xdr:colOff>
      <xdr:row>4</xdr:row>
      <xdr:rowOff>88106</xdr:rowOff>
    </xdr:from>
    <xdr:to>
      <xdr:col>24</xdr:col>
      <xdr:colOff>138113</xdr:colOff>
      <xdr:row>4</xdr:row>
      <xdr:rowOff>88106</xdr:rowOff>
    </xdr:to>
    <xdr:sp macro="" textlink="">
      <xdr:nvSpPr>
        <xdr:cNvPr id="246" name="Line 3"/>
        <xdr:cNvSpPr>
          <a:spLocks noChangeShapeType="1"/>
        </xdr:cNvSpPr>
      </xdr:nvSpPr>
      <xdr:spPr bwMode="auto">
        <a:xfrm>
          <a:off x="15925801" y="773906"/>
          <a:ext cx="671512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416718</xdr:colOff>
      <xdr:row>3</xdr:row>
      <xdr:rowOff>83345</xdr:rowOff>
    </xdr:from>
    <xdr:to>
      <xdr:col>19</xdr:col>
      <xdr:colOff>435768</xdr:colOff>
      <xdr:row>3</xdr:row>
      <xdr:rowOff>388145</xdr:rowOff>
    </xdr:to>
    <xdr:sp macro="" textlink="">
      <xdr:nvSpPr>
        <xdr:cNvPr id="247" name="Freeform 4"/>
        <xdr:cNvSpPr>
          <a:spLocks/>
        </xdr:cNvSpPr>
      </xdr:nvSpPr>
      <xdr:spPr bwMode="auto">
        <a:xfrm>
          <a:off x="12761118" y="597695"/>
          <a:ext cx="704850" cy="85725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23</xdr:col>
      <xdr:colOff>259556</xdr:colOff>
      <xdr:row>5</xdr:row>
      <xdr:rowOff>200025</xdr:rowOff>
    </xdr:from>
    <xdr:to>
      <xdr:col>24</xdr:col>
      <xdr:colOff>245268</xdr:colOff>
      <xdr:row>5</xdr:row>
      <xdr:rowOff>200025</xdr:rowOff>
    </xdr:to>
    <xdr:grpSp>
      <xdr:nvGrpSpPr>
        <xdr:cNvPr id="248" name="Group 5"/>
        <xdr:cNvGrpSpPr>
          <a:grpSpLocks/>
        </xdr:cNvGrpSpPr>
      </xdr:nvGrpSpPr>
      <xdr:grpSpPr bwMode="auto">
        <a:xfrm>
          <a:off x="10356056" y="1914525"/>
          <a:ext cx="295275" cy="0"/>
          <a:chOff x="961" y="206"/>
          <a:chExt cx="31" cy="8"/>
        </a:xfrm>
      </xdr:grpSpPr>
      <xdr:sp macro="" textlink="">
        <xdr:nvSpPr>
          <xdr:cNvPr id="249" name="Line 5"/>
          <xdr:cNvSpPr>
            <a:spLocks noChangeShapeType="1"/>
          </xdr:cNvSpPr>
        </xdr:nvSpPr>
        <xdr:spPr bwMode="auto">
          <a:xfrm>
            <a:off x="961" y="206"/>
            <a:ext cx="31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50" name="Line 6"/>
          <xdr:cNvSpPr>
            <a:spLocks noChangeShapeType="1"/>
          </xdr:cNvSpPr>
        </xdr:nvSpPr>
        <xdr:spPr bwMode="auto">
          <a:xfrm>
            <a:off x="961" y="214"/>
            <a:ext cx="31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19</xdr:col>
      <xdr:colOff>28575</xdr:colOff>
      <xdr:row>5</xdr:row>
      <xdr:rowOff>276225</xdr:rowOff>
    </xdr:from>
    <xdr:to>
      <xdr:col>20</xdr:col>
      <xdr:colOff>0</xdr:colOff>
      <xdr:row>5</xdr:row>
      <xdr:rowOff>276225</xdr:rowOff>
    </xdr:to>
    <xdr:sp macro="" textlink="">
      <xdr:nvSpPr>
        <xdr:cNvPr id="251" name="Line 14"/>
        <xdr:cNvSpPr>
          <a:spLocks noChangeShapeType="1"/>
        </xdr:cNvSpPr>
      </xdr:nvSpPr>
      <xdr:spPr bwMode="auto">
        <a:xfrm>
          <a:off x="13058775" y="1028700"/>
          <a:ext cx="6572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18</xdr:col>
      <xdr:colOff>416718</xdr:colOff>
      <xdr:row>2</xdr:row>
      <xdr:rowOff>142875</xdr:rowOff>
    </xdr:from>
    <xdr:to>
      <xdr:col>20</xdr:col>
      <xdr:colOff>23813</xdr:colOff>
      <xdr:row>2</xdr:row>
      <xdr:rowOff>154782</xdr:rowOff>
    </xdr:to>
    <xdr:cxnSp macro="">
      <xdr:nvCxnSpPr>
        <xdr:cNvPr id="252" name="直線コネクタ 251"/>
        <xdr:cNvCxnSpPr/>
      </xdr:nvCxnSpPr>
      <xdr:spPr>
        <a:xfrm flipV="1">
          <a:off x="12761118" y="485775"/>
          <a:ext cx="978695" cy="11907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428623</xdr:colOff>
      <xdr:row>4</xdr:row>
      <xdr:rowOff>261462</xdr:rowOff>
    </xdr:from>
    <xdr:to>
      <xdr:col>20</xdr:col>
      <xdr:colOff>11906</xdr:colOff>
      <xdr:row>4</xdr:row>
      <xdr:rowOff>307181</xdr:rowOff>
    </xdr:to>
    <xdr:grpSp>
      <xdr:nvGrpSpPr>
        <xdr:cNvPr id="253" name="Group 39"/>
        <xdr:cNvGrpSpPr>
          <a:grpSpLocks/>
        </xdr:cNvGrpSpPr>
      </xdr:nvGrpSpPr>
      <xdr:grpSpPr bwMode="auto">
        <a:xfrm>
          <a:off x="8429623" y="1499712"/>
          <a:ext cx="464346" cy="45719"/>
          <a:chOff x="504" y="685"/>
          <a:chExt cx="328" cy="9"/>
        </a:xfrm>
      </xdr:grpSpPr>
      <xdr:sp macro="" textlink="">
        <xdr:nvSpPr>
          <xdr:cNvPr id="254" name="Line 6"/>
          <xdr:cNvSpPr>
            <a:spLocks noChangeShapeType="1"/>
          </xdr:cNvSpPr>
        </xdr:nvSpPr>
        <xdr:spPr bwMode="auto">
          <a:xfrm flipV="1">
            <a:off x="504" y="685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55" name="Line 6"/>
          <xdr:cNvSpPr>
            <a:spLocks noChangeShapeType="1"/>
          </xdr:cNvSpPr>
        </xdr:nvSpPr>
        <xdr:spPr bwMode="auto">
          <a:xfrm flipV="1">
            <a:off x="504" y="694"/>
            <a:ext cx="328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180975</xdr:colOff>
      <xdr:row>6</xdr:row>
      <xdr:rowOff>228600</xdr:rowOff>
    </xdr:to>
    <xdr:sp macro="" textlink="">
      <xdr:nvSpPr>
        <xdr:cNvPr id="256" name="Rectangle 48"/>
        <xdr:cNvSpPr>
          <a:spLocks noChangeArrowheads="1"/>
        </xdr:cNvSpPr>
      </xdr:nvSpPr>
      <xdr:spPr bwMode="auto">
        <a:xfrm>
          <a:off x="15087600" y="1028700"/>
          <a:ext cx="180975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A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180975</xdr:colOff>
      <xdr:row>6</xdr:row>
      <xdr:rowOff>228600</xdr:rowOff>
    </xdr:to>
    <xdr:sp macro="" textlink="">
      <xdr:nvSpPr>
        <xdr:cNvPr id="257" name="Rectangle 48"/>
        <xdr:cNvSpPr>
          <a:spLocks noChangeArrowheads="1"/>
        </xdr:cNvSpPr>
      </xdr:nvSpPr>
      <xdr:spPr bwMode="auto">
        <a:xfrm>
          <a:off x="15773400" y="1028700"/>
          <a:ext cx="180975" cy="171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A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11</xdr:col>
      <xdr:colOff>276225</xdr:colOff>
      <xdr:row>4</xdr:row>
      <xdr:rowOff>38100</xdr:rowOff>
    </xdr:from>
    <xdr:to>
      <xdr:col>12</xdr:col>
      <xdr:colOff>28575</xdr:colOff>
      <xdr:row>4</xdr:row>
      <xdr:rowOff>266700</xdr:rowOff>
    </xdr:to>
    <xdr:sp macro="" textlink="">
      <xdr:nvSpPr>
        <xdr:cNvPr id="258" name="Rectangle 48"/>
        <xdr:cNvSpPr>
          <a:spLocks noChangeArrowheads="1"/>
        </xdr:cNvSpPr>
      </xdr:nvSpPr>
      <xdr:spPr bwMode="auto">
        <a:xfrm>
          <a:off x="7820025" y="723900"/>
          <a:ext cx="438150" cy="1333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C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12</xdr:col>
      <xdr:colOff>238125</xdr:colOff>
      <xdr:row>6</xdr:row>
      <xdr:rowOff>314325</xdr:rowOff>
    </xdr:from>
    <xdr:to>
      <xdr:col>12</xdr:col>
      <xdr:colOff>419100</xdr:colOff>
      <xdr:row>7</xdr:row>
      <xdr:rowOff>57150</xdr:rowOff>
    </xdr:to>
    <xdr:sp macro="" textlink="">
      <xdr:nvSpPr>
        <xdr:cNvPr id="259" name="Rectangle 48"/>
        <xdr:cNvSpPr>
          <a:spLocks noChangeArrowheads="1"/>
        </xdr:cNvSpPr>
      </xdr:nvSpPr>
      <xdr:spPr bwMode="auto">
        <a:xfrm>
          <a:off x="8467725" y="1200150"/>
          <a:ext cx="180975" cy="571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B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15</xdr:col>
      <xdr:colOff>314325</xdr:colOff>
      <xdr:row>6</xdr:row>
      <xdr:rowOff>228600</xdr:rowOff>
    </xdr:from>
    <xdr:to>
      <xdr:col>16</xdr:col>
      <xdr:colOff>66675</xdr:colOff>
      <xdr:row>6</xdr:row>
      <xdr:rowOff>457200</xdr:rowOff>
    </xdr:to>
    <xdr:sp macro="" textlink="">
      <xdr:nvSpPr>
        <xdr:cNvPr id="260" name="Rectangle 48"/>
        <xdr:cNvSpPr>
          <a:spLocks noChangeArrowheads="1"/>
        </xdr:cNvSpPr>
      </xdr:nvSpPr>
      <xdr:spPr bwMode="auto">
        <a:xfrm>
          <a:off x="10601325" y="1200150"/>
          <a:ext cx="43815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C</a:t>
          </a:r>
          <a:endParaRPr lang="ja-JP" altLang="en-US" sz="1400" b="1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3</xdr:col>
      <xdr:colOff>0</xdr:colOff>
      <xdr:row>16</xdr:row>
      <xdr:rowOff>180975</xdr:rowOff>
    </xdr:from>
    <xdr:to>
      <xdr:col>12</xdr:col>
      <xdr:colOff>421482</xdr:colOff>
      <xdr:row>16</xdr:row>
      <xdr:rowOff>226694</xdr:rowOff>
    </xdr:to>
    <xdr:grpSp>
      <xdr:nvGrpSpPr>
        <xdr:cNvPr id="261" name="Group 20"/>
        <xdr:cNvGrpSpPr>
          <a:grpSpLocks/>
        </xdr:cNvGrpSpPr>
      </xdr:nvGrpSpPr>
      <xdr:grpSpPr bwMode="auto">
        <a:xfrm>
          <a:off x="1571625" y="6372225"/>
          <a:ext cx="4279107" cy="45719"/>
          <a:chOff x="628" y="643"/>
          <a:chExt cx="204" cy="8"/>
        </a:xfrm>
      </xdr:grpSpPr>
      <xdr:sp macro="" textlink="">
        <xdr:nvSpPr>
          <xdr:cNvPr id="262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3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7</xdr:col>
      <xdr:colOff>9525</xdr:colOff>
      <xdr:row>13</xdr:row>
      <xdr:rowOff>180975</xdr:rowOff>
    </xdr:from>
    <xdr:to>
      <xdr:col>18</xdr:col>
      <xdr:colOff>19050</xdr:colOff>
      <xdr:row>13</xdr:row>
      <xdr:rowOff>226694</xdr:rowOff>
    </xdr:to>
    <xdr:grpSp>
      <xdr:nvGrpSpPr>
        <xdr:cNvPr id="264" name="Group 20"/>
        <xdr:cNvGrpSpPr>
          <a:grpSpLocks/>
        </xdr:cNvGrpSpPr>
      </xdr:nvGrpSpPr>
      <xdr:grpSpPr bwMode="auto">
        <a:xfrm>
          <a:off x="3295650" y="5229225"/>
          <a:ext cx="4724400" cy="45719"/>
          <a:chOff x="628" y="643"/>
          <a:chExt cx="204" cy="8"/>
        </a:xfrm>
      </xdr:grpSpPr>
      <xdr:sp macro="" textlink="">
        <xdr:nvSpPr>
          <xdr:cNvPr id="265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6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5</xdr:col>
      <xdr:colOff>0</xdr:colOff>
      <xdr:row>12</xdr:row>
      <xdr:rowOff>190500</xdr:rowOff>
    </xdr:from>
    <xdr:to>
      <xdr:col>18</xdr:col>
      <xdr:colOff>19050</xdr:colOff>
      <xdr:row>12</xdr:row>
      <xdr:rowOff>236219</xdr:rowOff>
    </xdr:to>
    <xdr:grpSp>
      <xdr:nvGrpSpPr>
        <xdr:cNvPr id="267" name="Group 20"/>
        <xdr:cNvGrpSpPr>
          <a:grpSpLocks/>
        </xdr:cNvGrpSpPr>
      </xdr:nvGrpSpPr>
      <xdr:grpSpPr bwMode="auto">
        <a:xfrm>
          <a:off x="2428875" y="4857750"/>
          <a:ext cx="5591175" cy="45719"/>
          <a:chOff x="628" y="643"/>
          <a:chExt cx="204" cy="8"/>
        </a:xfrm>
      </xdr:grpSpPr>
      <xdr:sp macro="" textlink="">
        <xdr:nvSpPr>
          <xdr:cNvPr id="268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69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8</xdr:col>
      <xdr:colOff>0</xdr:colOff>
      <xdr:row>14</xdr:row>
      <xdr:rowOff>200025</xdr:rowOff>
    </xdr:from>
    <xdr:to>
      <xdr:col>9</xdr:col>
      <xdr:colOff>9525</xdr:colOff>
      <xdr:row>14</xdr:row>
      <xdr:rowOff>200025</xdr:rowOff>
    </xdr:to>
    <xdr:sp macro="" textlink="">
      <xdr:nvSpPr>
        <xdr:cNvPr id="270" name="Line 3"/>
        <xdr:cNvSpPr>
          <a:spLocks noChangeShapeType="1"/>
        </xdr:cNvSpPr>
      </xdr:nvSpPr>
      <xdr:spPr bwMode="auto">
        <a:xfrm>
          <a:off x="5486400" y="2571750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16</xdr:row>
      <xdr:rowOff>209550</xdr:rowOff>
    </xdr:from>
    <xdr:to>
      <xdr:col>14</xdr:col>
      <xdr:colOff>19050</xdr:colOff>
      <xdr:row>16</xdr:row>
      <xdr:rowOff>209550</xdr:rowOff>
    </xdr:to>
    <xdr:sp macro="" textlink="">
      <xdr:nvSpPr>
        <xdr:cNvPr id="271" name="Line 3"/>
        <xdr:cNvSpPr>
          <a:spLocks noChangeShapeType="1"/>
        </xdr:cNvSpPr>
      </xdr:nvSpPr>
      <xdr:spPr bwMode="auto">
        <a:xfrm>
          <a:off x="8924925" y="2914650"/>
          <a:ext cx="695325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9524</xdr:colOff>
      <xdr:row>13</xdr:row>
      <xdr:rowOff>190500</xdr:rowOff>
    </xdr:from>
    <xdr:to>
      <xdr:col>6</xdr:col>
      <xdr:colOff>9524</xdr:colOff>
      <xdr:row>13</xdr:row>
      <xdr:rowOff>190500</xdr:rowOff>
    </xdr:to>
    <xdr:sp macro="" textlink="">
      <xdr:nvSpPr>
        <xdr:cNvPr id="272" name="Line 3"/>
        <xdr:cNvSpPr>
          <a:spLocks noChangeShapeType="1"/>
        </xdr:cNvSpPr>
      </xdr:nvSpPr>
      <xdr:spPr bwMode="auto">
        <a:xfrm>
          <a:off x="2066924" y="2400300"/>
          <a:ext cx="20574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0</xdr:colOff>
      <xdr:row>16</xdr:row>
      <xdr:rowOff>190500</xdr:rowOff>
    </xdr:from>
    <xdr:to>
      <xdr:col>18</xdr:col>
      <xdr:colOff>0</xdr:colOff>
      <xdr:row>16</xdr:row>
      <xdr:rowOff>238125</xdr:rowOff>
    </xdr:to>
    <xdr:grpSp>
      <xdr:nvGrpSpPr>
        <xdr:cNvPr id="273" name="Group 20"/>
        <xdr:cNvGrpSpPr>
          <a:grpSpLocks/>
        </xdr:cNvGrpSpPr>
      </xdr:nvGrpSpPr>
      <xdr:grpSpPr bwMode="auto">
        <a:xfrm>
          <a:off x="6715125" y="6381750"/>
          <a:ext cx="1285875" cy="47625"/>
          <a:chOff x="628" y="643"/>
          <a:chExt cx="204" cy="8"/>
        </a:xfrm>
      </xdr:grpSpPr>
      <xdr:sp macro="" textlink="">
        <xdr:nvSpPr>
          <xdr:cNvPr id="274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75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</xdr:col>
      <xdr:colOff>0</xdr:colOff>
      <xdr:row>14</xdr:row>
      <xdr:rowOff>180975</xdr:rowOff>
    </xdr:from>
    <xdr:to>
      <xdr:col>8</xdr:col>
      <xdr:colOff>9525</xdr:colOff>
      <xdr:row>14</xdr:row>
      <xdr:rowOff>228600</xdr:rowOff>
    </xdr:to>
    <xdr:grpSp>
      <xdr:nvGrpSpPr>
        <xdr:cNvPr id="276" name="Group 20"/>
        <xdr:cNvGrpSpPr>
          <a:grpSpLocks/>
        </xdr:cNvGrpSpPr>
      </xdr:nvGrpSpPr>
      <xdr:grpSpPr bwMode="auto">
        <a:xfrm>
          <a:off x="1571625" y="5610225"/>
          <a:ext cx="2152650" cy="47625"/>
          <a:chOff x="628" y="643"/>
          <a:chExt cx="204" cy="8"/>
        </a:xfrm>
      </xdr:grpSpPr>
      <xdr:sp macro="" textlink="">
        <xdr:nvSpPr>
          <xdr:cNvPr id="277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78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10</xdr:col>
      <xdr:colOff>1</xdr:colOff>
      <xdr:row>14</xdr:row>
      <xdr:rowOff>190500</xdr:rowOff>
    </xdr:from>
    <xdr:to>
      <xdr:col>18</xdr:col>
      <xdr:colOff>1</xdr:colOff>
      <xdr:row>14</xdr:row>
      <xdr:rowOff>238125</xdr:rowOff>
    </xdr:to>
    <xdr:grpSp>
      <xdr:nvGrpSpPr>
        <xdr:cNvPr id="279" name="Group 20"/>
        <xdr:cNvGrpSpPr>
          <a:grpSpLocks/>
        </xdr:cNvGrpSpPr>
      </xdr:nvGrpSpPr>
      <xdr:grpSpPr bwMode="auto">
        <a:xfrm>
          <a:off x="4572001" y="5619750"/>
          <a:ext cx="3429000" cy="47625"/>
          <a:chOff x="628" y="643"/>
          <a:chExt cx="204" cy="8"/>
        </a:xfrm>
      </xdr:grpSpPr>
      <xdr:sp macro="" textlink="">
        <xdr:nvSpPr>
          <xdr:cNvPr id="280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1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8</xdr:col>
      <xdr:colOff>9525</xdr:colOff>
      <xdr:row>15</xdr:row>
      <xdr:rowOff>190500</xdr:rowOff>
    </xdr:from>
    <xdr:to>
      <xdr:col>11</xdr:col>
      <xdr:colOff>9525</xdr:colOff>
      <xdr:row>15</xdr:row>
      <xdr:rowOff>190500</xdr:rowOff>
    </xdr:to>
    <xdr:sp macro="" textlink="">
      <xdr:nvSpPr>
        <xdr:cNvPr id="282" name="Line 3"/>
        <xdr:cNvSpPr>
          <a:spLocks noChangeShapeType="1"/>
        </xdr:cNvSpPr>
      </xdr:nvSpPr>
      <xdr:spPr bwMode="auto">
        <a:xfrm>
          <a:off x="5495925" y="2743200"/>
          <a:ext cx="20574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13</xdr:col>
      <xdr:colOff>9525</xdr:colOff>
      <xdr:row>17</xdr:row>
      <xdr:rowOff>209550</xdr:rowOff>
    </xdr:from>
    <xdr:to>
      <xdr:col>16</xdr:col>
      <xdr:colOff>9525</xdr:colOff>
      <xdr:row>17</xdr:row>
      <xdr:rowOff>209550</xdr:rowOff>
    </xdr:to>
    <xdr:sp macro="" textlink="">
      <xdr:nvSpPr>
        <xdr:cNvPr id="283" name="Line 3"/>
        <xdr:cNvSpPr>
          <a:spLocks noChangeShapeType="1"/>
        </xdr:cNvSpPr>
      </xdr:nvSpPr>
      <xdr:spPr bwMode="auto">
        <a:xfrm>
          <a:off x="8924925" y="3086100"/>
          <a:ext cx="20574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6</xdr:col>
      <xdr:colOff>0</xdr:colOff>
      <xdr:row>13</xdr:row>
      <xdr:rowOff>38100</xdr:rowOff>
    </xdr:from>
    <xdr:to>
      <xdr:col>7</xdr:col>
      <xdr:colOff>19050</xdr:colOff>
      <xdr:row>13</xdr:row>
      <xdr:rowOff>342900</xdr:rowOff>
    </xdr:to>
    <xdr:sp macro="" textlink="">
      <xdr:nvSpPr>
        <xdr:cNvPr id="284" name="Freeform 4"/>
        <xdr:cNvSpPr>
          <a:spLocks/>
        </xdr:cNvSpPr>
      </xdr:nvSpPr>
      <xdr:spPr bwMode="auto">
        <a:xfrm>
          <a:off x="4114800" y="2266950"/>
          <a:ext cx="704850" cy="133350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11</xdr:col>
      <xdr:colOff>0</xdr:colOff>
      <xdr:row>15</xdr:row>
      <xdr:rowOff>47625</xdr:rowOff>
    </xdr:from>
    <xdr:to>
      <xdr:col>12</xdr:col>
      <xdr:colOff>19050</xdr:colOff>
      <xdr:row>15</xdr:row>
      <xdr:rowOff>352425</xdr:rowOff>
    </xdr:to>
    <xdr:sp macro="" textlink="">
      <xdr:nvSpPr>
        <xdr:cNvPr id="285" name="Freeform 4"/>
        <xdr:cNvSpPr>
          <a:spLocks/>
        </xdr:cNvSpPr>
      </xdr:nvSpPr>
      <xdr:spPr bwMode="auto">
        <a:xfrm>
          <a:off x="7543800" y="2619375"/>
          <a:ext cx="704850" cy="123825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15</xdr:col>
      <xdr:colOff>409575</xdr:colOff>
      <xdr:row>17</xdr:row>
      <xdr:rowOff>57150</xdr:rowOff>
    </xdr:from>
    <xdr:to>
      <xdr:col>17</xdr:col>
      <xdr:colOff>0</xdr:colOff>
      <xdr:row>17</xdr:row>
      <xdr:rowOff>361950</xdr:rowOff>
    </xdr:to>
    <xdr:sp macro="" textlink="">
      <xdr:nvSpPr>
        <xdr:cNvPr id="286" name="Freeform 4"/>
        <xdr:cNvSpPr>
          <a:spLocks/>
        </xdr:cNvSpPr>
      </xdr:nvSpPr>
      <xdr:spPr bwMode="auto">
        <a:xfrm>
          <a:off x="10696575" y="2971800"/>
          <a:ext cx="962025" cy="114300"/>
        </a:xfrm>
        <a:custGeom>
          <a:avLst/>
          <a:gdLst>
            <a:gd name="T0" fmla="*/ 0 w 254"/>
            <a:gd name="T1" fmla="*/ 2147483647 h 205"/>
            <a:gd name="T2" fmla="*/ 2147483647 w 254"/>
            <a:gd name="T3" fmla="*/ 2147483647 h 205"/>
            <a:gd name="T4" fmla="*/ 2147483647 w 254"/>
            <a:gd name="T5" fmla="*/ 0 h 205"/>
            <a:gd name="T6" fmla="*/ 2147483647 w 254"/>
            <a:gd name="T7" fmla="*/ 2147483647 h 205"/>
            <a:gd name="T8" fmla="*/ 2147483647 w 254"/>
            <a:gd name="T9" fmla="*/ 0 h 205"/>
            <a:gd name="T10" fmla="*/ 2147483647 w 254"/>
            <a:gd name="T11" fmla="*/ 2147483647 h 205"/>
            <a:gd name="T12" fmla="*/ 2147483647 w 254"/>
            <a:gd name="T13" fmla="*/ 2147483647 h 205"/>
            <a:gd name="T14" fmla="*/ 2147483647 w 254"/>
            <a:gd name="T15" fmla="*/ 2147483647 h 205"/>
            <a:gd name="T16" fmla="*/ 2147483647 w 254"/>
            <a:gd name="T17" fmla="*/ 2147483647 h 205"/>
            <a:gd name="T18" fmla="*/ 2147483647 w 254"/>
            <a:gd name="T19" fmla="*/ 2147483647 h 205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60000 65536"/>
            <a:gd name="T28" fmla="*/ 0 60000 65536"/>
            <a:gd name="T29" fmla="*/ 0 60000 65536"/>
            <a:gd name="T30" fmla="*/ 0 w 254"/>
            <a:gd name="T31" fmla="*/ 0 h 205"/>
            <a:gd name="T32" fmla="*/ 254 w 254"/>
            <a:gd name="T33" fmla="*/ 205 h 205"/>
          </a:gdLst>
          <a:ahLst/>
          <a:cxnLst>
            <a:cxn ang="T20">
              <a:pos x="T0" y="T1"/>
            </a:cxn>
            <a:cxn ang="T21">
              <a:pos x="T2" y="T3"/>
            </a:cxn>
            <a:cxn ang="T22">
              <a:pos x="T4" y="T5"/>
            </a:cxn>
            <a:cxn ang="T23">
              <a:pos x="T6" y="T7"/>
            </a:cxn>
            <a:cxn ang="T24">
              <a:pos x="T8" y="T9"/>
            </a:cxn>
            <a:cxn ang="T25">
              <a:pos x="T10" y="T11"/>
            </a:cxn>
            <a:cxn ang="T26">
              <a:pos x="T12" y="T13"/>
            </a:cxn>
            <a:cxn ang="T27">
              <a:pos x="T14" y="T15"/>
            </a:cxn>
            <a:cxn ang="T28">
              <a:pos x="T16" y="T17"/>
            </a:cxn>
            <a:cxn ang="T29">
              <a:pos x="T18" y="T19"/>
            </a:cxn>
          </a:cxnLst>
          <a:rect l="T30" t="T31" r="T32" b="T33"/>
          <a:pathLst>
            <a:path w="254" h="205">
              <a:moveTo>
                <a:pt x="0" y="102"/>
              </a:moveTo>
              <a:lnTo>
                <a:pt x="27" y="101"/>
              </a:lnTo>
              <a:lnTo>
                <a:pt x="55" y="0"/>
              </a:lnTo>
              <a:lnTo>
                <a:pt x="84" y="204"/>
              </a:lnTo>
              <a:lnTo>
                <a:pt x="113" y="0"/>
              </a:lnTo>
              <a:lnTo>
                <a:pt x="141" y="205"/>
              </a:lnTo>
              <a:lnTo>
                <a:pt x="169" y="2"/>
              </a:lnTo>
              <a:lnTo>
                <a:pt x="198" y="205"/>
              </a:lnTo>
              <a:lnTo>
                <a:pt x="226" y="101"/>
              </a:lnTo>
              <a:lnTo>
                <a:pt x="254" y="101"/>
              </a:lnTo>
            </a:path>
          </a:pathLst>
        </a:custGeom>
        <a:noFill/>
        <a:ln w="190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9525</xdr:colOff>
      <xdr:row>15</xdr:row>
      <xdr:rowOff>171450</xdr:rowOff>
    </xdr:from>
    <xdr:to>
      <xdr:col>8</xdr:col>
      <xdr:colOff>19050</xdr:colOff>
      <xdr:row>15</xdr:row>
      <xdr:rowOff>219075</xdr:rowOff>
    </xdr:to>
    <xdr:grpSp>
      <xdr:nvGrpSpPr>
        <xdr:cNvPr id="287" name="Group 20"/>
        <xdr:cNvGrpSpPr>
          <a:grpSpLocks/>
        </xdr:cNvGrpSpPr>
      </xdr:nvGrpSpPr>
      <xdr:grpSpPr bwMode="auto">
        <a:xfrm>
          <a:off x="1581150" y="5981700"/>
          <a:ext cx="2152650" cy="47625"/>
          <a:chOff x="628" y="643"/>
          <a:chExt cx="204" cy="8"/>
        </a:xfrm>
      </xdr:grpSpPr>
      <xdr:sp macro="" textlink="">
        <xdr:nvSpPr>
          <xdr:cNvPr id="288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89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11</xdr:col>
      <xdr:colOff>428624</xdr:colOff>
      <xdr:row>15</xdr:row>
      <xdr:rowOff>180975</xdr:rowOff>
    </xdr:from>
    <xdr:to>
      <xdr:col>18</xdr:col>
      <xdr:colOff>9524</xdr:colOff>
      <xdr:row>15</xdr:row>
      <xdr:rowOff>226694</xdr:rowOff>
    </xdr:to>
    <xdr:grpSp>
      <xdr:nvGrpSpPr>
        <xdr:cNvPr id="290" name="Group 20"/>
        <xdr:cNvGrpSpPr>
          <a:grpSpLocks/>
        </xdr:cNvGrpSpPr>
      </xdr:nvGrpSpPr>
      <xdr:grpSpPr bwMode="auto">
        <a:xfrm>
          <a:off x="5429249" y="5991225"/>
          <a:ext cx="2581275" cy="45719"/>
          <a:chOff x="628" y="643"/>
          <a:chExt cx="204" cy="8"/>
        </a:xfrm>
      </xdr:grpSpPr>
      <xdr:sp macro="" textlink="">
        <xdr:nvSpPr>
          <xdr:cNvPr id="291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2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17</xdr:col>
      <xdr:colOff>9525</xdr:colOff>
      <xdr:row>17</xdr:row>
      <xdr:rowOff>180975</xdr:rowOff>
    </xdr:from>
    <xdr:to>
      <xdr:col>18</xdr:col>
      <xdr:colOff>0</xdr:colOff>
      <xdr:row>17</xdr:row>
      <xdr:rowOff>226694</xdr:rowOff>
    </xdr:to>
    <xdr:grpSp>
      <xdr:nvGrpSpPr>
        <xdr:cNvPr id="293" name="Group 20"/>
        <xdr:cNvGrpSpPr>
          <a:grpSpLocks/>
        </xdr:cNvGrpSpPr>
      </xdr:nvGrpSpPr>
      <xdr:grpSpPr bwMode="auto">
        <a:xfrm>
          <a:off x="7581900" y="6753225"/>
          <a:ext cx="419100" cy="45719"/>
          <a:chOff x="628" y="643"/>
          <a:chExt cx="204" cy="8"/>
        </a:xfrm>
      </xdr:grpSpPr>
      <xdr:sp macro="" textlink="">
        <xdr:nvSpPr>
          <xdr:cNvPr id="294" name="Line 6"/>
          <xdr:cNvSpPr>
            <a:spLocks noChangeShapeType="1"/>
          </xdr:cNvSpPr>
        </xdr:nvSpPr>
        <xdr:spPr bwMode="auto">
          <a:xfrm flipV="1">
            <a:off x="628" y="643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295" name="Line 6"/>
          <xdr:cNvSpPr>
            <a:spLocks noChangeShapeType="1"/>
          </xdr:cNvSpPr>
        </xdr:nvSpPr>
        <xdr:spPr bwMode="auto">
          <a:xfrm flipV="1">
            <a:off x="628" y="651"/>
            <a:ext cx="204" cy="0"/>
          </a:xfrm>
          <a:prstGeom prst="line">
            <a:avLst/>
          </a:prstGeom>
          <a:noFill/>
          <a:ln w="19050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12</xdr:col>
      <xdr:colOff>416718</xdr:colOff>
      <xdr:row>27</xdr:row>
      <xdr:rowOff>261938</xdr:rowOff>
    </xdr:from>
    <xdr:to>
      <xdr:col>15</xdr:col>
      <xdr:colOff>326230</xdr:colOff>
      <xdr:row>32</xdr:row>
      <xdr:rowOff>35719</xdr:rowOff>
    </xdr:to>
    <xdr:grpSp>
      <xdr:nvGrpSpPr>
        <xdr:cNvPr id="296" name="Group 272"/>
        <xdr:cNvGrpSpPr>
          <a:grpSpLocks/>
        </xdr:cNvGrpSpPr>
      </xdr:nvGrpSpPr>
      <xdr:grpSpPr bwMode="auto">
        <a:xfrm rot="1994948">
          <a:off x="5845968" y="10310813"/>
          <a:ext cx="1195387" cy="1440656"/>
          <a:chOff x="516" y="1243"/>
          <a:chExt cx="139" cy="146"/>
        </a:xfrm>
      </xdr:grpSpPr>
      <xdr:grpSp>
        <xdr:nvGrpSpPr>
          <xdr:cNvPr id="297" name="Group 273"/>
          <xdr:cNvGrpSpPr>
            <a:grpSpLocks/>
          </xdr:cNvGrpSpPr>
        </xdr:nvGrpSpPr>
        <xdr:grpSpPr bwMode="auto">
          <a:xfrm rot="5400000">
            <a:off x="511" y="1280"/>
            <a:ext cx="31" cy="21"/>
            <a:chOff x="206" y="1182"/>
            <a:chExt cx="31" cy="21"/>
          </a:xfrm>
        </xdr:grpSpPr>
        <xdr:sp macro="" textlink="">
          <xdr:nvSpPr>
            <xdr:cNvPr id="307" name="Line 274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08" name="Line 275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298" name="Group 276"/>
          <xdr:cNvGrpSpPr>
            <a:grpSpLocks/>
          </xdr:cNvGrpSpPr>
        </xdr:nvGrpSpPr>
        <xdr:grpSpPr bwMode="auto">
          <a:xfrm rot="-5400000">
            <a:off x="629" y="1334"/>
            <a:ext cx="31" cy="21"/>
            <a:chOff x="206" y="1182"/>
            <a:chExt cx="31" cy="21"/>
          </a:xfrm>
        </xdr:grpSpPr>
        <xdr:sp macro="" textlink="">
          <xdr:nvSpPr>
            <xdr:cNvPr id="305" name="Line 277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06" name="Line 278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299" name="Group 279"/>
          <xdr:cNvGrpSpPr>
            <a:grpSpLocks/>
          </xdr:cNvGrpSpPr>
        </xdr:nvGrpSpPr>
        <xdr:grpSpPr bwMode="auto">
          <a:xfrm rot="10800000">
            <a:off x="592" y="1243"/>
            <a:ext cx="31" cy="21"/>
            <a:chOff x="206" y="1182"/>
            <a:chExt cx="31" cy="21"/>
          </a:xfrm>
        </xdr:grpSpPr>
        <xdr:sp macro="" textlink="">
          <xdr:nvSpPr>
            <xdr:cNvPr id="303" name="Line 28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04" name="Line 28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00" name="Group 282"/>
          <xdr:cNvGrpSpPr>
            <a:grpSpLocks/>
          </xdr:cNvGrpSpPr>
        </xdr:nvGrpSpPr>
        <xdr:grpSpPr bwMode="auto">
          <a:xfrm>
            <a:off x="552" y="1368"/>
            <a:ext cx="31" cy="21"/>
            <a:chOff x="206" y="1182"/>
            <a:chExt cx="31" cy="21"/>
          </a:xfrm>
        </xdr:grpSpPr>
        <xdr:sp macro="" textlink="">
          <xdr:nvSpPr>
            <xdr:cNvPr id="301" name="Line 28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02" name="Line 28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8</xdr:col>
      <xdr:colOff>11906</xdr:colOff>
      <xdr:row>34</xdr:row>
      <xdr:rowOff>261938</xdr:rowOff>
    </xdr:from>
    <xdr:to>
      <xdr:col>10</xdr:col>
      <xdr:colOff>350043</xdr:colOff>
      <xdr:row>39</xdr:row>
      <xdr:rowOff>35719</xdr:rowOff>
    </xdr:to>
    <xdr:grpSp>
      <xdr:nvGrpSpPr>
        <xdr:cNvPr id="309" name="Group 272"/>
        <xdr:cNvGrpSpPr>
          <a:grpSpLocks/>
        </xdr:cNvGrpSpPr>
      </xdr:nvGrpSpPr>
      <xdr:grpSpPr bwMode="auto">
        <a:xfrm rot="1994948">
          <a:off x="3726656" y="12644438"/>
          <a:ext cx="1195387" cy="1440656"/>
          <a:chOff x="516" y="1243"/>
          <a:chExt cx="139" cy="146"/>
        </a:xfrm>
      </xdr:grpSpPr>
      <xdr:grpSp>
        <xdr:nvGrpSpPr>
          <xdr:cNvPr id="310" name="Group 273"/>
          <xdr:cNvGrpSpPr>
            <a:grpSpLocks/>
          </xdr:cNvGrpSpPr>
        </xdr:nvGrpSpPr>
        <xdr:grpSpPr bwMode="auto">
          <a:xfrm rot="5400000">
            <a:off x="511" y="1280"/>
            <a:ext cx="31" cy="21"/>
            <a:chOff x="206" y="1182"/>
            <a:chExt cx="31" cy="21"/>
          </a:xfrm>
        </xdr:grpSpPr>
        <xdr:sp macro="" textlink="">
          <xdr:nvSpPr>
            <xdr:cNvPr id="320" name="Line 274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1" name="Line 275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11" name="Group 276"/>
          <xdr:cNvGrpSpPr>
            <a:grpSpLocks/>
          </xdr:cNvGrpSpPr>
        </xdr:nvGrpSpPr>
        <xdr:grpSpPr bwMode="auto">
          <a:xfrm rot="-5400000">
            <a:off x="629" y="1334"/>
            <a:ext cx="31" cy="21"/>
            <a:chOff x="206" y="1182"/>
            <a:chExt cx="31" cy="21"/>
          </a:xfrm>
        </xdr:grpSpPr>
        <xdr:sp macro="" textlink="">
          <xdr:nvSpPr>
            <xdr:cNvPr id="318" name="Line 277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19" name="Line 278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12" name="Group 279"/>
          <xdr:cNvGrpSpPr>
            <a:grpSpLocks/>
          </xdr:cNvGrpSpPr>
        </xdr:nvGrpSpPr>
        <xdr:grpSpPr bwMode="auto">
          <a:xfrm rot="10800000">
            <a:off x="592" y="1243"/>
            <a:ext cx="31" cy="21"/>
            <a:chOff x="206" y="1182"/>
            <a:chExt cx="31" cy="21"/>
          </a:xfrm>
        </xdr:grpSpPr>
        <xdr:sp macro="" textlink="">
          <xdr:nvSpPr>
            <xdr:cNvPr id="316" name="Line 28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17" name="Line 28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13" name="Group 282"/>
          <xdr:cNvGrpSpPr>
            <a:grpSpLocks/>
          </xdr:cNvGrpSpPr>
        </xdr:nvGrpSpPr>
        <xdr:grpSpPr bwMode="auto">
          <a:xfrm>
            <a:off x="552" y="1368"/>
            <a:ext cx="31" cy="21"/>
            <a:chOff x="206" y="1182"/>
            <a:chExt cx="31" cy="21"/>
          </a:xfrm>
        </xdr:grpSpPr>
        <xdr:sp macro="" textlink="">
          <xdr:nvSpPr>
            <xdr:cNvPr id="314" name="Line 28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15" name="Line 28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</xdr:col>
      <xdr:colOff>47624</xdr:colOff>
      <xdr:row>41</xdr:row>
      <xdr:rowOff>273844</xdr:rowOff>
    </xdr:from>
    <xdr:to>
      <xdr:col>5</xdr:col>
      <xdr:colOff>385761</xdr:colOff>
      <xdr:row>46</xdr:row>
      <xdr:rowOff>47626</xdr:rowOff>
    </xdr:to>
    <xdr:grpSp>
      <xdr:nvGrpSpPr>
        <xdr:cNvPr id="322" name="Group 272"/>
        <xdr:cNvGrpSpPr>
          <a:grpSpLocks/>
        </xdr:cNvGrpSpPr>
      </xdr:nvGrpSpPr>
      <xdr:grpSpPr bwMode="auto">
        <a:xfrm rot="1994948">
          <a:off x="1619249" y="14989969"/>
          <a:ext cx="1195387" cy="1440657"/>
          <a:chOff x="516" y="1243"/>
          <a:chExt cx="139" cy="146"/>
        </a:xfrm>
      </xdr:grpSpPr>
      <xdr:grpSp>
        <xdr:nvGrpSpPr>
          <xdr:cNvPr id="323" name="Group 273"/>
          <xdr:cNvGrpSpPr>
            <a:grpSpLocks/>
          </xdr:cNvGrpSpPr>
        </xdr:nvGrpSpPr>
        <xdr:grpSpPr bwMode="auto">
          <a:xfrm rot="5400000">
            <a:off x="511" y="1280"/>
            <a:ext cx="31" cy="21"/>
            <a:chOff x="206" y="1182"/>
            <a:chExt cx="31" cy="21"/>
          </a:xfrm>
        </xdr:grpSpPr>
        <xdr:sp macro="" textlink="">
          <xdr:nvSpPr>
            <xdr:cNvPr id="333" name="Line 274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34" name="Line 275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24" name="Group 276"/>
          <xdr:cNvGrpSpPr>
            <a:grpSpLocks/>
          </xdr:cNvGrpSpPr>
        </xdr:nvGrpSpPr>
        <xdr:grpSpPr bwMode="auto">
          <a:xfrm rot="-5400000">
            <a:off x="629" y="1334"/>
            <a:ext cx="31" cy="21"/>
            <a:chOff x="206" y="1182"/>
            <a:chExt cx="31" cy="21"/>
          </a:xfrm>
        </xdr:grpSpPr>
        <xdr:sp macro="" textlink="">
          <xdr:nvSpPr>
            <xdr:cNvPr id="331" name="Line 277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32" name="Line 278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25" name="Group 279"/>
          <xdr:cNvGrpSpPr>
            <a:grpSpLocks/>
          </xdr:cNvGrpSpPr>
        </xdr:nvGrpSpPr>
        <xdr:grpSpPr bwMode="auto">
          <a:xfrm rot="10800000">
            <a:off x="592" y="1243"/>
            <a:ext cx="31" cy="21"/>
            <a:chOff x="206" y="1182"/>
            <a:chExt cx="31" cy="21"/>
          </a:xfrm>
        </xdr:grpSpPr>
        <xdr:sp macro="" textlink="">
          <xdr:nvSpPr>
            <xdr:cNvPr id="329" name="Line 280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30" name="Line 281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26" name="Group 282"/>
          <xdr:cNvGrpSpPr>
            <a:grpSpLocks/>
          </xdr:cNvGrpSpPr>
        </xdr:nvGrpSpPr>
        <xdr:grpSpPr bwMode="auto">
          <a:xfrm>
            <a:off x="552" y="1368"/>
            <a:ext cx="31" cy="21"/>
            <a:chOff x="206" y="1182"/>
            <a:chExt cx="31" cy="21"/>
          </a:xfrm>
        </xdr:grpSpPr>
        <xdr:sp macro="" textlink="">
          <xdr:nvSpPr>
            <xdr:cNvPr id="327" name="Line 283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28" name="Line 284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18</xdr:col>
      <xdr:colOff>61600</xdr:colOff>
      <xdr:row>35</xdr:row>
      <xdr:rowOff>2437</xdr:rowOff>
    </xdr:from>
    <xdr:to>
      <xdr:col>21</xdr:col>
      <xdr:colOff>51406</xdr:colOff>
      <xdr:row>39</xdr:row>
      <xdr:rowOff>77752</xdr:rowOff>
    </xdr:to>
    <xdr:grpSp>
      <xdr:nvGrpSpPr>
        <xdr:cNvPr id="335" name="Group 189"/>
        <xdr:cNvGrpSpPr>
          <a:grpSpLocks/>
        </xdr:cNvGrpSpPr>
      </xdr:nvGrpSpPr>
      <xdr:grpSpPr bwMode="auto">
        <a:xfrm rot="17678609">
          <a:off x="8031752" y="12749160"/>
          <a:ext cx="1408815" cy="1347119"/>
          <a:chOff x="187" y="1242"/>
          <a:chExt cx="144" cy="147"/>
        </a:xfrm>
      </xdr:grpSpPr>
      <xdr:grpSp>
        <xdr:nvGrpSpPr>
          <xdr:cNvPr id="336" name="Group 190"/>
          <xdr:cNvGrpSpPr>
            <a:grpSpLocks/>
          </xdr:cNvGrpSpPr>
        </xdr:nvGrpSpPr>
        <xdr:grpSpPr bwMode="auto">
          <a:xfrm rot="5400000">
            <a:off x="182" y="1276"/>
            <a:ext cx="31" cy="21"/>
            <a:chOff x="206" y="1182"/>
            <a:chExt cx="31" cy="21"/>
          </a:xfrm>
        </xdr:grpSpPr>
        <xdr:sp macro="" textlink="">
          <xdr:nvSpPr>
            <xdr:cNvPr id="348" name="Line 191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49" name="Line 192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  <xdr:grpSp>
        <xdr:nvGrpSpPr>
          <xdr:cNvPr id="337" name="Group 193"/>
          <xdr:cNvGrpSpPr>
            <a:grpSpLocks/>
          </xdr:cNvGrpSpPr>
        </xdr:nvGrpSpPr>
        <xdr:grpSpPr bwMode="auto">
          <a:xfrm rot="10800000">
            <a:off x="224" y="1356"/>
            <a:ext cx="42" cy="33"/>
            <a:chOff x="261" y="1122"/>
            <a:chExt cx="42" cy="33"/>
          </a:xfrm>
        </xdr:grpSpPr>
        <xdr:sp macro="" textlink="">
          <xdr:nvSpPr>
            <xdr:cNvPr id="345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346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347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338" name="Group 197"/>
          <xdr:cNvGrpSpPr>
            <a:grpSpLocks/>
          </xdr:cNvGrpSpPr>
        </xdr:nvGrpSpPr>
        <xdr:grpSpPr bwMode="auto">
          <a:xfrm rot="10800000" flipV="1">
            <a:off x="253" y="1242"/>
            <a:ext cx="42" cy="33"/>
            <a:chOff x="261" y="1122"/>
            <a:chExt cx="42" cy="33"/>
          </a:xfrm>
        </xdr:grpSpPr>
        <xdr:sp macro="" textlink="">
          <xdr:nvSpPr>
            <xdr:cNvPr id="342" name="Line 37"/>
            <xdr:cNvSpPr>
              <a:spLocks noChangeShapeType="1"/>
            </xdr:cNvSpPr>
          </xdr:nvSpPr>
          <xdr:spPr bwMode="auto">
            <a:xfrm rot="5378795">
              <a:off x="265" y="1139"/>
              <a:ext cx="33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 type="triangle" w="med" len="med"/>
            </a:ln>
          </xdr:spPr>
        </xdr:sp>
        <xdr:sp macro="" textlink="">
          <xdr:nvSpPr>
            <xdr:cNvPr id="343" name="Freeform 39"/>
            <xdr:cNvSpPr>
              <a:spLocks/>
            </xdr:cNvSpPr>
          </xdr:nvSpPr>
          <xdr:spPr bwMode="auto">
            <a:xfrm rot="5422137">
              <a:off x="287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  <xdr:sp macro="" textlink="">
          <xdr:nvSpPr>
            <xdr:cNvPr id="344" name="Freeform 39"/>
            <xdr:cNvSpPr>
              <a:spLocks/>
            </xdr:cNvSpPr>
          </xdr:nvSpPr>
          <xdr:spPr bwMode="auto">
            <a:xfrm rot="16177863" flipH="1">
              <a:off x="266" y="1130"/>
              <a:ext cx="11" cy="21"/>
            </a:xfrm>
            <a:custGeom>
              <a:avLst/>
              <a:gdLst>
                <a:gd name="T0" fmla="*/ 0 w 25"/>
                <a:gd name="T1" fmla="*/ 3 h 25"/>
                <a:gd name="T2" fmla="*/ 0 w 25"/>
                <a:gd name="T3" fmla="*/ 3 h 25"/>
                <a:gd name="T4" fmla="*/ 0 w 25"/>
                <a:gd name="T5" fmla="*/ 0 h 25"/>
                <a:gd name="T6" fmla="*/ 0 60000 65536"/>
                <a:gd name="T7" fmla="*/ 0 60000 65536"/>
                <a:gd name="T8" fmla="*/ 0 60000 65536"/>
                <a:gd name="T9" fmla="*/ 0 w 25"/>
                <a:gd name="T10" fmla="*/ 0 h 25"/>
                <a:gd name="T11" fmla="*/ 25 w 25"/>
                <a:gd name="T12" fmla="*/ 25 h 25"/>
              </a:gdLst>
              <a:ahLst/>
              <a:cxnLst>
                <a:cxn ang="T6">
                  <a:pos x="T0" y="T1"/>
                </a:cxn>
                <a:cxn ang="T7">
                  <a:pos x="T2" y="T3"/>
                </a:cxn>
                <a:cxn ang="T8">
                  <a:pos x="T4" y="T5"/>
                </a:cxn>
              </a:cxnLst>
              <a:rect l="T9" t="T10" r="T11" b="T12"/>
              <a:pathLst>
                <a:path w="25" h="25">
                  <a:moveTo>
                    <a:pt x="0" y="25"/>
                  </a:moveTo>
                  <a:cubicBezTo>
                    <a:pt x="3" y="24"/>
                    <a:pt x="12" y="22"/>
                    <a:pt x="16" y="18"/>
                  </a:cubicBezTo>
                  <a:cubicBezTo>
                    <a:pt x="20" y="14"/>
                    <a:pt x="23" y="4"/>
                    <a:pt x="25" y="0"/>
                  </a:cubicBezTo>
                </a:path>
              </a:pathLst>
            </a:custGeom>
            <a:noFill/>
            <a:ln w="9525" cap="flat" cmpd="sng">
              <a:solidFill>
                <a:srgbClr val="000000"/>
              </a:solidFill>
              <a:prstDash val="solid"/>
              <a:round/>
              <a:headEnd type="none" w="med" len="med"/>
              <a:tailEnd type="triangle" w="med" len="med"/>
            </a:ln>
          </xdr:spPr>
        </xdr:sp>
      </xdr:grpSp>
      <xdr:grpSp>
        <xdr:nvGrpSpPr>
          <xdr:cNvPr id="339" name="Group 201"/>
          <xdr:cNvGrpSpPr>
            <a:grpSpLocks/>
          </xdr:cNvGrpSpPr>
        </xdr:nvGrpSpPr>
        <xdr:grpSpPr bwMode="auto">
          <a:xfrm rot="16200000" flipH="1">
            <a:off x="305" y="1335"/>
            <a:ext cx="31" cy="21"/>
            <a:chOff x="206" y="1182"/>
            <a:chExt cx="31" cy="21"/>
          </a:xfrm>
        </xdr:grpSpPr>
        <xdr:sp macro="" textlink="">
          <xdr:nvSpPr>
            <xdr:cNvPr id="340" name="Line 202"/>
            <xdr:cNvSpPr>
              <a:spLocks noChangeShapeType="1"/>
            </xdr:cNvSpPr>
          </xdr:nvSpPr>
          <xdr:spPr bwMode="auto">
            <a:xfrm>
              <a:off x="206" y="1182"/>
              <a:ext cx="31" cy="0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  <xdr:sp macro="" textlink="">
          <xdr:nvSpPr>
            <xdr:cNvPr id="341" name="Line 203"/>
            <xdr:cNvSpPr>
              <a:spLocks noChangeShapeType="1"/>
            </xdr:cNvSpPr>
          </xdr:nvSpPr>
          <xdr:spPr bwMode="auto">
            <a:xfrm>
              <a:off x="222" y="1182"/>
              <a:ext cx="0" cy="21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round/>
              <a:headEnd/>
              <a:tailEnd/>
            </a:ln>
          </xdr:spPr>
        </xdr:sp>
      </xdr:grpSp>
    </xdr:grpSp>
    <xdr:clientData/>
  </xdr:twoCellAnchor>
  <xdr:twoCellAnchor>
    <xdr:from>
      <xdr:col>3</xdr:col>
      <xdr:colOff>15612</xdr:colOff>
      <xdr:row>27</xdr:row>
      <xdr:rowOff>308898</xdr:rowOff>
    </xdr:from>
    <xdr:to>
      <xdr:col>6</xdr:col>
      <xdr:colOff>82353</xdr:colOff>
      <xdr:row>31</xdr:row>
      <xdr:rowOff>145029</xdr:rowOff>
    </xdr:to>
    <xdr:grpSp>
      <xdr:nvGrpSpPr>
        <xdr:cNvPr id="350" name="グループ化 349"/>
        <xdr:cNvGrpSpPr/>
      </xdr:nvGrpSpPr>
      <xdr:grpSpPr>
        <a:xfrm>
          <a:off x="1587237" y="10357773"/>
          <a:ext cx="1352616" cy="1169631"/>
          <a:chOff x="1587238" y="10453023"/>
          <a:chExt cx="1352616" cy="1122006"/>
        </a:xfrm>
      </xdr:grpSpPr>
      <xdr:grpSp>
        <xdr:nvGrpSpPr>
          <xdr:cNvPr id="351" name="グループ化 151"/>
          <xdr:cNvGrpSpPr>
            <a:grpSpLocks/>
          </xdr:cNvGrpSpPr>
        </xdr:nvGrpSpPr>
        <xdr:grpSpPr bwMode="auto">
          <a:xfrm rot="18766758">
            <a:off x="1702543" y="10337718"/>
            <a:ext cx="1122006" cy="1352616"/>
            <a:chOff x="2033589" y="11472864"/>
            <a:chExt cx="1114425" cy="1362075"/>
          </a:xfrm>
        </xdr:grpSpPr>
        <xdr:grpSp>
          <xdr:nvGrpSpPr>
            <xdr:cNvPr id="354" name="Group 189"/>
            <xdr:cNvGrpSpPr>
              <a:grpSpLocks/>
            </xdr:cNvGrpSpPr>
          </xdr:nvGrpSpPr>
          <xdr:grpSpPr bwMode="auto">
            <a:xfrm rot="-5400000">
              <a:off x="1909764" y="11596689"/>
              <a:ext cx="1362075" cy="1114425"/>
              <a:chOff x="188" y="1272"/>
              <a:chExt cx="143" cy="117"/>
            </a:xfrm>
          </xdr:grpSpPr>
          <xdr:grpSp>
            <xdr:nvGrpSpPr>
              <xdr:cNvPr id="356" name="Group 190"/>
              <xdr:cNvGrpSpPr>
                <a:grpSpLocks/>
              </xdr:cNvGrpSpPr>
            </xdr:nvGrpSpPr>
            <xdr:grpSpPr bwMode="auto">
              <a:xfrm rot="5400000">
                <a:off x="183" y="1277"/>
                <a:ext cx="31" cy="21"/>
                <a:chOff x="206" y="1182"/>
                <a:chExt cx="31" cy="21"/>
              </a:xfrm>
            </xdr:grpSpPr>
            <xdr:sp macro="" textlink="">
              <xdr:nvSpPr>
                <xdr:cNvPr id="364" name="Line 191"/>
                <xdr:cNvSpPr>
                  <a:spLocks noChangeShapeType="1"/>
                </xdr:cNvSpPr>
              </xdr:nvSpPr>
              <xdr:spPr bwMode="auto">
                <a:xfrm>
                  <a:off x="206" y="1183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65" name="Line 192"/>
                <xdr:cNvSpPr>
                  <a:spLocks noChangeShapeType="1"/>
                </xdr:cNvSpPr>
              </xdr:nvSpPr>
              <xdr:spPr bwMode="auto">
                <a:xfrm>
                  <a:off x="222" y="1182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357" name="Group 193"/>
              <xdr:cNvGrpSpPr>
                <a:grpSpLocks/>
              </xdr:cNvGrpSpPr>
            </xdr:nvGrpSpPr>
            <xdr:grpSpPr bwMode="auto">
              <a:xfrm rot="10800000">
                <a:off x="224" y="1356"/>
                <a:ext cx="42" cy="33"/>
                <a:chOff x="261" y="1122"/>
                <a:chExt cx="42" cy="33"/>
              </a:xfrm>
            </xdr:grpSpPr>
            <xdr:sp macro="" textlink="">
              <xdr:nvSpPr>
                <xdr:cNvPr id="361" name="Line 37"/>
                <xdr:cNvSpPr>
                  <a:spLocks noChangeShapeType="1"/>
                </xdr:cNvSpPr>
              </xdr:nvSpPr>
              <xdr:spPr bwMode="auto">
                <a:xfrm rot="5378795">
                  <a:off x="265" y="1139"/>
                  <a:ext cx="33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 type="triangle" w="med" len="med"/>
                </a:ln>
              </xdr:spPr>
            </xdr:sp>
            <xdr:sp macro="" textlink="">
              <xdr:nvSpPr>
                <xdr:cNvPr id="362" name="Freeform 39"/>
                <xdr:cNvSpPr>
                  <a:spLocks/>
                </xdr:cNvSpPr>
              </xdr:nvSpPr>
              <xdr:spPr bwMode="auto">
                <a:xfrm rot="5422137">
                  <a:off x="287" y="1130"/>
                  <a:ext cx="11" cy="21"/>
                </a:xfrm>
                <a:custGeom>
                  <a:avLst/>
                  <a:gdLst>
                    <a:gd name="T0" fmla="*/ 0 w 25"/>
                    <a:gd name="T1" fmla="*/ 3 h 25"/>
                    <a:gd name="T2" fmla="*/ 0 w 25"/>
                    <a:gd name="T3" fmla="*/ 3 h 25"/>
                    <a:gd name="T4" fmla="*/ 0 w 25"/>
                    <a:gd name="T5" fmla="*/ 0 h 25"/>
                    <a:gd name="T6" fmla="*/ 0 60000 65536"/>
                    <a:gd name="T7" fmla="*/ 0 60000 65536"/>
                    <a:gd name="T8" fmla="*/ 0 60000 65536"/>
                    <a:gd name="T9" fmla="*/ 0 w 25"/>
                    <a:gd name="T10" fmla="*/ 0 h 25"/>
                    <a:gd name="T11" fmla="*/ 25 w 25"/>
                    <a:gd name="T12" fmla="*/ 25 h 25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5" h="25">
                      <a:moveTo>
                        <a:pt x="0" y="25"/>
                      </a:moveTo>
                      <a:cubicBezTo>
                        <a:pt x="3" y="24"/>
                        <a:pt x="12" y="22"/>
                        <a:pt x="16" y="18"/>
                      </a:cubicBezTo>
                      <a:cubicBezTo>
                        <a:pt x="20" y="14"/>
                        <a:pt x="23" y="4"/>
                        <a:pt x="25" y="0"/>
                      </a:cubicBezTo>
                    </a:path>
                  </a:pathLst>
                </a:custGeom>
                <a:noFill/>
                <a:ln w="9525" cap="flat" cmpd="sng">
                  <a:solidFill>
                    <a:srgbClr val="000000"/>
                  </a:solidFill>
                  <a:prstDash val="solid"/>
                  <a:round/>
                  <a:headEnd type="none" w="med" len="med"/>
                  <a:tailEnd type="triangle" w="med" len="med"/>
                </a:ln>
              </xdr:spPr>
            </xdr:sp>
            <xdr:sp macro="" textlink="">
              <xdr:nvSpPr>
                <xdr:cNvPr id="363" name="Freeform 39"/>
                <xdr:cNvSpPr>
                  <a:spLocks/>
                </xdr:cNvSpPr>
              </xdr:nvSpPr>
              <xdr:spPr bwMode="auto">
                <a:xfrm rot="16177863" flipH="1">
                  <a:off x="266" y="1130"/>
                  <a:ext cx="11" cy="21"/>
                </a:xfrm>
                <a:custGeom>
                  <a:avLst/>
                  <a:gdLst>
                    <a:gd name="T0" fmla="*/ 0 w 25"/>
                    <a:gd name="T1" fmla="*/ 3 h 25"/>
                    <a:gd name="T2" fmla="*/ 0 w 25"/>
                    <a:gd name="T3" fmla="*/ 3 h 25"/>
                    <a:gd name="T4" fmla="*/ 0 w 25"/>
                    <a:gd name="T5" fmla="*/ 0 h 25"/>
                    <a:gd name="T6" fmla="*/ 0 60000 65536"/>
                    <a:gd name="T7" fmla="*/ 0 60000 65536"/>
                    <a:gd name="T8" fmla="*/ 0 60000 65536"/>
                    <a:gd name="T9" fmla="*/ 0 w 25"/>
                    <a:gd name="T10" fmla="*/ 0 h 25"/>
                    <a:gd name="T11" fmla="*/ 25 w 25"/>
                    <a:gd name="T12" fmla="*/ 25 h 25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5" h="25">
                      <a:moveTo>
                        <a:pt x="0" y="25"/>
                      </a:moveTo>
                      <a:cubicBezTo>
                        <a:pt x="3" y="24"/>
                        <a:pt x="12" y="22"/>
                        <a:pt x="16" y="18"/>
                      </a:cubicBezTo>
                      <a:cubicBezTo>
                        <a:pt x="20" y="14"/>
                        <a:pt x="23" y="4"/>
                        <a:pt x="25" y="0"/>
                      </a:cubicBezTo>
                    </a:path>
                  </a:pathLst>
                </a:custGeom>
                <a:noFill/>
                <a:ln w="9525" cap="flat" cmpd="sng">
                  <a:solidFill>
                    <a:srgbClr val="000000"/>
                  </a:solidFill>
                  <a:prstDash val="solid"/>
                  <a:round/>
                  <a:headEnd type="none" w="med" len="med"/>
                  <a:tailEnd type="triangle" w="med" len="med"/>
                </a:ln>
              </xdr:spPr>
            </xdr:sp>
          </xdr:grpSp>
          <xdr:grpSp>
            <xdr:nvGrpSpPr>
              <xdr:cNvPr id="358" name="Group 201"/>
              <xdr:cNvGrpSpPr>
                <a:grpSpLocks/>
              </xdr:cNvGrpSpPr>
            </xdr:nvGrpSpPr>
            <xdr:grpSpPr bwMode="auto">
              <a:xfrm rot="16200000" flipH="1">
                <a:off x="305" y="1335"/>
                <a:ext cx="31" cy="21"/>
                <a:chOff x="206" y="1182"/>
                <a:chExt cx="31" cy="21"/>
              </a:xfrm>
            </xdr:grpSpPr>
            <xdr:sp macro="" textlink="">
              <xdr:nvSpPr>
                <xdr:cNvPr id="359" name="Line 202"/>
                <xdr:cNvSpPr>
                  <a:spLocks noChangeShapeType="1"/>
                </xdr:cNvSpPr>
              </xdr:nvSpPr>
              <xdr:spPr bwMode="auto">
                <a:xfrm>
                  <a:off x="206" y="1182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60" name="Line 203"/>
                <xdr:cNvSpPr>
                  <a:spLocks noChangeShapeType="1"/>
                </xdr:cNvSpPr>
              </xdr:nvSpPr>
              <xdr:spPr bwMode="auto">
                <a:xfrm>
                  <a:off x="222" y="1182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sp macro="" textlink="">
          <xdr:nvSpPr>
            <xdr:cNvPr id="355" name="Line 172"/>
            <xdr:cNvSpPr>
              <a:spLocks noChangeShapeType="1"/>
            </xdr:cNvSpPr>
          </xdr:nvSpPr>
          <xdr:spPr bwMode="auto">
            <a:xfrm flipH="1">
              <a:off x="2219325" y="12515850"/>
              <a:ext cx="533400" cy="952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prstDash val="sysDot"/>
              <a:round/>
              <a:headEnd type="triangle" w="med" len="med"/>
              <a:tailEnd type="triangle" w="med" len="med"/>
            </a:ln>
          </xdr:spPr>
        </xdr:sp>
      </xdr:grpSp>
      <xdr:sp macro="" textlink="">
        <xdr:nvSpPr>
          <xdr:cNvPr id="352" name="Line 191"/>
          <xdr:cNvSpPr>
            <a:spLocks noChangeShapeType="1"/>
          </xdr:cNvSpPr>
        </xdr:nvSpPr>
        <xdr:spPr bwMode="auto">
          <a:xfrm rot="18766758">
            <a:off x="1815519" y="11114671"/>
            <a:ext cx="0" cy="29728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53" name="Line 191"/>
          <xdr:cNvSpPr>
            <a:spLocks noChangeShapeType="1"/>
          </xdr:cNvSpPr>
        </xdr:nvSpPr>
        <xdr:spPr bwMode="auto">
          <a:xfrm rot="18766758" flipV="1">
            <a:off x="1631083" y="11324300"/>
            <a:ext cx="202554" cy="899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8</xdr:col>
      <xdr:colOff>12388</xdr:colOff>
      <xdr:row>28</xdr:row>
      <xdr:rowOff>57854</xdr:rowOff>
    </xdr:from>
    <xdr:to>
      <xdr:col>11</xdr:col>
      <xdr:colOff>60211</xdr:colOff>
      <xdr:row>31</xdr:row>
      <xdr:rowOff>142875</xdr:rowOff>
    </xdr:to>
    <xdr:grpSp>
      <xdr:nvGrpSpPr>
        <xdr:cNvPr id="366" name="グループ化 365"/>
        <xdr:cNvGrpSpPr/>
      </xdr:nvGrpSpPr>
      <xdr:grpSpPr>
        <a:xfrm>
          <a:off x="3727138" y="10440104"/>
          <a:ext cx="1333698" cy="1085146"/>
          <a:chOff x="1639861" y="10462517"/>
          <a:chExt cx="1324239" cy="978160"/>
        </a:xfrm>
      </xdr:grpSpPr>
      <xdr:grpSp>
        <xdr:nvGrpSpPr>
          <xdr:cNvPr id="367" name="Group 189"/>
          <xdr:cNvGrpSpPr>
            <a:grpSpLocks/>
          </xdr:cNvGrpSpPr>
        </xdr:nvGrpSpPr>
        <xdr:grpSpPr bwMode="auto">
          <a:xfrm rot="13366758">
            <a:off x="1639861" y="10462517"/>
            <a:ext cx="1324239" cy="978160"/>
            <a:chOff x="191" y="1287"/>
            <a:chExt cx="140" cy="102"/>
          </a:xfrm>
        </xdr:grpSpPr>
        <xdr:grpSp>
          <xdr:nvGrpSpPr>
            <xdr:cNvPr id="370" name="Group 190"/>
            <xdr:cNvGrpSpPr>
              <a:grpSpLocks/>
            </xdr:cNvGrpSpPr>
          </xdr:nvGrpSpPr>
          <xdr:grpSpPr bwMode="auto">
            <a:xfrm rot="5400000">
              <a:off x="186" y="1292"/>
              <a:ext cx="31" cy="21"/>
              <a:chOff x="219" y="1181"/>
              <a:chExt cx="31" cy="21"/>
            </a:xfrm>
          </xdr:grpSpPr>
          <xdr:sp macro="" textlink="">
            <xdr:nvSpPr>
              <xdr:cNvPr id="378" name="Line 191"/>
              <xdr:cNvSpPr>
                <a:spLocks noChangeShapeType="1"/>
              </xdr:cNvSpPr>
            </xdr:nvSpPr>
            <xdr:spPr bwMode="auto">
              <a:xfrm>
                <a:off x="219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79" name="Line 192"/>
              <xdr:cNvSpPr>
                <a:spLocks noChangeShapeType="1"/>
              </xdr:cNvSpPr>
            </xdr:nvSpPr>
            <xdr:spPr bwMode="auto">
              <a:xfrm>
                <a:off x="237" y="1181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grpSp>
          <xdr:nvGrpSpPr>
            <xdr:cNvPr id="371" name="Group 193"/>
            <xdr:cNvGrpSpPr>
              <a:grpSpLocks/>
            </xdr:cNvGrpSpPr>
          </xdr:nvGrpSpPr>
          <xdr:grpSpPr bwMode="auto">
            <a:xfrm rot="10800000">
              <a:off x="224" y="1356"/>
              <a:ext cx="42" cy="33"/>
              <a:chOff x="261" y="1122"/>
              <a:chExt cx="42" cy="33"/>
            </a:xfrm>
          </xdr:grpSpPr>
          <xdr:sp macro="" textlink="">
            <xdr:nvSpPr>
              <xdr:cNvPr id="375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376" name="Freeform 39"/>
              <xdr:cNvSpPr>
                <a:spLocks/>
              </xdr:cNvSpPr>
            </xdr:nvSpPr>
            <xdr:spPr bwMode="auto">
              <a:xfrm rot="5422137">
                <a:off x="287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  <xdr:sp macro="" textlink="">
            <xdr:nvSpPr>
              <xdr:cNvPr id="377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  <xdr:grpSp>
          <xdr:nvGrpSpPr>
            <xdr:cNvPr id="372" name="Group 201"/>
            <xdr:cNvGrpSpPr>
              <a:grpSpLocks/>
            </xdr:cNvGrpSpPr>
          </xdr:nvGrpSpPr>
          <xdr:grpSpPr bwMode="auto">
            <a:xfrm rot="16200000" flipH="1">
              <a:off x="305" y="1335"/>
              <a:ext cx="31" cy="21"/>
              <a:chOff x="206" y="1182"/>
              <a:chExt cx="31" cy="21"/>
            </a:xfrm>
          </xdr:grpSpPr>
          <xdr:sp macro="" textlink="">
            <xdr:nvSpPr>
              <xdr:cNvPr id="373" name="Line 202"/>
              <xdr:cNvSpPr>
                <a:spLocks noChangeShapeType="1"/>
              </xdr:cNvSpPr>
            </xdr:nvSpPr>
            <xdr:spPr bwMode="auto">
              <a:xfrm>
                <a:off x="206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74" name="Line 203"/>
              <xdr:cNvSpPr>
                <a:spLocks noChangeShapeType="1"/>
              </xdr:cNvSpPr>
            </xdr:nvSpPr>
            <xdr:spPr bwMode="auto">
              <a:xfrm>
                <a:off x="222" y="1182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  <xdr:sp macro="" textlink="">
        <xdr:nvSpPr>
          <xdr:cNvPr id="368" name="Line 191"/>
          <xdr:cNvSpPr>
            <a:spLocks noChangeShapeType="1"/>
          </xdr:cNvSpPr>
        </xdr:nvSpPr>
        <xdr:spPr bwMode="auto">
          <a:xfrm rot="18766758">
            <a:off x="1815519" y="11114671"/>
            <a:ext cx="0" cy="29728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69" name="Line 191"/>
          <xdr:cNvSpPr>
            <a:spLocks noChangeShapeType="1"/>
          </xdr:cNvSpPr>
        </xdr:nvSpPr>
        <xdr:spPr bwMode="auto">
          <a:xfrm rot="18766758" flipV="1">
            <a:off x="1631083" y="11324300"/>
            <a:ext cx="202554" cy="899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17</xdr:col>
      <xdr:colOff>416719</xdr:colOff>
      <xdr:row>28</xdr:row>
      <xdr:rowOff>178593</xdr:rowOff>
    </xdr:from>
    <xdr:to>
      <xdr:col>20</xdr:col>
      <xdr:colOff>459648</xdr:colOff>
      <xdr:row>32</xdr:row>
      <xdr:rowOff>14724</xdr:rowOff>
    </xdr:to>
    <xdr:grpSp>
      <xdr:nvGrpSpPr>
        <xdr:cNvPr id="380" name="グループ化 379"/>
        <xdr:cNvGrpSpPr/>
      </xdr:nvGrpSpPr>
      <xdr:grpSpPr>
        <a:xfrm rot="10525191">
          <a:off x="7989094" y="10560843"/>
          <a:ext cx="1352617" cy="1169631"/>
          <a:chOff x="1587238" y="10453023"/>
          <a:chExt cx="1352616" cy="1122006"/>
        </a:xfrm>
      </xdr:grpSpPr>
      <xdr:grpSp>
        <xdr:nvGrpSpPr>
          <xdr:cNvPr id="381" name="グループ化 151"/>
          <xdr:cNvGrpSpPr>
            <a:grpSpLocks/>
          </xdr:cNvGrpSpPr>
        </xdr:nvGrpSpPr>
        <xdr:grpSpPr bwMode="auto">
          <a:xfrm rot="18766758">
            <a:off x="1702543" y="10337718"/>
            <a:ext cx="1122006" cy="1352616"/>
            <a:chOff x="2033589" y="11472864"/>
            <a:chExt cx="1114425" cy="1362075"/>
          </a:xfrm>
        </xdr:grpSpPr>
        <xdr:grpSp>
          <xdr:nvGrpSpPr>
            <xdr:cNvPr id="384" name="Group 189"/>
            <xdr:cNvGrpSpPr>
              <a:grpSpLocks/>
            </xdr:cNvGrpSpPr>
          </xdr:nvGrpSpPr>
          <xdr:grpSpPr bwMode="auto">
            <a:xfrm rot="-5400000">
              <a:off x="1909764" y="11596689"/>
              <a:ext cx="1362075" cy="1114425"/>
              <a:chOff x="188" y="1272"/>
              <a:chExt cx="143" cy="117"/>
            </a:xfrm>
          </xdr:grpSpPr>
          <xdr:grpSp>
            <xdr:nvGrpSpPr>
              <xdr:cNvPr id="386" name="Group 190"/>
              <xdr:cNvGrpSpPr>
                <a:grpSpLocks/>
              </xdr:cNvGrpSpPr>
            </xdr:nvGrpSpPr>
            <xdr:grpSpPr bwMode="auto">
              <a:xfrm rot="5400000">
                <a:off x="183" y="1277"/>
                <a:ext cx="31" cy="21"/>
                <a:chOff x="206" y="1182"/>
                <a:chExt cx="31" cy="21"/>
              </a:xfrm>
            </xdr:grpSpPr>
            <xdr:sp macro="" textlink="">
              <xdr:nvSpPr>
                <xdr:cNvPr id="394" name="Line 191"/>
                <xdr:cNvSpPr>
                  <a:spLocks noChangeShapeType="1"/>
                </xdr:cNvSpPr>
              </xdr:nvSpPr>
              <xdr:spPr bwMode="auto">
                <a:xfrm>
                  <a:off x="206" y="1183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95" name="Line 192"/>
                <xdr:cNvSpPr>
                  <a:spLocks noChangeShapeType="1"/>
                </xdr:cNvSpPr>
              </xdr:nvSpPr>
              <xdr:spPr bwMode="auto">
                <a:xfrm>
                  <a:off x="222" y="1182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387" name="Group 193"/>
              <xdr:cNvGrpSpPr>
                <a:grpSpLocks/>
              </xdr:cNvGrpSpPr>
            </xdr:nvGrpSpPr>
            <xdr:grpSpPr bwMode="auto">
              <a:xfrm rot="10800000">
                <a:off x="224" y="1356"/>
                <a:ext cx="42" cy="33"/>
                <a:chOff x="261" y="1122"/>
                <a:chExt cx="42" cy="33"/>
              </a:xfrm>
            </xdr:grpSpPr>
            <xdr:sp macro="" textlink="">
              <xdr:nvSpPr>
                <xdr:cNvPr id="391" name="Line 37"/>
                <xdr:cNvSpPr>
                  <a:spLocks noChangeShapeType="1"/>
                </xdr:cNvSpPr>
              </xdr:nvSpPr>
              <xdr:spPr bwMode="auto">
                <a:xfrm rot="5378795">
                  <a:off x="265" y="1139"/>
                  <a:ext cx="33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 type="triangle" w="med" len="med"/>
                </a:ln>
              </xdr:spPr>
            </xdr:sp>
            <xdr:sp macro="" textlink="">
              <xdr:nvSpPr>
                <xdr:cNvPr id="392" name="Freeform 39"/>
                <xdr:cNvSpPr>
                  <a:spLocks/>
                </xdr:cNvSpPr>
              </xdr:nvSpPr>
              <xdr:spPr bwMode="auto">
                <a:xfrm rot="5422137">
                  <a:off x="287" y="1130"/>
                  <a:ext cx="11" cy="21"/>
                </a:xfrm>
                <a:custGeom>
                  <a:avLst/>
                  <a:gdLst>
                    <a:gd name="T0" fmla="*/ 0 w 25"/>
                    <a:gd name="T1" fmla="*/ 3 h 25"/>
                    <a:gd name="T2" fmla="*/ 0 w 25"/>
                    <a:gd name="T3" fmla="*/ 3 h 25"/>
                    <a:gd name="T4" fmla="*/ 0 w 25"/>
                    <a:gd name="T5" fmla="*/ 0 h 25"/>
                    <a:gd name="T6" fmla="*/ 0 60000 65536"/>
                    <a:gd name="T7" fmla="*/ 0 60000 65536"/>
                    <a:gd name="T8" fmla="*/ 0 60000 65536"/>
                    <a:gd name="T9" fmla="*/ 0 w 25"/>
                    <a:gd name="T10" fmla="*/ 0 h 25"/>
                    <a:gd name="T11" fmla="*/ 25 w 25"/>
                    <a:gd name="T12" fmla="*/ 25 h 25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5" h="25">
                      <a:moveTo>
                        <a:pt x="0" y="25"/>
                      </a:moveTo>
                      <a:cubicBezTo>
                        <a:pt x="3" y="24"/>
                        <a:pt x="12" y="22"/>
                        <a:pt x="16" y="18"/>
                      </a:cubicBezTo>
                      <a:cubicBezTo>
                        <a:pt x="20" y="14"/>
                        <a:pt x="23" y="4"/>
                        <a:pt x="25" y="0"/>
                      </a:cubicBezTo>
                    </a:path>
                  </a:pathLst>
                </a:custGeom>
                <a:noFill/>
                <a:ln w="9525" cap="flat" cmpd="sng">
                  <a:solidFill>
                    <a:srgbClr val="000000"/>
                  </a:solidFill>
                  <a:prstDash val="solid"/>
                  <a:round/>
                  <a:headEnd type="none" w="med" len="med"/>
                  <a:tailEnd type="triangle" w="med" len="med"/>
                </a:ln>
              </xdr:spPr>
            </xdr:sp>
            <xdr:sp macro="" textlink="">
              <xdr:nvSpPr>
                <xdr:cNvPr id="393" name="Freeform 39"/>
                <xdr:cNvSpPr>
                  <a:spLocks/>
                </xdr:cNvSpPr>
              </xdr:nvSpPr>
              <xdr:spPr bwMode="auto">
                <a:xfrm rot="16177863" flipH="1">
                  <a:off x="266" y="1130"/>
                  <a:ext cx="11" cy="21"/>
                </a:xfrm>
                <a:custGeom>
                  <a:avLst/>
                  <a:gdLst>
                    <a:gd name="T0" fmla="*/ 0 w 25"/>
                    <a:gd name="T1" fmla="*/ 3 h 25"/>
                    <a:gd name="T2" fmla="*/ 0 w 25"/>
                    <a:gd name="T3" fmla="*/ 3 h 25"/>
                    <a:gd name="T4" fmla="*/ 0 w 25"/>
                    <a:gd name="T5" fmla="*/ 0 h 25"/>
                    <a:gd name="T6" fmla="*/ 0 60000 65536"/>
                    <a:gd name="T7" fmla="*/ 0 60000 65536"/>
                    <a:gd name="T8" fmla="*/ 0 60000 65536"/>
                    <a:gd name="T9" fmla="*/ 0 w 25"/>
                    <a:gd name="T10" fmla="*/ 0 h 25"/>
                    <a:gd name="T11" fmla="*/ 25 w 25"/>
                    <a:gd name="T12" fmla="*/ 25 h 25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5" h="25">
                      <a:moveTo>
                        <a:pt x="0" y="25"/>
                      </a:moveTo>
                      <a:cubicBezTo>
                        <a:pt x="3" y="24"/>
                        <a:pt x="12" y="22"/>
                        <a:pt x="16" y="18"/>
                      </a:cubicBezTo>
                      <a:cubicBezTo>
                        <a:pt x="20" y="14"/>
                        <a:pt x="23" y="4"/>
                        <a:pt x="25" y="0"/>
                      </a:cubicBezTo>
                    </a:path>
                  </a:pathLst>
                </a:custGeom>
                <a:noFill/>
                <a:ln w="9525" cap="flat" cmpd="sng">
                  <a:solidFill>
                    <a:srgbClr val="000000"/>
                  </a:solidFill>
                  <a:prstDash val="solid"/>
                  <a:round/>
                  <a:headEnd type="none" w="med" len="med"/>
                  <a:tailEnd type="triangle" w="med" len="med"/>
                </a:ln>
              </xdr:spPr>
            </xdr:sp>
          </xdr:grpSp>
          <xdr:grpSp>
            <xdr:nvGrpSpPr>
              <xdr:cNvPr id="388" name="Group 201"/>
              <xdr:cNvGrpSpPr>
                <a:grpSpLocks/>
              </xdr:cNvGrpSpPr>
            </xdr:nvGrpSpPr>
            <xdr:grpSpPr bwMode="auto">
              <a:xfrm rot="16200000" flipH="1">
                <a:off x="305" y="1335"/>
                <a:ext cx="31" cy="21"/>
                <a:chOff x="206" y="1182"/>
                <a:chExt cx="31" cy="21"/>
              </a:xfrm>
            </xdr:grpSpPr>
            <xdr:sp macro="" textlink="">
              <xdr:nvSpPr>
                <xdr:cNvPr id="389" name="Line 202"/>
                <xdr:cNvSpPr>
                  <a:spLocks noChangeShapeType="1"/>
                </xdr:cNvSpPr>
              </xdr:nvSpPr>
              <xdr:spPr bwMode="auto">
                <a:xfrm>
                  <a:off x="206" y="1182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390" name="Line 203"/>
                <xdr:cNvSpPr>
                  <a:spLocks noChangeShapeType="1"/>
                </xdr:cNvSpPr>
              </xdr:nvSpPr>
              <xdr:spPr bwMode="auto">
                <a:xfrm>
                  <a:off x="222" y="1182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sp macro="" textlink="">
          <xdr:nvSpPr>
            <xdr:cNvPr id="385" name="Line 172"/>
            <xdr:cNvSpPr>
              <a:spLocks noChangeShapeType="1"/>
            </xdr:cNvSpPr>
          </xdr:nvSpPr>
          <xdr:spPr bwMode="auto">
            <a:xfrm flipH="1">
              <a:off x="2219325" y="12515850"/>
              <a:ext cx="533400" cy="952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prstDash val="sysDot"/>
              <a:round/>
              <a:headEnd type="triangle" w="med" len="med"/>
              <a:tailEnd type="triangle" w="med" len="med"/>
            </a:ln>
          </xdr:spPr>
        </xdr:sp>
      </xdr:grpSp>
      <xdr:sp macro="" textlink="">
        <xdr:nvSpPr>
          <xdr:cNvPr id="382" name="Line 191"/>
          <xdr:cNvSpPr>
            <a:spLocks noChangeShapeType="1"/>
          </xdr:cNvSpPr>
        </xdr:nvSpPr>
        <xdr:spPr bwMode="auto">
          <a:xfrm rot="18766758">
            <a:off x="1815519" y="11114671"/>
            <a:ext cx="0" cy="29728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83" name="Line 191"/>
          <xdr:cNvSpPr>
            <a:spLocks noChangeShapeType="1"/>
          </xdr:cNvSpPr>
        </xdr:nvSpPr>
        <xdr:spPr bwMode="auto">
          <a:xfrm rot="18766758" flipV="1">
            <a:off x="1631083" y="11324300"/>
            <a:ext cx="202554" cy="899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297655</xdr:colOff>
      <xdr:row>35</xdr:row>
      <xdr:rowOff>226220</xdr:rowOff>
    </xdr:from>
    <xdr:to>
      <xdr:col>5</xdr:col>
      <xdr:colOff>345478</xdr:colOff>
      <xdr:row>38</xdr:row>
      <xdr:rowOff>311241</xdr:rowOff>
    </xdr:to>
    <xdr:grpSp>
      <xdr:nvGrpSpPr>
        <xdr:cNvPr id="396" name="グループ化 395"/>
        <xdr:cNvGrpSpPr/>
      </xdr:nvGrpSpPr>
      <xdr:grpSpPr>
        <a:xfrm rot="10473950">
          <a:off x="1440655" y="12942095"/>
          <a:ext cx="1333698" cy="1085146"/>
          <a:chOff x="1639861" y="10462517"/>
          <a:chExt cx="1324239" cy="978160"/>
        </a:xfrm>
      </xdr:grpSpPr>
      <xdr:grpSp>
        <xdr:nvGrpSpPr>
          <xdr:cNvPr id="397" name="Group 189"/>
          <xdr:cNvGrpSpPr>
            <a:grpSpLocks/>
          </xdr:cNvGrpSpPr>
        </xdr:nvGrpSpPr>
        <xdr:grpSpPr bwMode="auto">
          <a:xfrm rot="13366758">
            <a:off x="1639861" y="10462517"/>
            <a:ext cx="1324239" cy="978160"/>
            <a:chOff x="191" y="1287"/>
            <a:chExt cx="140" cy="102"/>
          </a:xfrm>
        </xdr:grpSpPr>
        <xdr:grpSp>
          <xdr:nvGrpSpPr>
            <xdr:cNvPr id="400" name="Group 190"/>
            <xdr:cNvGrpSpPr>
              <a:grpSpLocks/>
            </xdr:cNvGrpSpPr>
          </xdr:nvGrpSpPr>
          <xdr:grpSpPr bwMode="auto">
            <a:xfrm rot="5400000">
              <a:off x="186" y="1292"/>
              <a:ext cx="31" cy="21"/>
              <a:chOff x="219" y="1181"/>
              <a:chExt cx="31" cy="21"/>
            </a:xfrm>
          </xdr:grpSpPr>
          <xdr:sp macro="" textlink="">
            <xdr:nvSpPr>
              <xdr:cNvPr id="408" name="Line 191"/>
              <xdr:cNvSpPr>
                <a:spLocks noChangeShapeType="1"/>
              </xdr:cNvSpPr>
            </xdr:nvSpPr>
            <xdr:spPr bwMode="auto">
              <a:xfrm>
                <a:off x="219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09" name="Line 192"/>
              <xdr:cNvSpPr>
                <a:spLocks noChangeShapeType="1"/>
              </xdr:cNvSpPr>
            </xdr:nvSpPr>
            <xdr:spPr bwMode="auto">
              <a:xfrm>
                <a:off x="237" y="1181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grpSp>
          <xdr:nvGrpSpPr>
            <xdr:cNvPr id="401" name="Group 193"/>
            <xdr:cNvGrpSpPr>
              <a:grpSpLocks/>
            </xdr:cNvGrpSpPr>
          </xdr:nvGrpSpPr>
          <xdr:grpSpPr bwMode="auto">
            <a:xfrm rot="10800000">
              <a:off x="224" y="1356"/>
              <a:ext cx="42" cy="33"/>
              <a:chOff x="261" y="1122"/>
              <a:chExt cx="42" cy="33"/>
            </a:xfrm>
          </xdr:grpSpPr>
          <xdr:sp macro="" textlink="">
            <xdr:nvSpPr>
              <xdr:cNvPr id="405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406" name="Freeform 39"/>
              <xdr:cNvSpPr>
                <a:spLocks/>
              </xdr:cNvSpPr>
            </xdr:nvSpPr>
            <xdr:spPr bwMode="auto">
              <a:xfrm rot="5422137">
                <a:off x="287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  <xdr:sp macro="" textlink="">
            <xdr:nvSpPr>
              <xdr:cNvPr id="407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  <xdr:grpSp>
          <xdr:nvGrpSpPr>
            <xdr:cNvPr id="402" name="Group 201"/>
            <xdr:cNvGrpSpPr>
              <a:grpSpLocks/>
            </xdr:cNvGrpSpPr>
          </xdr:nvGrpSpPr>
          <xdr:grpSpPr bwMode="auto">
            <a:xfrm rot="16200000" flipH="1">
              <a:off x="305" y="1335"/>
              <a:ext cx="31" cy="21"/>
              <a:chOff x="206" y="1182"/>
              <a:chExt cx="31" cy="21"/>
            </a:xfrm>
          </xdr:grpSpPr>
          <xdr:sp macro="" textlink="">
            <xdr:nvSpPr>
              <xdr:cNvPr id="403" name="Line 202"/>
              <xdr:cNvSpPr>
                <a:spLocks noChangeShapeType="1"/>
              </xdr:cNvSpPr>
            </xdr:nvSpPr>
            <xdr:spPr bwMode="auto">
              <a:xfrm>
                <a:off x="206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04" name="Line 203"/>
              <xdr:cNvSpPr>
                <a:spLocks noChangeShapeType="1"/>
              </xdr:cNvSpPr>
            </xdr:nvSpPr>
            <xdr:spPr bwMode="auto">
              <a:xfrm>
                <a:off x="222" y="1182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  <xdr:sp macro="" textlink="">
        <xdr:nvSpPr>
          <xdr:cNvPr id="398" name="Line 191"/>
          <xdr:cNvSpPr>
            <a:spLocks noChangeShapeType="1"/>
          </xdr:cNvSpPr>
        </xdr:nvSpPr>
        <xdr:spPr bwMode="auto">
          <a:xfrm rot="18766758">
            <a:off x="1815519" y="11114671"/>
            <a:ext cx="0" cy="29728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399" name="Line 191"/>
          <xdr:cNvSpPr>
            <a:spLocks noChangeShapeType="1"/>
          </xdr:cNvSpPr>
        </xdr:nvSpPr>
        <xdr:spPr bwMode="auto">
          <a:xfrm rot="18766758" flipV="1">
            <a:off x="1631083" y="11324300"/>
            <a:ext cx="202554" cy="899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31</xdr:col>
      <xdr:colOff>2382</xdr:colOff>
      <xdr:row>33</xdr:row>
      <xdr:rowOff>273843</xdr:rowOff>
    </xdr:from>
    <xdr:to>
      <xdr:col>33</xdr:col>
      <xdr:colOff>2580</xdr:colOff>
      <xdr:row>37</xdr:row>
      <xdr:rowOff>37395</xdr:rowOff>
    </xdr:to>
    <xdr:grpSp>
      <xdr:nvGrpSpPr>
        <xdr:cNvPr id="410" name="グループ化 409"/>
        <xdr:cNvGrpSpPr/>
      </xdr:nvGrpSpPr>
      <xdr:grpSpPr>
        <a:xfrm>
          <a:off x="13432632" y="12322968"/>
          <a:ext cx="1047948" cy="1097052"/>
          <a:chOff x="1639861" y="10462517"/>
          <a:chExt cx="1324239" cy="978160"/>
        </a:xfrm>
      </xdr:grpSpPr>
      <xdr:grpSp>
        <xdr:nvGrpSpPr>
          <xdr:cNvPr id="411" name="Group 189"/>
          <xdr:cNvGrpSpPr>
            <a:grpSpLocks/>
          </xdr:cNvGrpSpPr>
        </xdr:nvGrpSpPr>
        <xdr:grpSpPr bwMode="auto">
          <a:xfrm rot="13366758">
            <a:off x="1639861" y="10462517"/>
            <a:ext cx="1324239" cy="978160"/>
            <a:chOff x="191" y="1287"/>
            <a:chExt cx="140" cy="102"/>
          </a:xfrm>
        </xdr:grpSpPr>
        <xdr:grpSp>
          <xdr:nvGrpSpPr>
            <xdr:cNvPr id="414" name="Group 190"/>
            <xdr:cNvGrpSpPr>
              <a:grpSpLocks/>
            </xdr:cNvGrpSpPr>
          </xdr:nvGrpSpPr>
          <xdr:grpSpPr bwMode="auto">
            <a:xfrm rot="5400000">
              <a:off x="186" y="1292"/>
              <a:ext cx="31" cy="21"/>
              <a:chOff x="219" y="1181"/>
              <a:chExt cx="31" cy="21"/>
            </a:xfrm>
          </xdr:grpSpPr>
          <xdr:sp macro="" textlink="">
            <xdr:nvSpPr>
              <xdr:cNvPr id="422" name="Line 191"/>
              <xdr:cNvSpPr>
                <a:spLocks noChangeShapeType="1"/>
              </xdr:cNvSpPr>
            </xdr:nvSpPr>
            <xdr:spPr bwMode="auto">
              <a:xfrm>
                <a:off x="219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23" name="Line 192"/>
              <xdr:cNvSpPr>
                <a:spLocks noChangeShapeType="1"/>
              </xdr:cNvSpPr>
            </xdr:nvSpPr>
            <xdr:spPr bwMode="auto">
              <a:xfrm>
                <a:off x="237" y="1181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grpSp>
          <xdr:nvGrpSpPr>
            <xdr:cNvPr id="415" name="Group 193"/>
            <xdr:cNvGrpSpPr>
              <a:grpSpLocks/>
            </xdr:cNvGrpSpPr>
          </xdr:nvGrpSpPr>
          <xdr:grpSpPr bwMode="auto">
            <a:xfrm rot="10800000">
              <a:off x="224" y="1356"/>
              <a:ext cx="42" cy="33"/>
              <a:chOff x="261" y="1122"/>
              <a:chExt cx="42" cy="33"/>
            </a:xfrm>
          </xdr:grpSpPr>
          <xdr:sp macro="" textlink="">
            <xdr:nvSpPr>
              <xdr:cNvPr id="419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420" name="Freeform 39"/>
              <xdr:cNvSpPr>
                <a:spLocks/>
              </xdr:cNvSpPr>
            </xdr:nvSpPr>
            <xdr:spPr bwMode="auto">
              <a:xfrm rot="5422137">
                <a:off x="287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  <xdr:sp macro="" textlink="">
            <xdr:nvSpPr>
              <xdr:cNvPr id="421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  <xdr:grpSp>
          <xdr:nvGrpSpPr>
            <xdr:cNvPr id="416" name="Group 201"/>
            <xdr:cNvGrpSpPr>
              <a:grpSpLocks/>
            </xdr:cNvGrpSpPr>
          </xdr:nvGrpSpPr>
          <xdr:grpSpPr bwMode="auto">
            <a:xfrm rot="16200000" flipH="1">
              <a:off x="305" y="1335"/>
              <a:ext cx="31" cy="21"/>
              <a:chOff x="206" y="1182"/>
              <a:chExt cx="31" cy="21"/>
            </a:xfrm>
          </xdr:grpSpPr>
          <xdr:sp macro="" textlink="">
            <xdr:nvSpPr>
              <xdr:cNvPr id="417" name="Line 202"/>
              <xdr:cNvSpPr>
                <a:spLocks noChangeShapeType="1"/>
              </xdr:cNvSpPr>
            </xdr:nvSpPr>
            <xdr:spPr bwMode="auto">
              <a:xfrm>
                <a:off x="206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18" name="Line 203"/>
              <xdr:cNvSpPr>
                <a:spLocks noChangeShapeType="1"/>
              </xdr:cNvSpPr>
            </xdr:nvSpPr>
            <xdr:spPr bwMode="auto">
              <a:xfrm>
                <a:off x="222" y="1182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  <xdr:sp macro="" textlink="">
        <xdr:nvSpPr>
          <xdr:cNvPr id="412" name="Line 191"/>
          <xdr:cNvSpPr>
            <a:spLocks noChangeShapeType="1"/>
          </xdr:cNvSpPr>
        </xdr:nvSpPr>
        <xdr:spPr bwMode="auto">
          <a:xfrm rot="18766758">
            <a:off x="1815519" y="11114671"/>
            <a:ext cx="0" cy="29728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13" name="Line 191"/>
          <xdr:cNvSpPr>
            <a:spLocks noChangeShapeType="1"/>
          </xdr:cNvSpPr>
        </xdr:nvSpPr>
        <xdr:spPr bwMode="auto">
          <a:xfrm rot="18766758" flipV="1">
            <a:off x="1631083" y="11324300"/>
            <a:ext cx="202554" cy="899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29</xdr:col>
      <xdr:colOff>416719</xdr:colOff>
      <xdr:row>33</xdr:row>
      <xdr:rowOff>309561</xdr:rowOff>
    </xdr:from>
    <xdr:to>
      <xdr:col>31</xdr:col>
      <xdr:colOff>388210</xdr:colOff>
      <xdr:row>37</xdr:row>
      <xdr:rowOff>145692</xdr:rowOff>
    </xdr:to>
    <xdr:grpSp>
      <xdr:nvGrpSpPr>
        <xdr:cNvPr id="424" name="グループ化 423"/>
        <xdr:cNvGrpSpPr/>
      </xdr:nvGrpSpPr>
      <xdr:grpSpPr>
        <a:xfrm rot="10525191">
          <a:off x="12799219" y="12358686"/>
          <a:ext cx="1019241" cy="1169631"/>
          <a:chOff x="1587238" y="10453023"/>
          <a:chExt cx="1352616" cy="1122006"/>
        </a:xfrm>
      </xdr:grpSpPr>
      <xdr:grpSp>
        <xdr:nvGrpSpPr>
          <xdr:cNvPr id="425" name="グループ化 151"/>
          <xdr:cNvGrpSpPr>
            <a:grpSpLocks/>
          </xdr:cNvGrpSpPr>
        </xdr:nvGrpSpPr>
        <xdr:grpSpPr bwMode="auto">
          <a:xfrm rot="18766758">
            <a:off x="1702543" y="10337718"/>
            <a:ext cx="1122006" cy="1352616"/>
            <a:chOff x="2033589" y="11472864"/>
            <a:chExt cx="1114425" cy="1362075"/>
          </a:xfrm>
        </xdr:grpSpPr>
        <xdr:grpSp>
          <xdr:nvGrpSpPr>
            <xdr:cNvPr id="428" name="Group 189"/>
            <xdr:cNvGrpSpPr>
              <a:grpSpLocks/>
            </xdr:cNvGrpSpPr>
          </xdr:nvGrpSpPr>
          <xdr:grpSpPr bwMode="auto">
            <a:xfrm rot="-5400000">
              <a:off x="1909764" y="11596689"/>
              <a:ext cx="1362075" cy="1114425"/>
              <a:chOff x="188" y="1272"/>
              <a:chExt cx="143" cy="117"/>
            </a:xfrm>
          </xdr:grpSpPr>
          <xdr:grpSp>
            <xdr:nvGrpSpPr>
              <xdr:cNvPr id="430" name="Group 190"/>
              <xdr:cNvGrpSpPr>
                <a:grpSpLocks/>
              </xdr:cNvGrpSpPr>
            </xdr:nvGrpSpPr>
            <xdr:grpSpPr bwMode="auto">
              <a:xfrm rot="5400000">
                <a:off x="183" y="1277"/>
                <a:ext cx="31" cy="21"/>
                <a:chOff x="206" y="1182"/>
                <a:chExt cx="31" cy="21"/>
              </a:xfrm>
            </xdr:grpSpPr>
            <xdr:sp macro="" textlink="">
              <xdr:nvSpPr>
                <xdr:cNvPr id="438" name="Line 191"/>
                <xdr:cNvSpPr>
                  <a:spLocks noChangeShapeType="1"/>
                </xdr:cNvSpPr>
              </xdr:nvSpPr>
              <xdr:spPr bwMode="auto">
                <a:xfrm>
                  <a:off x="206" y="1183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39" name="Line 192"/>
                <xdr:cNvSpPr>
                  <a:spLocks noChangeShapeType="1"/>
                </xdr:cNvSpPr>
              </xdr:nvSpPr>
              <xdr:spPr bwMode="auto">
                <a:xfrm>
                  <a:off x="222" y="1182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  <xdr:grpSp>
            <xdr:nvGrpSpPr>
              <xdr:cNvPr id="431" name="Group 193"/>
              <xdr:cNvGrpSpPr>
                <a:grpSpLocks/>
              </xdr:cNvGrpSpPr>
            </xdr:nvGrpSpPr>
            <xdr:grpSpPr bwMode="auto">
              <a:xfrm rot="10800000">
                <a:off x="224" y="1356"/>
                <a:ext cx="42" cy="33"/>
                <a:chOff x="261" y="1122"/>
                <a:chExt cx="42" cy="33"/>
              </a:xfrm>
            </xdr:grpSpPr>
            <xdr:sp macro="" textlink="">
              <xdr:nvSpPr>
                <xdr:cNvPr id="435" name="Line 37"/>
                <xdr:cNvSpPr>
                  <a:spLocks noChangeShapeType="1"/>
                </xdr:cNvSpPr>
              </xdr:nvSpPr>
              <xdr:spPr bwMode="auto">
                <a:xfrm rot="5378795">
                  <a:off x="265" y="1139"/>
                  <a:ext cx="33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 type="triangle" w="med" len="med"/>
                </a:ln>
              </xdr:spPr>
            </xdr:sp>
            <xdr:sp macro="" textlink="">
              <xdr:nvSpPr>
                <xdr:cNvPr id="436" name="Freeform 39"/>
                <xdr:cNvSpPr>
                  <a:spLocks/>
                </xdr:cNvSpPr>
              </xdr:nvSpPr>
              <xdr:spPr bwMode="auto">
                <a:xfrm rot="5422137">
                  <a:off x="287" y="1130"/>
                  <a:ext cx="11" cy="21"/>
                </a:xfrm>
                <a:custGeom>
                  <a:avLst/>
                  <a:gdLst>
                    <a:gd name="T0" fmla="*/ 0 w 25"/>
                    <a:gd name="T1" fmla="*/ 3 h 25"/>
                    <a:gd name="T2" fmla="*/ 0 w 25"/>
                    <a:gd name="T3" fmla="*/ 3 h 25"/>
                    <a:gd name="T4" fmla="*/ 0 w 25"/>
                    <a:gd name="T5" fmla="*/ 0 h 25"/>
                    <a:gd name="T6" fmla="*/ 0 60000 65536"/>
                    <a:gd name="T7" fmla="*/ 0 60000 65536"/>
                    <a:gd name="T8" fmla="*/ 0 60000 65536"/>
                    <a:gd name="T9" fmla="*/ 0 w 25"/>
                    <a:gd name="T10" fmla="*/ 0 h 25"/>
                    <a:gd name="T11" fmla="*/ 25 w 25"/>
                    <a:gd name="T12" fmla="*/ 25 h 25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5" h="25">
                      <a:moveTo>
                        <a:pt x="0" y="25"/>
                      </a:moveTo>
                      <a:cubicBezTo>
                        <a:pt x="3" y="24"/>
                        <a:pt x="12" y="22"/>
                        <a:pt x="16" y="18"/>
                      </a:cubicBezTo>
                      <a:cubicBezTo>
                        <a:pt x="20" y="14"/>
                        <a:pt x="23" y="4"/>
                        <a:pt x="25" y="0"/>
                      </a:cubicBezTo>
                    </a:path>
                  </a:pathLst>
                </a:custGeom>
                <a:noFill/>
                <a:ln w="9525" cap="flat" cmpd="sng">
                  <a:solidFill>
                    <a:srgbClr val="000000"/>
                  </a:solidFill>
                  <a:prstDash val="solid"/>
                  <a:round/>
                  <a:headEnd type="none" w="med" len="med"/>
                  <a:tailEnd type="triangle" w="med" len="med"/>
                </a:ln>
              </xdr:spPr>
            </xdr:sp>
            <xdr:sp macro="" textlink="">
              <xdr:nvSpPr>
                <xdr:cNvPr id="437" name="Freeform 39"/>
                <xdr:cNvSpPr>
                  <a:spLocks/>
                </xdr:cNvSpPr>
              </xdr:nvSpPr>
              <xdr:spPr bwMode="auto">
                <a:xfrm rot="16177863" flipH="1">
                  <a:off x="266" y="1130"/>
                  <a:ext cx="11" cy="21"/>
                </a:xfrm>
                <a:custGeom>
                  <a:avLst/>
                  <a:gdLst>
                    <a:gd name="T0" fmla="*/ 0 w 25"/>
                    <a:gd name="T1" fmla="*/ 3 h 25"/>
                    <a:gd name="T2" fmla="*/ 0 w 25"/>
                    <a:gd name="T3" fmla="*/ 3 h 25"/>
                    <a:gd name="T4" fmla="*/ 0 w 25"/>
                    <a:gd name="T5" fmla="*/ 0 h 25"/>
                    <a:gd name="T6" fmla="*/ 0 60000 65536"/>
                    <a:gd name="T7" fmla="*/ 0 60000 65536"/>
                    <a:gd name="T8" fmla="*/ 0 60000 65536"/>
                    <a:gd name="T9" fmla="*/ 0 w 25"/>
                    <a:gd name="T10" fmla="*/ 0 h 25"/>
                    <a:gd name="T11" fmla="*/ 25 w 25"/>
                    <a:gd name="T12" fmla="*/ 25 h 25"/>
                  </a:gdLst>
                  <a:ahLst/>
                  <a:cxnLst>
                    <a:cxn ang="T6">
                      <a:pos x="T0" y="T1"/>
                    </a:cxn>
                    <a:cxn ang="T7">
                      <a:pos x="T2" y="T3"/>
                    </a:cxn>
                    <a:cxn ang="T8">
                      <a:pos x="T4" y="T5"/>
                    </a:cxn>
                  </a:cxnLst>
                  <a:rect l="T9" t="T10" r="T11" b="T12"/>
                  <a:pathLst>
                    <a:path w="25" h="25">
                      <a:moveTo>
                        <a:pt x="0" y="25"/>
                      </a:moveTo>
                      <a:cubicBezTo>
                        <a:pt x="3" y="24"/>
                        <a:pt x="12" y="22"/>
                        <a:pt x="16" y="18"/>
                      </a:cubicBezTo>
                      <a:cubicBezTo>
                        <a:pt x="20" y="14"/>
                        <a:pt x="23" y="4"/>
                        <a:pt x="25" y="0"/>
                      </a:cubicBezTo>
                    </a:path>
                  </a:pathLst>
                </a:custGeom>
                <a:noFill/>
                <a:ln w="9525" cap="flat" cmpd="sng">
                  <a:solidFill>
                    <a:srgbClr val="000000"/>
                  </a:solidFill>
                  <a:prstDash val="solid"/>
                  <a:round/>
                  <a:headEnd type="none" w="med" len="med"/>
                  <a:tailEnd type="triangle" w="med" len="med"/>
                </a:ln>
              </xdr:spPr>
            </xdr:sp>
          </xdr:grpSp>
          <xdr:grpSp>
            <xdr:nvGrpSpPr>
              <xdr:cNvPr id="432" name="Group 201"/>
              <xdr:cNvGrpSpPr>
                <a:grpSpLocks/>
              </xdr:cNvGrpSpPr>
            </xdr:nvGrpSpPr>
            <xdr:grpSpPr bwMode="auto">
              <a:xfrm rot="16200000" flipH="1">
                <a:off x="305" y="1335"/>
                <a:ext cx="31" cy="21"/>
                <a:chOff x="206" y="1182"/>
                <a:chExt cx="31" cy="21"/>
              </a:xfrm>
            </xdr:grpSpPr>
            <xdr:sp macro="" textlink="">
              <xdr:nvSpPr>
                <xdr:cNvPr id="433" name="Line 202"/>
                <xdr:cNvSpPr>
                  <a:spLocks noChangeShapeType="1"/>
                </xdr:cNvSpPr>
              </xdr:nvSpPr>
              <xdr:spPr bwMode="auto">
                <a:xfrm>
                  <a:off x="206" y="1182"/>
                  <a:ext cx="31" cy="0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  <xdr:sp macro="" textlink="">
              <xdr:nvSpPr>
                <xdr:cNvPr id="434" name="Line 203"/>
                <xdr:cNvSpPr>
                  <a:spLocks noChangeShapeType="1"/>
                </xdr:cNvSpPr>
              </xdr:nvSpPr>
              <xdr:spPr bwMode="auto">
                <a:xfrm>
                  <a:off x="222" y="1182"/>
                  <a:ext cx="0" cy="21"/>
                </a:xfrm>
                <a:prstGeom prst="line">
                  <a:avLst/>
                </a:prstGeom>
                <a:noFill/>
                <a:ln w="9525">
                  <a:solidFill>
                    <a:srgbClr val="000000"/>
                  </a:solidFill>
                  <a:round/>
                  <a:headEnd/>
                  <a:tailEnd/>
                </a:ln>
              </xdr:spPr>
            </xdr:sp>
          </xdr:grpSp>
        </xdr:grpSp>
        <xdr:sp macro="" textlink="">
          <xdr:nvSpPr>
            <xdr:cNvPr id="429" name="Line 172"/>
            <xdr:cNvSpPr>
              <a:spLocks noChangeShapeType="1"/>
            </xdr:cNvSpPr>
          </xdr:nvSpPr>
          <xdr:spPr bwMode="auto">
            <a:xfrm flipH="1">
              <a:off x="2219325" y="12515850"/>
              <a:ext cx="533400" cy="9524"/>
            </a:xfrm>
            <a:prstGeom prst="line">
              <a:avLst/>
            </a:prstGeom>
            <a:noFill/>
            <a:ln w="9525">
              <a:solidFill>
                <a:srgbClr val="000000"/>
              </a:solidFill>
              <a:prstDash val="sysDot"/>
              <a:round/>
              <a:headEnd type="triangle" w="med" len="med"/>
              <a:tailEnd type="triangle" w="med" len="med"/>
            </a:ln>
          </xdr:spPr>
        </xdr:sp>
      </xdr:grpSp>
      <xdr:sp macro="" textlink="">
        <xdr:nvSpPr>
          <xdr:cNvPr id="426" name="Line 191"/>
          <xdr:cNvSpPr>
            <a:spLocks noChangeShapeType="1"/>
          </xdr:cNvSpPr>
        </xdr:nvSpPr>
        <xdr:spPr bwMode="auto">
          <a:xfrm rot="18766758">
            <a:off x="1815519" y="11114671"/>
            <a:ext cx="0" cy="297284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427" name="Line 191"/>
          <xdr:cNvSpPr>
            <a:spLocks noChangeShapeType="1"/>
          </xdr:cNvSpPr>
        </xdr:nvSpPr>
        <xdr:spPr bwMode="auto">
          <a:xfrm rot="18766758" flipV="1">
            <a:off x="1631083" y="11324300"/>
            <a:ext cx="202554" cy="8996"/>
          </a:xfrm>
          <a:prstGeom prst="line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12</xdr:col>
      <xdr:colOff>402971</xdr:colOff>
      <xdr:row>34</xdr:row>
      <xdr:rowOff>170313</xdr:rowOff>
    </xdr:from>
    <xdr:to>
      <xdr:col>16</xdr:col>
      <xdr:colOff>98171</xdr:colOff>
      <xdr:row>39</xdr:row>
      <xdr:rowOff>151529</xdr:rowOff>
    </xdr:to>
    <xdr:grpSp>
      <xdr:nvGrpSpPr>
        <xdr:cNvPr id="440" name="グループ化 151"/>
        <xdr:cNvGrpSpPr>
          <a:grpSpLocks/>
        </xdr:cNvGrpSpPr>
      </xdr:nvGrpSpPr>
      <xdr:grpSpPr bwMode="auto">
        <a:xfrm rot="1837601">
          <a:off x="5832221" y="12552813"/>
          <a:ext cx="1409700" cy="1648091"/>
          <a:chOff x="1747837" y="11472863"/>
          <a:chExt cx="1400175" cy="1371600"/>
        </a:xfrm>
      </xdr:grpSpPr>
      <xdr:sp macro="" textlink="">
        <xdr:nvSpPr>
          <xdr:cNvPr id="441" name="Line 172"/>
          <xdr:cNvSpPr>
            <a:spLocks noChangeShapeType="1"/>
          </xdr:cNvSpPr>
        </xdr:nvSpPr>
        <xdr:spPr bwMode="auto">
          <a:xfrm flipH="1">
            <a:off x="2266950" y="11782425"/>
            <a:ext cx="533400" cy="9524"/>
          </a:xfrm>
          <a:prstGeom prst="line">
            <a:avLst/>
          </a:prstGeom>
          <a:noFill/>
          <a:ln w="9525">
            <a:solidFill>
              <a:srgbClr val="000000"/>
            </a:solidFill>
            <a:prstDash val="sysDot"/>
            <a:round/>
            <a:headEnd type="triangle" w="med" len="med"/>
            <a:tailEnd type="triangle" w="med" len="med"/>
          </a:ln>
        </xdr:spPr>
      </xdr:sp>
      <xdr:grpSp>
        <xdr:nvGrpSpPr>
          <xdr:cNvPr id="442" name="Group 189"/>
          <xdr:cNvGrpSpPr>
            <a:grpSpLocks/>
          </xdr:cNvGrpSpPr>
        </xdr:nvGrpSpPr>
        <xdr:grpSpPr bwMode="auto">
          <a:xfrm rot="-5400000">
            <a:off x="1762125" y="11458575"/>
            <a:ext cx="1371600" cy="1400175"/>
            <a:chOff x="187" y="1242"/>
            <a:chExt cx="144" cy="147"/>
          </a:xfrm>
        </xdr:grpSpPr>
        <xdr:grpSp>
          <xdr:nvGrpSpPr>
            <xdr:cNvPr id="444" name="Group 190"/>
            <xdr:cNvGrpSpPr>
              <a:grpSpLocks/>
            </xdr:cNvGrpSpPr>
          </xdr:nvGrpSpPr>
          <xdr:grpSpPr bwMode="auto">
            <a:xfrm rot="5400000">
              <a:off x="182" y="1276"/>
              <a:ext cx="31" cy="21"/>
              <a:chOff x="206" y="1182"/>
              <a:chExt cx="31" cy="21"/>
            </a:xfrm>
          </xdr:grpSpPr>
          <xdr:sp macro="" textlink="">
            <xdr:nvSpPr>
              <xdr:cNvPr id="456" name="Line 191"/>
              <xdr:cNvSpPr>
                <a:spLocks noChangeShapeType="1"/>
              </xdr:cNvSpPr>
            </xdr:nvSpPr>
            <xdr:spPr bwMode="auto">
              <a:xfrm>
                <a:off x="206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57" name="Line 192"/>
              <xdr:cNvSpPr>
                <a:spLocks noChangeShapeType="1"/>
              </xdr:cNvSpPr>
            </xdr:nvSpPr>
            <xdr:spPr bwMode="auto">
              <a:xfrm>
                <a:off x="222" y="1182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  <xdr:grpSp>
          <xdr:nvGrpSpPr>
            <xdr:cNvPr id="445" name="Group 193"/>
            <xdr:cNvGrpSpPr>
              <a:grpSpLocks/>
            </xdr:cNvGrpSpPr>
          </xdr:nvGrpSpPr>
          <xdr:grpSpPr bwMode="auto">
            <a:xfrm rot="10800000">
              <a:off x="224" y="1356"/>
              <a:ext cx="42" cy="33"/>
              <a:chOff x="261" y="1122"/>
              <a:chExt cx="42" cy="33"/>
            </a:xfrm>
          </xdr:grpSpPr>
          <xdr:sp macro="" textlink="">
            <xdr:nvSpPr>
              <xdr:cNvPr id="453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454" name="Freeform 39"/>
              <xdr:cNvSpPr>
                <a:spLocks/>
              </xdr:cNvSpPr>
            </xdr:nvSpPr>
            <xdr:spPr bwMode="auto">
              <a:xfrm rot="5422137">
                <a:off x="287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  <xdr:sp macro="" textlink="">
            <xdr:nvSpPr>
              <xdr:cNvPr id="455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  <xdr:grpSp>
          <xdr:nvGrpSpPr>
            <xdr:cNvPr id="446" name="Group 197"/>
            <xdr:cNvGrpSpPr>
              <a:grpSpLocks/>
            </xdr:cNvGrpSpPr>
          </xdr:nvGrpSpPr>
          <xdr:grpSpPr bwMode="auto">
            <a:xfrm rot="10800000" flipV="1">
              <a:off x="253" y="1242"/>
              <a:ext cx="42" cy="33"/>
              <a:chOff x="261" y="1122"/>
              <a:chExt cx="42" cy="33"/>
            </a:xfrm>
          </xdr:grpSpPr>
          <xdr:sp macro="" textlink="">
            <xdr:nvSpPr>
              <xdr:cNvPr id="450" name="Line 37"/>
              <xdr:cNvSpPr>
                <a:spLocks noChangeShapeType="1"/>
              </xdr:cNvSpPr>
            </xdr:nvSpPr>
            <xdr:spPr bwMode="auto">
              <a:xfrm rot="5378795">
                <a:off x="265" y="1139"/>
                <a:ext cx="33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 type="triangle" w="med" len="med"/>
              </a:ln>
            </xdr:spPr>
          </xdr:sp>
          <xdr:sp macro="" textlink="">
            <xdr:nvSpPr>
              <xdr:cNvPr id="451" name="Freeform 39"/>
              <xdr:cNvSpPr>
                <a:spLocks/>
              </xdr:cNvSpPr>
            </xdr:nvSpPr>
            <xdr:spPr bwMode="auto">
              <a:xfrm rot="5422137">
                <a:off x="287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  <xdr:sp macro="" textlink="">
            <xdr:nvSpPr>
              <xdr:cNvPr id="452" name="Freeform 39"/>
              <xdr:cNvSpPr>
                <a:spLocks/>
              </xdr:cNvSpPr>
            </xdr:nvSpPr>
            <xdr:spPr bwMode="auto">
              <a:xfrm rot="16177863" flipH="1">
                <a:off x="266" y="1130"/>
                <a:ext cx="11" cy="21"/>
              </a:xfrm>
              <a:custGeom>
                <a:avLst/>
                <a:gdLst>
                  <a:gd name="T0" fmla="*/ 0 w 25"/>
                  <a:gd name="T1" fmla="*/ 3 h 25"/>
                  <a:gd name="T2" fmla="*/ 0 w 25"/>
                  <a:gd name="T3" fmla="*/ 3 h 25"/>
                  <a:gd name="T4" fmla="*/ 0 w 25"/>
                  <a:gd name="T5" fmla="*/ 0 h 25"/>
                  <a:gd name="T6" fmla="*/ 0 60000 65536"/>
                  <a:gd name="T7" fmla="*/ 0 60000 65536"/>
                  <a:gd name="T8" fmla="*/ 0 60000 65536"/>
                  <a:gd name="T9" fmla="*/ 0 w 25"/>
                  <a:gd name="T10" fmla="*/ 0 h 25"/>
                  <a:gd name="T11" fmla="*/ 25 w 25"/>
                  <a:gd name="T12" fmla="*/ 25 h 25"/>
                </a:gdLst>
                <a:ahLst/>
                <a:cxnLst>
                  <a:cxn ang="T6">
                    <a:pos x="T0" y="T1"/>
                  </a:cxn>
                  <a:cxn ang="T7">
                    <a:pos x="T2" y="T3"/>
                  </a:cxn>
                  <a:cxn ang="T8">
                    <a:pos x="T4" y="T5"/>
                  </a:cxn>
                </a:cxnLst>
                <a:rect l="T9" t="T10" r="T11" b="T12"/>
                <a:pathLst>
                  <a:path w="25" h="25">
                    <a:moveTo>
                      <a:pt x="0" y="25"/>
                    </a:moveTo>
                    <a:cubicBezTo>
                      <a:pt x="3" y="24"/>
                      <a:pt x="12" y="22"/>
                      <a:pt x="16" y="18"/>
                    </a:cubicBezTo>
                    <a:cubicBezTo>
                      <a:pt x="20" y="14"/>
                      <a:pt x="23" y="4"/>
                      <a:pt x="25" y="0"/>
                    </a:cubicBezTo>
                  </a:path>
                </a:pathLst>
              </a:custGeom>
              <a:noFill/>
              <a:ln w="9525" cap="flat" cmpd="sng">
                <a:solidFill>
                  <a:srgbClr val="000000"/>
                </a:solidFill>
                <a:prstDash val="solid"/>
                <a:round/>
                <a:headEnd type="none" w="med" len="med"/>
                <a:tailEnd type="triangle" w="med" len="med"/>
              </a:ln>
            </xdr:spPr>
          </xdr:sp>
        </xdr:grpSp>
        <xdr:grpSp>
          <xdr:nvGrpSpPr>
            <xdr:cNvPr id="447" name="Group 201"/>
            <xdr:cNvGrpSpPr>
              <a:grpSpLocks/>
            </xdr:cNvGrpSpPr>
          </xdr:nvGrpSpPr>
          <xdr:grpSpPr bwMode="auto">
            <a:xfrm rot="16200000" flipH="1">
              <a:off x="305" y="1335"/>
              <a:ext cx="31" cy="21"/>
              <a:chOff x="206" y="1182"/>
              <a:chExt cx="31" cy="21"/>
            </a:xfrm>
          </xdr:grpSpPr>
          <xdr:sp macro="" textlink="">
            <xdr:nvSpPr>
              <xdr:cNvPr id="448" name="Line 202"/>
              <xdr:cNvSpPr>
                <a:spLocks noChangeShapeType="1"/>
              </xdr:cNvSpPr>
            </xdr:nvSpPr>
            <xdr:spPr bwMode="auto">
              <a:xfrm>
                <a:off x="206" y="1182"/>
                <a:ext cx="31" cy="0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449" name="Line 203"/>
              <xdr:cNvSpPr>
                <a:spLocks noChangeShapeType="1"/>
              </xdr:cNvSpPr>
            </xdr:nvSpPr>
            <xdr:spPr bwMode="auto">
              <a:xfrm>
                <a:off x="222" y="1182"/>
                <a:ext cx="0" cy="21"/>
              </a:xfrm>
              <a:prstGeom prst="line">
                <a:avLst/>
              </a:prstGeom>
              <a:noFill/>
              <a:ln w="9525">
                <a:solidFill>
                  <a:srgbClr val="000000"/>
                </a:solidFill>
                <a:round/>
                <a:headEnd/>
                <a:tailEnd/>
              </a:ln>
            </xdr:spPr>
          </xdr:sp>
        </xdr:grpSp>
      </xdr:grpSp>
      <xdr:sp macro="" textlink="">
        <xdr:nvSpPr>
          <xdr:cNvPr id="443" name="Line 172"/>
          <xdr:cNvSpPr>
            <a:spLocks noChangeShapeType="1"/>
          </xdr:cNvSpPr>
        </xdr:nvSpPr>
        <xdr:spPr bwMode="auto">
          <a:xfrm flipH="1">
            <a:off x="2219325" y="12515850"/>
            <a:ext cx="533400" cy="9524"/>
          </a:xfrm>
          <a:prstGeom prst="line">
            <a:avLst/>
          </a:prstGeom>
          <a:noFill/>
          <a:ln w="9525">
            <a:solidFill>
              <a:srgbClr val="000000"/>
            </a:solidFill>
            <a:prstDash val="sysDot"/>
            <a:round/>
            <a:headEnd type="triangle" w="med" len="med"/>
            <a:tailEnd type="triangle" w="med" len="med"/>
          </a:ln>
        </xdr:spPr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 editAs="oneCell">
    <xdr:from>
      <xdr:col>9</xdr:col>
      <xdr:colOff>390524</xdr:colOff>
      <xdr:row>1</xdr:row>
      <xdr:rowOff>47625</xdr:rowOff>
    </xdr:from>
    <xdr:to>
      <xdr:col>18</xdr:col>
      <xdr:colOff>343160</xdr:colOff>
      <xdr:row>17</xdr:row>
      <xdr:rowOff>161925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299" y="238125"/>
          <a:ext cx="3467361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 editAs="oneCell">
    <xdr:from>
      <xdr:col>9</xdr:col>
      <xdr:colOff>390524</xdr:colOff>
      <xdr:row>1</xdr:row>
      <xdr:rowOff>47625</xdr:rowOff>
    </xdr:from>
    <xdr:to>
      <xdr:col>18</xdr:col>
      <xdr:colOff>343160</xdr:colOff>
      <xdr:row>17</xdr:row>
      <xdr:rowOff>161925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299" y="238125"/>
          <a:ext cx="3467361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 editAs="oneCell">
    <xdr:from>
      <xdr:col>9</xdr:col>
      <xdr:colOff>390524</xdr:colOff>
      <xdr:row>1</xdr:row>
      <xdr:rowOff>47625</xdr:rowOff>
    </xdr:from>
    <xdr:to>
      <xdr:col>18</xdr:col>
      <xdr:colOff>343160</xdr:colOff>
      <xdr:row>17</xdr:row>
      <xdr:rowOff>161925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299" y="238125"/>
          <a:ext cx="3467361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 editAs="oneCell">
    <xdr:from>
      <xdr:col>9</xdr:col>
      <xdr:colOff>390524</xdr:colOff>
      <xdr:row>1</xdr:row>
      <xdr:rowOff>47625</xdr:rowOff>
    </xdr:from>
    <xdr:to>
      <xdr:col>18</xdr:col>
      <xdr:colOff>343160</xdr:colOff>
      <xdr:row>17</xdr:row>
      <xdr:rowOff>161925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299" y="238125"/>
          <a:ext cx="3467361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 editAs="oneCell">
    <xdr:from>
      <xdr:col>9</xdr:col>
      <xdr:colOff>390524</xdr:colOff>
      <xdr:row>1</xdr:row>
      <xdr:rowOff>47625</xdr:rowOff>
    </xdr:from>
    <xdr:to>
      <xdr:col>18</xdr:col>
      <xdr:colOff>343160</xdr:colOff>
      <xdr:row>17</xdr:row>
      <xdr:rowOff>161925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299" y="238125"/>
          <a:ext cx="3467361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 editAs="oneCell">
    <xdr:from>
      <xdr:col>9</xdr:col>
      <xdr:colOff>390524</xdr:colOff>
      <xdr:row>1</xdr:row>
      <xdr:rowOff>47625</xdr:rowOff>
    </xdr:from>
    <xdr:to>
      <xdr:col>18</xdr:col>
      <xdr:colOff>343160</xdr:colOff>
      <xdr:row>17</xdr:row>
      <xdr:rowOff>161925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5299" y="238125"/>
          <a:ext cx="3467361" cy="327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10</xdr:col>
      <xdr:colOff>0</xdr:colOff>
      <xdr:row>19</xdr:row>
      <xdr:rowOff>0</xdr:rowOff>
    </xdr:to>
    <xdr:sp macro="" textlink="">
      <xdr:nvSpPr>
        <xdr:cNvPr id="2" name="テキスト 3"/>
        <xdr:cNvSpPr txBox="1">
          <a:spLocks noChangeArrowheads="1"/>
        </xdr:cNvSpPr>
      </xdr:nvSpPr>
      <xdr:spPr bwMode="auto">
        <a:xfrm>
          <a:off x="3914775" y="190500"/>
          <a:ext cx="390525" cy="3543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方　向　案　内　図</a:t>
          </a:r>
        </a:p>
      </xdr:txBody>
    </xdr:sp>
    <xdr:clientData/>
  </xdr:twoCellAnchor>
  <xdr:twoCellAnchor>
    <xdr:from>
      <xdr:col>10</xdr:col>
      <xdr:colOff>2197</xdr:colOff>
      <xdr:row>1</xdr:row>
      <xdr:rowOff>47625</xdr:rowOff>
    </xdr:from>
    <xdr:to>
      <xdr:col>18</xdr:col>
      <xdr:colOff>343160</xdr:colOff>
      <xdr:row>17</xdr:row>
      <xdr:rowOff>161925</xdr:rowOff>
    </xdr:to>
    <xdr:grpSp>
      <xdr:nvGrpSpPr>
        <xdr:cNvPr id="3" name="グループ化 2"/>
        <xdr:cNvGrpSpPr/>
      </xdr:nvGrpSpPr>
      <xdr:grpSpPr>
        <a:xfrm>
          <a:off x="4327668" y="238125"/>
          <a:ext cx="3478610" cy="3274359"/>
          <a:chOff x="4288447" y="238125"/>
          <a:chExt cx="3447578" cy="3279531"/>
        </a:xfrm>
      </xdr:grpSpPr>
      <xdr:pic>
        <xdr:nvPicPr>
          <xdr:cNvPr id="4" name="図 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288447" y="238125"/>
            <a:ext cx="3447578" cy="327953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cxnSp macro="">
        <xdr:nvCxnSpPr>
          <xdr:cNvPr id="5" name="直線コネクタ 4"/>
          <xdr:cNvCxnSpPr/>
        </xdr:nvCxnSpPr>
        <xdr:spPr>
          <a:xfrm flipV="1">
            <a:off x="4909039" y="586154"/>
            <a:ext cx="849923" cy="666750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テキスト ボックス 5"/>
          <xdr:cNvSpPr txBox="1"/>
        </xdr:nvSpPr>
        <xdr:spPr>
          <a:xfrm>
            <a:off x="5656385" y="410306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A</a:t>
            </a:r>
            <a:endParaRPr kumimoji="1" lang="ja-JP" altLang="en-US" sz="1100"/>
          </a:p>
        </xdr:txBody>
      </xdr:sp>
      <xdr:cxnSp macro="">
        <xdr:nvCxnSpPr>
          <xdr:cNvPr id="8" name="直線コネクタ 7"/>
          <xdr:cNvCxnSpPr/>
        </xdr:nvCxnSpPr>
        <xdr:spPr>
          <a:xfrm>
            <a:off x="4850423" y="1685192"/>
            <a:ext cx="1025769" cy="1260231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/>
          <xdr:cNvSpPr txBox="1"/>
        </xdr:nvSpPr>
        <xdr:spPr>
          <a:xfrm>
            <a:off x="4613029" y="1439741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B</a:t>
            </a:r>
            <a:endParaRPr kumimoji="1" lang="ja-JP" altLang="en-US" sz="1100"/>
          </a:p>
        </xdr:txBody>
      </xdr:sp>
      <xdr:cxnSp macro="">
        <xdr:nvCxnSpPr>
          <xdr:cNvPr id="11" name="直線コネクタ 10"/>
          <xdr:cNvCxnSpPr/>
        </xdr:nvCxnSpPr>
        <xdr:spPr>
          <a:xfrm flipV="1">
            <a:off x="5993423" y="2146788"/>
            <a:ext cx="1091712" cy="88655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4" name="テキスト ボックス 13"/>
          <xdr:cNvSpPr txBox="1"/>
        </xdr:nvSpPr>
        <xdr:spPr>
          <a:xfrm>
            <a:off x="5887914" y="2721954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C</a:t>
            </a:r>
            <a:endParaRPr kumimoji="1" lang="ja-JP" altLang="en-US" sz="1100"/>
          </a:p>
        </xdr:txBody>
      </xdr:sp>
      <xdr:cxnSp macro="">
        <xdr:nvCxnSpPr>
          <xdr:cNvPr id="15" name="直線コネクタ 14"/>
          <xdr:cNvCxnSpPr/>
        </xdr:nvCxnSpPr>
        <xdr:spPr>
          <a:xfrm>
            <a:off x="6198577" y="674077"/>
            <a:ext cx="1018443" cy="1289538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テキスト ボックス 16"/>
          <xdr:cNvSpPr txBox="1"/>
        </xdr:nvSpPr>
        <xdr:spPr>
          <a:xfrm>
            <a:off x="7048499" y="1670539"/>
            <a:ext cx="366346" cy="33703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en-US" altLang="ja-JP" sz="1100"/>
              <a:t>D</a:t>
            </a:r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Q59"/>
  <sheetViews>
    <sheetView tabSelected="1" view="pageBreakPreview" zoomScale="70" zoomScaleNormal="85" zoomScaleSheetLayoutView="70" workbookViewId="0">
      <selection activeCell="L27" sqref="L27"/>
    </sheetView>
  </sheetViews>
  <sheetFormatPr defaultColWidth="8.83203125" defaultRowHeight="13.5" customHeight="1"/>
  <cols>
    <col min="1" max="1" width="8.83203125" style="151"/>
    <col min="2" max="2" width="6.1640625" style="151" customWidth="1"/>
    <col min="3" max="7" width="12.83203125" style="151" customWidth="1"/>
    <col min="8" max="8" width="4.83203125" style="151" customWidth="1"/>
    <col min="9" max="9" width="10" style="151" bestFit="1" customWidth="1"/>
    <col min="10" max="10" width="6.1640625" style="151" customWidth="1"/>
    <col min="11" max="14" width="11.5" style="151" customWidth="1"/>
    <col min="15" max="15" width="14.1640625" style="151" customWidth="1"/>
    <col min="16" max="16" width="8.83203125" style="151"/>
    <col min="17" max="17" width="0" style="151" hidden="1" customWidth="1"/>
    <col min="18" max="16384" width="8.83203125" style="151"/>
  </cols>
  <sheetData>
    <row r="2" spans="1:17" ht="20.100000000000001" customHeight="1">
      <c r="A2" s="150" t="s">
        <v>132</v>
      </c>
    </row>
    <row r="3" spans="1:17" ht="15.95" customHeight="1"/>
    <row r="4" spans="1:17" ht="18" customHeight="1">
      <c r="B4" s="152" t="s">
        <v>305</v>
      </c>
      <c r="C4" s="153"/>
      <c r="D4" s="154"/>
    </row>
    <row r="5" spans="1:17" ht="18" customHeight="1">
      <c r="B5" s="152" t="s">
        <v>232</v>
      </c>
      <c r="C5" s="153"/>
      <c r="D5" s="154"/>
    </row>
    <row r="6" spans="1:17" ht="15" customHeight="1" thickBot="1"/>
    <row r="7" spans="1:17" ht="13.5" customHeight="1">
      <c r="B7" s="629" t="s">
        <v>140</v>
      </c>
      <c r="C7" s="158"/>
      <c r="D7" s="158"/>
      <c r="E7" s="158"/>
      <c r="F7" s="158"/>
      <c r="G7" s="159"/>
    </row>
    <row r="8" spans="1:17" ht="13.5" customHeight="1">
      <c r="B8" s="630"/>
      <c r="C8" s="162"/>
      <c r="D8" s="162"/>
      <c r="E8" s="162"/>
      <c r="F8" s="162"/>
      <c r="G8" s="163"/>
      <c r="Q8" s="151">
        <v>1</v>
      </c>
    </row>
    <row r="9" spans="1:17" ht="13.5" customHeight="1">
      <c r="B9" s="630"/>
      <c r="C9" s="162"/>
      <c r="D9" s="162"/>
      <c r="E9" s="162"/>
      <c r="F9" s="162"/>
      <c r="G9" s="163"/>
      <c r="Q9" s="151">
        <v>2</v>
      </c>
    </row>
    <row r="10" spans="1:17" ht="13.5" customHeight="1">
      <c r="B10" s="630"/>
      <c r="C10" s="162"/>
      <c r="D10" s="162"/>
      <c r="E10" s="162"/>
      <c r="F10" s="162"/>
      <c r="G10" s="163"/>
      <c r="Q10" s="151">
        <v>3</v>
      </c>
    </row>
    <row r="11" spans="1:17" ht="13.5" customHeight="1">
      <c r="B11" s="630"/>
      <c r="C11" s="162"/>
      <c r="D11" s="162"/>
      <c r="E11" s="162"/>
      <c r="F11" s="162"/>
      <c r="G11" s="163"/>
      <c r="Q11" s="151">
        <v>4</v>
      </c>
    </row>
    <row r="12" spans="1:17" ht="13.5" customHeight="1">
      <c r="B12" s="630"/>
      <c r="C12" s="162"/>
      <c r="D12" s="162"/>
      <c r="E12" s="162"/>
      <c r="F12" s="162"/>
      <c r="G12" s="163"/>
    </row>
    <row r="13" spans="1:17" ht="13.5" customHeight="1">
      <c r="B13" s="630"/>
      <c r="C13" s="162"/>
      <c r="D13" s="162"/>
      <c r="E13" s="162"/>
      <c r="F13" s="162"/>
      <c r="G13" s="163"/>
    </row>
    <row r="14" spans="1:17" ht="13.5" customHeight="1">
      <c r="B14" s="630"/>
      <c r="C14" s="162"/>
      <c r="D14" s="162"/>
      <c r="E14" s="162"/>
      <c r="F14" s="162"/>
      <c r="G14" s="163"/>
      <c r="Q14" s="151">
        <v>1</v>
      </c>
    </row>
    <row r="15" spans="1:17" ht="13.5" customHeight="1">
      <c r="B15" s="630"/>
      <c r="C15" s="162"/>
      <c r="D15" s="162"/>
      <c r="E15" s="162"/>
      <c r="F15" s="162"/>
      <c r="G15" s="163"/>
      <c r="Q15" s="151">
        <v>2</v>
      </c>
    </row>
    <row r="16" spans="1:17" ht="13.5" customHeight="1">
      <c r="B16" s="630"/>
      <c r="C16" s="162"/>
      <c r="D16" s="162"/>
      <c r="E16" s="162"/>
      <c r="F16" s="162"/>
      <c r="G16" s="163"/>
      <c r="Q16" s="151">
        <v>3</v>
      </c>
    </row>
    <row r="17" spans="2:17" ht="13.5" customHeight="1">
      <c r="B17" s="630"/>
      <c r="C17" s="162"/>
      <c r="D17" s="162"/>
      <c r="E17" s="162"/>
      <c r="F17" s="162"/>
      <c r="G17" s="163"/>
      <c r="Q17" s="151">
        <v>4</v>
      </c>
    </row>
    <row r="18" spans="2:17" ht="13.5" customHeight="1">
      <c r="B18" s="630"/>
      <c r="C18" s="162"/>
      <c r="D18" s="162"/>
      <c r="E18" s="162"/>
      <c r="F18" s="162"/>
      <c r="G18" s="163"/>
    </row>
    <row r="19" spans="2:17" ht="13.5" customHeight="1">
      <c r="B19" s="630"/>
      <c r="C19" s="162"/>
      <c r="D19" s="162"/>
      <c r="E19" s="162"/>
      <c r="F19" s="162"/>
      <c r="G19" s="163"/>
    </row>
    <row r="20" spans="2:17" ht="13.5" customHeight="1">
      <c r="B20" s="630"/>
      <c r="C20" s="162"/>
      <c r="D20" s="162"/>
      <c r="E20" s="162"/>
      <c r="F20" s="162"/>
      <c r="G20" s="163"/>
      <c r="Q20" s="151">
        <v>1</v>
      </c>
    </row>
    <row r="21" spans="2:17" ht="13.5" customHeight="1">
      <c r="B21" s="630"/>
      <c r="C21" s="162"/>
      <c r="D21" s="162"/>
      <c r="E21" s="162"/>
      <c r="F21" s="162"/>
      <c r="G21" s="163"/>
      <c r="Q21" s="151">
        <v>2</v>
      </c>
    </row>
    <row r="22" spans="2:17" ht="13.5" customHeight="1">
      <c r="B22" s="630"/>
      <c r="C22" s="162"/>
      <c r="D22" s="162"/>
      <c r="E22" s="162"/>
      <c r="F22" s="162"/>
      <c r="G22" s="163"/>
      <c r="Q22" s="151">
        <v>3</v>
      </c>
    </row>
    <row r="23" spans="2:17" ht="13.5" customHeight="1">
      <c r="B23" s="630"/>
      <c r="C23" s="162"/>
      <c r="D23" s="162"/>
      <c r="E23" s="162"/>
      <c r="F23" s="162"/>
      <c r="G23" s="163"/>
      <c r="Q23" s="151">
        <v>4</v>
      </c>
    </row>
    <row r="24" spans="2:17" ht="13.5" customHeight="1" thickBot="1">
      <c r="B24" s="631"/>
      <c r="C24" s="173"/>
      <c r="D24" s="173"/>
      <c r="E24" s="173"/>
      <c r="F24" s="173"/>
      <c r="G24" s="174"/>
    </row>
    <row r="26" spans="2:17" ht="13.5" customHeight="1">
      <c r="Q26" s="151">
        <v>1</v>
      </c>
    </row>
    <row r="27" spans="2:17" ht="13.5" customHeight="1">
      <c r="B27" s="155" t="s">
        <v>133</v>
      </c>
      <c r="Q27" s="151">
        <v>2</v>
      </c>
    </row>
    <row r="28" spans="2:17" ht="13.5" customHeight="1">
      <c r="D28" s="156" t="s">
        <v>134</v>
      </c>
      <c r="Q28" s="151">
        <v>3</v>
      </c>
    </row>
    <row r="29" spans="2:17" ht="13.5" customHeight="1">
      <c r="B29" s="157"/>
      <c r="C29" s="157" t="s">
        <v>135</v>
      </c>
      <c r="D29" s="157" t="s">
        <v>136</v>
      </c>
      <c r="E29" s="157" t="s">
        <v>137</v>
      </c>
      <c r="F29" s="157" t="s">
        <v>138</v>
      </c>
      <c r="G29" s="157" t="s">
        <v>139</v>
      </c>
      <c r="Q29" s="151">
        <v>4</v>
      </c>
    </row>
    <row r="30" spans="2:17" ht="13.5" customHeight="1">
      <c r="B30" s="632" t="s">
        <v>141</v>
      </c>
      <c r="C30" s="160" t="s">
        <v>142</v>
      </c>
      <c r="D30" s="161">
        <v>4</v>
      </c>
      <c r="E30" s="161">
        <v>8</v>
      </c>
      <c r="F30" s="161">
        <v>12</v>
      </c>
      <c r="G30" s="157"/>
    </row>
    <row r="31" spans="2:17" ht="13.5" customHeight="1">
      <c r="B31" s="633"/>
      <c r="C31" s="164" t="s">
        <v>143</v>
      </c>
      <c r="D31" s="165">
        <f>'No.1-34（方向別）'!K60</f>
        <v>352</v>
      </c>
      <c r="E31" s="165">
        <f>'No.1-78（方向別）'!K60</f>
        <v>3110</v>
      </c>
      <c r="F31" s="165">
        <f>'No.1-1112（方向別）'!K60</f>
        <v>819</v>
      </c>
      <c r="G31" s="165">
        <f>SUM(D31:F31)</f>
        <v>4281</v>
      </c>
    </row>
    <row r="32" spans="2:17" ht="13.5" customHeight="1">
      <c r="B32" s="633"/>
      <c r="C32" s="166" t="s">
        <v>144</v>
      </c>
      <c r="D32" s="167">
        <f>'No.1-34（方向別）'!L60</f>
        <v>42</v>
      </c>
      <c r="E32" s="167">
        <f>'No.1-78（方向別）'!L60</f>
        <v>542</v>
      </c>
      <c r="F32" s="167">
        <f>'No.1-1112（方向別）'!L60</f>
        <v>133</v>
      </c>
      <c r="G32" s="167">
        <f>SUM(D32:F32)</f>
        <v>717</v>
      </c>
    </row>
    <row r="33" spans="1:7" ht="13.5" customHeight="1">
      <c r="B33" s="633"/>
      <c r="C33" s="166" t="s">
        <v>145</v>
      </c>
      <c r="D33" s="167">
        <f>'No.1-34（方向別）'!O60</f>
        <v>23</v>
      </c>
      <c r="E33" s="167">
        <f>'No.1-78（方向別）'!O60</f>
        <v>384</v>
      </c>
      <c r="F33" s="167">
        <f>'No.1-1112（方向別）'!O60</f>
        <v>54</v>
      </c>
      <c r="G33" s="167">
        <f>SUM(D33:F33)</f>
        <v>461</v>
      </c>
    </row>
    <row r="34" spans="1:7" ht="13.5" customHeight="1">
      <c r="B34" s="633"/>
      <c r="C34" s="168" t="s">
        <v>146</v>
      </c>
      <c r="D34" s="169">
        <f>'No.1-34（方向別）'!N60</f>
        <v>18</v>
      </c>
      <c r="E34" s="169">
        <f>'No.1-78（方向別）'!N60</f>
        <v>40</v>
      </c>
      <c r="F34" s="169">
        <f>'No.1-1112（方向別）'!N60</f>
        <v>54</v>
      </c>
      <c r="G34" s="169">
        <f>SUM(D34:F34)</f>
        <v>112</v>
      </c>
    </row>
    <row r="35" spans="1:7" ht="13.5" customHeight="1">
      <c r="B35" s="634"/>
      <c r="C35" s="170" t="s">
        <v>147</v>
      </c>
      <c r="D35" s="171">
        <f>SUM(D31:D34)</f>
        <v>435</v>
      </c>
      <c r="E35" s="171">
        <f t="shared" ref="E35:F35" si="0">SUM(E31:E34)</f>
        <v>4076</v>
      </c>
      <c r="F35" s="171">
        <f t="shared" si="0"/>
        <v>1060</v>
      </c>
      <c r="G35" s="171">
        <f>SUM(G31:G34)</f>
        <v>5571</v>
      </c>
    </row>
    <row r="36" spans="1:7" ht="13.5" customHeight="1">
      <c r="A36" s="635" t="s">
        <v>148</v>
      </c>
      <c r="B36" s="632" t="s">
        <v>149</v>
      </c>
      <c r="C36" s="161">
        <v>3</v>
      </c>
      <c r="D36" s="172" t="s">
        <v>142</v>
      </c>
      <c r="E36" s="161">
        <v>7</v>
      </c>
      <c r="F36" s="161">
        <v>11</v>
      </c>
      <c r="G36" s="157"/>
    </row>
    <row r="37" spans="1:7" ht="13.5" customHeight="1">
      <c r="A37" s="636"/>
      <c r="B37" s="633"/>
      <c r="C37" s="165">
        <f>'No.1-34（方向別）'!B60</f>
        <v>632</v>
      </c>
      <c r="D37" s="164" t="s">
        <v>143</v>
      </c>
      <c r="E37" s="165">
        <f>'No.1-78（方向別）'!B60</f>
        <v>271</v>
      </c>
      <c r="F37" s="165">
        <f>'No.1-1112（方向別）'!B60</f>
        <v>1728</v>
      </c>
      <c r="G37" s="430">
        <f>F37+E37+C37</f>
        <v>2631</v>
      </c>
    </row>
    <row r="38" spans="1:7" ht="13.5" customHeight="1">
      <c r="A38" s="636"/>
      <c r="B38" s="633"/>
      <c r="C38" s="167">
        <f>'No.1-34（方向別）'!C60</f>
        <v>69</v>
      </c>
      <c r="D38" s="166" t="s">
        <v>144</v>
      </c>
      <c r="E38" s="167">
        <f>'No.1-78（方向別）'!C60</f>
        <v>47</v>
      </c>
      <c r="F38" s="167">
        <f>'No.1-1112（方向別）'!C60</f>
        <v>343</v>
      </c>
      <c r="G38" s="431">
        <f t="shared" ref="G38:G40" si="1">F38+E38+C38</f>
        <v>459</v>
      </c>
    </row>
    <row r="39" spans="1:7" ht="13.5" customHeight="1">
      <c r="A39" s="636"/>
      <c r="B39" s="633"/>
      <c r="C39" s="167">
        <f>'No.1-34（方向別）'!F60</f>
        <v>29</v>
      </c>
      <c r="D39" s="166" t="s">
        <v>145</v>
      </c>
      <c r="E39" s="167">
        <f>'No.1-78（方向別）'!F60</f>
        <v>55</v>
      </c>
      <c r="F39" s="167">
        <f>'No.1-1112（方向別）'!F60</f>
        <v>339</v>
      </c>
      <c r="G39" s="431">
        <f t="shared" si="1"/>
        <v>423</v>
      </c>
    </row>
    <row r="40" spans="1:7" ht="13.5" customHeight="1">
      <c r="A40" s="636"/>
      <c r="B40" s="633"/>
      <c r="C40" s="169">
        <f>'No.1-34（方向別）'!E60</f>
        <v>14</v>
      </c>
      <c r="D40" s="168" t="s">
        <v>150</v>
      </c>
      <c r="E40" s="169">
        <f>'No.1-78（方向別）'!E60</f>
        <v>1</v>
      </c>
      <c r="F40" s="169">
        <f>'No.1-1112（方向別）'!E60</f>
        <v>54</v>
      </c>
      <c r="G40" s="431">
        <f t="shared" si="1"/>
        <v>69</v>
      </c>
    </row>
    <row r="41" spans="1:7" ht="13.5" customHeight="1">
      <c r="A41" s="636"/>
      <c r="B41" s="634"/>
      <c r="C41" s="171">
        <f>SUM(C37:C40)</f>
        <v>744</v>
      </c>
      <c r="D41" s="170" t="s">
        <v>147</v>
      </c>
      <c r="E41" s="171">
        <f>SUM(E37:E40)</f>
        <v>374</v>
      </c>
      <c r="F41" s="171">
        <f t="shared" ref="F41:G41" si="2">SUM(F37:F40)</f>
        <v>2464</v>
      </c>
      <c r="G41" s="432">
        <f t="shared" si="2"/>
        <v>3582</v>
      </c>
    </row>
    <row r="42" spans="1:7" ht="13.5" customHeight="1">
      <c r="B42" s="632" t="s">
        <v>151</v>
      </c>
      <c r="C42" s="161">
        <v>2</v>
      </c>
      <c r="D42" s="161">
        <v>6</v>
      </c>
      <c r="E42" s="172" t="s">
        <v>142</v>
      </c>
      <c r="F42" s="161">
        <v>10</v>
      </c>
      <c r="G42" s="157"/>
    </row>
    <row r="43" spans="1:7" ht="13.5" customHeight="1">
      <c r="B43" s="633"/>
      <c r="C43" s="165">
        <f>'No.1-12（方向別）'!K60</f>
        <v>3100</v>
      </c>
      <c r="D43" s="165">
        <f>'No.1-56（方向別）'!K60</f>
        <v>598</v>
      </c>
      <c r="E43" s="164" t="s">
        <v>143</v>
      </c>
      <c r="F43" s="165">
        <f>'No.1-910（方向別）'!K60</f>
        <v>325</v>
      </c>
      <c r="G43" s="165">
        <f>C43+D43+F43</f>
        <v>4023</v>
      </c>
    </row>
    <row r="44" spans="1:7" ht="13.5" customHeight="1">
      <c r="B44" s="633"/>
      <c r="C44" s="167">
        <f>'No.1-12（方向別）'!L60</f>
        <v>791</v>
      </c>
      <c r="D44" s="167">
        <f>'No.1-56（方向別）'!L60</f>
        <v>150</v>
      </c>
      <c r="E44" s="166" t="s">
        <v>144</v>
      </c>
      <c r="F44" s="167">
        <f>'No.1-910（方向別）'!L60</f>
        <v>91</v>
      </c>
      <c r="G44" s="167">
        <f t="shared" ref="G44:G46" si="3">C44+D44+F44</f>
        <v>1032</v>
      </c>
    </row>
    <row r="45" spans="1:7" ht="13.5" customHeight="1">
      <c r="B45" s="633"/>
      <c r="C45" s="167">
        <f>'No.1-12（方向別）'!O60</f>
        <v>274</v>
      </c>
      <c r="D45" s="167">
        <f>'No.1-56（方向別）'!O60</f>
        <v>78</v>
      </c>
      <c r="E45" s="166" t="s">
        <v>145</v>
      </c>
      <c r="F45" s="167">
        <f>'No.1-910（方向別）'!O60</f>
        <v>31</v>
      </c>
      <c r="G45" s="167">
        <f t="shared" si="3"/>
        <v>383</v>
      </c>
    </row>
    <row r="46" spans="1:7" ht="13.5" customHeight="1">
      <c r="B46" s="633"/>
      <c r="C46" s="169">
        <f>'No.1-12（方向別）'!N60</f>
        <v>68</v>
      </c>
      <c r="D46" s="169">
        <f>'No.1-56（方向別）'!N60</f>
        <v>12</v>
      </c>
      <c r="E46" s="168" t="s">
        <v>150</v>
      </c>
      <c r="F46" s="169">
        <f>'No.1-910（方向別）'!N60</f>
        <v>10</v>
      </c>
      <c r="G46" s="169">
        <f t="shared" si="3"/>
        <v>90</v>
      </c>
    </row>
    <row r="47" spans="1:7" ht="13.5" customHeight="1">
      <c r="B47" s="634"/>
      <c r="C47" s="171">
        <f>SUM(C43:C46)</f>
        <v>4233</v>
      </c>
      <c r="D47" s="171">
        <v>1162</v>
      </c>
      <c r="E47" s="170" t="s">
        <v>147</v>
      </c>
      <c r="F47" s="171">
        <f>SUM(F43:F46)</f>
        <v>457</v>
      </c>
      <c r="G47" s="171">
        <f>SUM(G43:G46)</f>
        <v>5528</v>
      </c>
    </row>
    <row r="48" spans="1:7" ht="13.5" customHeight="1">
      <c r="B48" s="632" t="s">
        <v>152</v>
      </c>
      <c r="C48" s="161">
        <v>1</v>
      </c>
      <c r="D48" s="161">
        <v>5</v>
      </c>
      <c r="E48" s="161">
        <v>9</v>
      </c>
      <c r="F48" s="172" t="s">
        <v>142</v>
      </c>
      <c r="G48" s="157"/>
    </row>
    <row r="49" spans="2:9" ht="13.5" customHeight="1">
      <c r="B49" s="633"/>
      <c r="C49" s="165">
        <f>'No.1-12（方向別）'!B60</f>
        <v>588</v>
      </c>
      <c r="D49" s="165">
        <f>'No.1-56（方向別）'!B60</f>
        <v>1566</v>
      </c>
      <c r="E49" s="165">
        <f>'No.1-910（方向別）'!B60</f>
        <v>190</v>
      </c>
      <c r="F49" s="164" t="s">
        <v>143</v>
      </c>
      <c r="G49" s="165">
        <f>SUM(C49:E49)</f>
        <v>2344</v>
      </c>
    </row>
    <row r="50" spans="2:9" ht="13.5" customHeight="1">
      <c r="B50" s="633"/>
      <c r="C50" s="167">
        <f>'No.1-12（方向別）'!C60</f>
        <v>111</v>
      </c>
      <c r="D50" s="167">
        <f>'No.1-56（方向別）'!C60</f>
        <v>397</v>
      </c>
      <c r="E50" s="167">
        <f>'No.1-910（方向別）'!C60</f>
        <v>33</v>
      </c>
      <c r="F50" s="166" t="s">
        <v>144</v>
      </c>
      <c r="G50" s="167">
        <f t="shared" ref="G50:G52" si="4">SUM(C50:E50)</f>
        <v>541</v>
      </c>
    </row>
    <row r="51" spans="2:9" ht="13.5" customHeight="1">
      <c r="B51" s="633"/>
      <c r="C51" s="167">
        <f>'No.1-12（方向別）'!F60</f>
        <v>24</v>
      </c>
      <c r="D51" s="167">
        <f>'No.1-56（方向別）'!F60</f>
        <v>294</v>
      </c>
      <c r="E51" s="167">
        <f>'No.1-910（方向別）'!F60</f>
        <v>15</v>
      </c>
      <c r="F51" s="166" t="s">
        <v>145</v>
      </c>
      <c r="G51" s="167">
        <f t="shared" si="4"/>
        <v>333</v>
      </c>
    </row>
    <row r="52" spans="2:9" ht="13.5" customHeight="1">
      <c r="B52" s="633"/>
      <c r="C52" s="169">
        <f>'No.1-12（方向別）'!E60</f>
        <v>37</v>
      </c>
      <c r="D52" s="169">
        <f>'No.1-56（方向別）'!E60</f>
        <v>56</v>
      </c>
      <c r="E52" s="169">
        <f>'No.1-910（方向別）'!E60</f>
        <v>5</v>
      </c>
      <c r="F52" s="168" t="s">
        <v>150</v>
      </c>
      <c r="G52" s="169">
        <f t="shared" si="4"/>
        <v>98</v>
      </c>
    </row>
    <row r="53" spans="2:9" ht="13.5" customHeight="1">
      <c r="B53" s="634"/>
      <c r="C53" s="171">
        <f>SUM(C49:C52)</f>
        <v>760</v>
      </c>
      <c r="D53" s="171">
        <f>SUM(D49:D52)</f>
        <v>2313</v>
      </c>
      <c r="E53" s="171">
        <f>SUM(E49:E52)</f>
        <v>243</v>
      </c>
      <c r="F53" s="170" t="s">
        <v>147</v>
      </c>
      <c r="G53" s="171">
        <f>SUM(G49:G52)</f>
        <v>3316</v>
      </c>
    </row>
    <row r="54" spans="2:9" ht="13.5" customHeight="1">
      <c r="B54" s="626" t="s">
        <v>139</v>
      </c>
      <c r="C54" s="171"/>
      <c r="D54" s="171"/>
      <c r="E54" s="171"/>
      <c r="F54" s="160"/>
      <c r="G54" s="157"/>
    </row>
    <row r="55" spans="2:9" ht="13.5" customHeight="1">
      <c r="B55" s="627"/>
      <c r="C55" s="165">
        <f>C37+C43+C49</f>
        <v>4320</v>
      </c>
      <c r="D55" s="165">
        <f>+D31+D43+D49</f>
        <v>2516</v>
      </c>
      <c r="E55" s="165">
        <f>+E31+E37+E49</f>
        <v>3571</v>
      </c>
      <c r="F55" s="165">
        <f>+F31+F43+F37</f>
        <v>2872</v>
      </c>
      <c r="G55" s="165">
        <f>+G31+G37+G43+G49</f>
        <v>13279</v>
      </c>
      <c r="I55" s="433"/>
    </row>
    <row r="56" spans="2:9" ht="13.5" customHeight="1">
      <c r="B56" s="627"/>
      <c r="C56" s="167">
        <f t="shared" ref="C56:C58" si="5">+C38+C44+C50</f>
        <v>971</v>
      </c>
      <c r="D56" s="167">
        <f t="shared" ref="D56:D58" si="6">+D32+D44+D50</f>
        <v>589</v>
      </c>
      <c r="E56" s="167">
        <f t="shared" ref="E56:E58" si="7">+E32+E38+E50</f>
        <v>622</v>
      </c>
      <c r="F56" s="167">
        <f t="shared" ref="F56:F58" si="8">+F32+F44+F38</f>
        <v>567</v>
      </c>
      <c r="G56" s="167">
        <f t="shared" ref="G56:G58" si="9">+G32+G38+G44+G50</f>
        <v>2749</v>
      </c>
      <c r="I56" s="433"/>
    </row>
    <row r="57" spans="2:9" ht="13.5" customHeight="1">
      <c r="B57" s="627"/>
      <c r="C57" s="167">
        <f t="shared" si="5"/>
        <v>327</v>
      </c>
      <c r="D57" s="167">
        <f t="shared" si="6"/>
        <v>395</v>
      </c>
      <c r="E57" s="167">
        <f t="shared" si="7"/>
        <v>454</v>
      </c>
      <c r="F57" s="167">
        <f t="shared" si="8"/>
        <v>424</v>
      </c>
      <c r="G57" s="167">
        <f t="shared" si="9"/>
        <v>1600</v>
      </c>
      <c r="I57" s="433"/>
    </row>
    <row r="58" spans="2:9" ht="13.5" customHeight="1">
      <c r="B58" s="627"/>
      <c r="C58" s="169">
        <f t="shared" si="5"/>
        <v>119</v>
      </c>
      <c r="D58" s="169">
        <f t="shared" si="6"/>
        <v>86</v>
      </c>
      <c r="E58" s="169">
        <f t="shared" si="7"/>
        <v>46</v>
      </c>
      <c r="F58" s="169">
        <f t="shared" si="8"/>
        <v>118</v>
      </c>
      <c r="G58" s="169">
        <f t="shared" si="9"/>
        <v>369</v>
      </c>
      <c r="I58" s="433"/>
    </row>
    <row r="59" spans="2:9" ht="13.5" customHeight="1">
      <c r="B59" s="628"/>
      <c r="C59" s="171">
        <f>SUM(C55:C58)</f>
        <v>5737</v>
      </c>
      <c r="D59" s="171">
        <f t="shared" ref="D59:G59" si="10">SUM(D55:D58)</f>
        <v>3586</v>
      </c>
      <c r="E59" s="171">
        <f t="shared" si="10"/>
        <v>4693</v>
      </c>
      <c r="F59" s="171">
        <f t="shared" si="10"/>
        <v>3981</v>
      </c>
      <c r="G59" s="171">
        <f t="shared" si="10"/>
        <v>17997</v>
      </c>
      <c r="I59" s="433"/>
    </row>
  </sheetData>
  <mergeCells count="7">
    <mergeCell ref="B54:B59"/>
    <mergeCell ref="B7:B24"/>
    <mergeCell ref="B30:B35"/>
    <mergeCell ref="A36:A41"/>
    <mergeCell ref="B36:B41"/>
    <mergeCell ref="B42:B47"/>
    <mergeCell ref="B48:B53"/>
  </mergeCells>
  <phoneticPr fontId="3"/>
  <pageMargins left="0.98425196850393704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BG100"/>
  <sheetViews>
    <sheetView view="pageBreakPreview" zoomScale="85" zoomScaleNormal="70" zoomScaleSheetLayoutView="85" workbookViewId="0">
      <selection activeCell="M29" sqref="M29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101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105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80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116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233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81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82</v>
      </c>
      <c r="C21" s="38"/>
      <c r="D21" s="38"/>
      <c r="E21" s="38"/>
      <c r="F21" s="38"/>
      <c r="G21" s="38"/>
      <c r="H21" s="38"/>
      <c r="I21" s="38"/>
      <c r="J21" s="39"/>
      <c r="K21" s="40" t="s">
        <v>83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117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864</v>
      </c>
      <c r="Y23" s="62">
        <v>1102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f>'No.1-34（方向別）'!K24+'No.1-56（方向別）'!B24+'No.1-56（方向別）'!K24</f>
        <v>12</v>
      </c>
      <c r="C24" s="66">
        <f>'No.1-34（方向別）'!L24+'No.1-56（方向別）'!C24+'No.1-56（方向別）'!L24</f>
        <v>3</v>
      </c>
      <c r="D24" s="66">
        <f>'No.1-34（方向別）'!M24+'No.1-56（方向別）'!D24+'No.1-56（方向別）'!M24</f>
        <v>15</v>
      </c>
      <c r="E24" s="65">
        <f>'No.1-34（方向別）'!N24+'No.1-56（方向別）'!E24+'No.1-56（方向別）'!N24</f>
        <v>2</v>
      </c>
      <c r="F24" s="66">
        <f>'No.1-34（方向別）'!O24+'No.1-56（方向別）'!F24+'No.1-56（方向別）'!O24</f>
        <v>1</v>
      </c>
      <c r="G24" s="66">
        <f>'No.1-34（方向別）'!P24+'No.1-56（方向別）'!G24+'No.1-56（方向別）'!P24</f>
        <v>3</v>
      </c>
      <c r="H24" s="65">
        <f>D24+G24</f>
        <v>18</v>
      </c>
      <c r="I24" s="67">
        <f>G24/H24%</f>
        <v>16.666666666666668</v>
      </c>
      <c r="J24" s="68">
        <f>H24/$H$60%</f>
        <v>0.50195203569436697</v>
      </c>
      <c r="K24" s="69">
        <f>'No.1-34（方向別）'!B24+'No.1-78（方向別）'!B24+'No.1-1112（方向別）'!B24</f>
        <v>46</v>
      </c>
      <c r="L24" s="66">
        <f>'No.1-34（方向別）'!C24+'No.1-78（方向別）'!C24+'No.1-1112（方向別）'!C24</f>
        <v>2</v>
      </c>
      <c r="M24" s="66">
        <f>'No.1-34（方向別）'!D24+'No.1-78（方向別）'!D24+'No.1-1112（方向別）'!D24</f>
        <v>48</v>
      </c>
      <c r="N24" s="65">
        <f>'No.1-34（方向別）'!E24+'No.1-78（方向別）'!E24+'No.1-1112（方向別）'!E24</f>
        <v>2</v>
      </c>
      <c r="O24" s="66">
        <f>'No.1-34（方向別）'!F24+'No.1-78（方向別）'!F24+'No.1-1112（方向別）'!F24</f>
        <v>8</v>
      </c>
      <c r="P24" s="66">
        <f>'No.1-34（方向別）'!G24+'No.1-78（方向別）'!G24+'No.1-1112（方向別）'!G24</f>
        <v>10</v>
      </c>
      <c r="Q24" s="65">
        <f>M24+P24</f>
        <v>58</v>
      </c>
      <c r="R24" s="67">
        <f>P24/Q24%</f>
        <v>17.241379310344829</v>
      </c>
      <c r="S24" s="68">
        <v>0.50195203569436697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f>'No.1-34（方向別）'!K25+'No.1-56（方向別）'!B25+'No.1-56（方向別）'!K25</f>
        <v>14</v>
      </c>
      <c r="C25" s="75">
        <f>'No.1-34（方向別）'!L25+'No.1-56（方向別）'!C25+'No.1-56（方向別）'!L25</f>
        <v>2</v>
      </c>
      <c r="D25" s="75">
        <f>'No.1-34（方向別）'!M25+'No.1-56（方向別）'!D25+'No.1-56（方向別）'!M25</f>
        <v>16</v>
      </c>
      <c r="E25" s="74">
        <f>'No.1-34（方向別）'!N25+'No.1-56（方向別）'!E25+'No.1-56（方向別）'!N25</f>
        <v>0</v>
      </c>
      <c r="F25" s="75">
        <f>'No.1-34（方向別）'!O25+'No.1-56（方向別）'!F25+'No.1-56（方向別）'!O25</f>
        <v>10</v>
      </c>
      <c r="G25" s="75">
        <f>'No.1-34（方向別）'!P25+'No.1-56（方向別）'!G25+'No.1-56（方向別）'!P25</f>
        <v>10</v>
      </c>
      <c r="H25" s="74">
        <f>D25+G25</f>
        <v>26</v>
      </c>
      <c r="I25" s="76">
        <f t="shared" ref="I25:I60" si="0">G25/H25%</f>
        <v>38.46153846153846</v>
      </c>
      <c r="J25" s="77">
        <f t="shared" ref="J25:J59" si="1">H25/$H$60%</f>
        <v>0.7250418293363079</v>
      </c>
      <c r="K25" s="78">
        <f>'No.1-34（方向別）'!B25+'No.1-78（方向別）'!B25+'No.1-1112（方向別）'!B25</f>
        <v>38</v>
      </c>
      <c r="L25" s="75">
        <f>'No.1-34（方向別）'!C25+'No.1-78（方向別）'!C25+'No.1-1112（方向別）'!C25</f>
        <v>2</v>
      </c>
      <c r="M25" s="75">
        <f>'No.1-34（方向別）'!D25+'No.1-78（方向別）'!D25+'No.1-1112（方向別）'!D25</f>
        <v>40</v>
      </c>
      <c r="N25" s="74">
        <f>'No.1-34（方向別）'!E25+'No.1-78（方向別）'!E25+'No.1-1112（方向別）'!E25</f>
        <v>0</v>
      </c>
      <c r="O25" s="75">
        <f>'No.1-34（方向別）'!F25+'No.1-78（方向別）'!F25+'No.1-1112（方向別）'!F25</f>
        <v>4</v>
      </c>
      <c r="P25" s="75">
        <f>'No.1-34（方向別）'!G25+'No.1-78（方向別）'!G25+'No.1-1112（方向別）'!G25</f>
        <v>4</v>
      </c>
      <c r="Q25" s="74">
        <f>M25+P25</f>
        <v>44</v>
      </c>
      <c r="R25" s="76">
        <f t="shared" ref="R25:R60" si="2">P25/Q25%</f>
        <v>9.0909090909090917</v>
      </c>
      <c r="S25" s="77">
        <v>0.7250418293363079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f>'No.1-34（方向別）'!K26+'No.1-56（方向別）'!B26+'No.1-56（方向別）'!K26</f>
        <v>12</v>
      </c>
      <c r="C26" s="75">
        <f>'No.1-34（方向別）'!L26+'No.1-56（方向別）'!C26+'No.1-56（方向別）'!L26</f>
        <v>6</v>
      </c>
      <c r="D26" s="75">
        <f>'No.1-34（方向別）'!M26+'No.1-56（方向別）'!D26+'No.1-56（方向別）'!M26</f>
        <v>18</v>
      </c>
      <c r="E26" s="74">
        <f>'No.1-34（方向別）'!N26+'No.1-56（方向別）'!E26+'No.1-56（方向別）'!N26</f>
        <v>3</v>
      </c>
      <c r="F26" s="75">
        <f>'No.1-34（方向別）'!O26+'No.1-56（方向別）'!F26+'No.1-56（方向別）'!O26</f>
        <v>9</v>
      </c>
      <c r="G26" s="75">
        <f>'No.1-34（方向別）'!P26+'No.1-56（方向別）'!G26+'No.1-56（方向別）'!P26</f>
        <v>12</v>
      </c>
      <c r="H26" s="74">
        <f t="shared" ref="H26:H59" si="3">D26+G26</f>
        <v>30</v>
      </c>
      <c r="I26" s="76">
        <f t="shared" si="0"/>
        <v>40</v>
      </c>
      <c r="J26" s="77">
        <f t="shared" si="1"/>
        <v>0.83658672615727836</v>
      </c>
      <c r="K26" s="78">
        <f>'No.1-34（方向別）'!B26+'No.1-78（方向別）'!B26+'No.1-1112（方向別）'!B26</f>
        <v>29</v>
      </c>
      <c r="L26" s="75">
        <f>'No.1-34（方向別）'!C26+'No.1-78（方向別）'!C26+'No.1-1112（方向別）'!C26</f>
        <v>2</v>
      </c>
      <c r="M26" s="75">
        <f>'No.1-34（方向別）'!D26+'No.1-78（方向別）'!D26+'No.1-1112（方向別）'!D26</f>
        <v>31</v>
      </c>
      <c r="N26" s="74">
        <f>'No.1-34（方向別）'!E26+'No.1-78（方向別）'!E26+'No.1-1112（方向別）'!E26</f>
        <v>0</v>
      </c>
      <c r="O26" s="75">
        <f>'No.1-34（方向別）'!F26+'No.1-78（方向別）'!F26+'No.1-1112（方向別）'!F26</f>
        <v>4</v>
      </c>
      <c r="P26" s="75">
        <f>'No.1-34（方向別）'!G26+'No.1-78（方向別）'!G26+'No.1-1112（方向別）'!G26</f>
        <v>4</v>
      </c>
      <c r="Q26" s="74">
        <f t="shared" ref="Q26:Q59" si="4">M26+P26</f>
        <v>35</v>
      </c>
      <c r="R26" s="76">
        <f t="shared" si="2"/>
        <v>11.428571428571429</v>
      </c>
      <c r="S26" s="77">
        <v>0.83658672615727836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f>'No.1-34（方向別）'!K27+'No.1-56（方向別）'!B27+'No.1-56（方向別）'!K27</f>
        <v>22</v>
      </c>
      <c r="C27" s="81">
        <f>'No.1-34（方向別）'!L27+'No.1-56（方向別）'!C27+'No.1-56（方向別）'!L27</f>
        <v>7</v>
      </c>
      <c r="D27" s="81">
        <f>'No.1-34（方向別）'!M27+'No.1-56（方向別）'!D27+'No.1-56（方向別）'!M27</f>
        <v>29</v>
      </c>
      <c r="E27" s="80">
        <f>'No.1-34（方向別）'!N27+'No.1-56（方向別）'!E27+'No.1-56（方向別）'!N27</f>
        <v>1</v>
      </c>
      <c r="F27" s="81">
        <f>'No.1-34（方向別）'!O27+'No.1-56（方向別）'!F27+'No.1-56（方向別）'!O27</f>
        <v>14</v>
      </c>
      <c r="G27" s="81">
        <f>'No.1-34（方向別）'!P27+'No.1-56（方向別）'!G27+'No.1-56（方向別）'!P27</f>
        <v>15</v>
      </c>
      <c r="H27" s="80">
        <f t="shared" si="3"/>
        <v>44</v>
      </c>
      <c r="I27" s="82">
        <f t="shared" si="0"/>
        <v>34.090909090909093</v>
      </c>
      <c r="J27" s="83">
        <f t="shared" si="1"/>
        <v>1.2269938650306749</v>
      </c>
      <c r="K27" s="84">
        <f>'No.1-34（方向別）'!B27+'No.1-78（方向別）'!B27+'No.1-1112（方向別）'!B27</f>
        <v>73</v>
      </c>
      <c r="L27" s="81">
        <f>'No.1-34（方向別）'!C27+'No.1-78（方向別）'!C27+'No.1-1112（方向別）'!C27</f>
        <v>5</v>
      </c>
      <c r="M27" s="81">
        <f>'No.1-34（方向別）'!D27+'No.1-78（方向別）'!D27+'No.1-1112（方向別）'!D27</f>
        <v>78</v>
      </c>
      <c r="N27" s="80">
        <f>'No.1-34（方向別）'!E27+'No.1-78（方向別）'!E27+'No.1-1112（方向別）'!E27</f>
        <v>1</v>
      </c>
      <c r="O27" s="81">
        <f>'No.1-34（方向別）'!F27+'No.1-78（方向別）'!F27+'No.1-1112（方向別）'!F27</f>
        <v>4</v>
      </c>
      <c r="P27" s="81">
        <f>'No.1-34（方向別）'!G27+'No.1-78（方向別）'!G27+'No.1-1112（方向別）'!G27</f>
        <v>5</v>
      </c>
      <c r="Q27" s="80">
        <f t="shared" si="4"/>
        <v>83</v>
      </c>
      <c r="R27" s="82">
        <f t="shared" si="2"/>
        <v>6.024096385542169</v>
      </c>
      <c r="S27" s="83">
        <v>1.2269938650306749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f>'No.1-34（方向別）'!K28+'No.1-56（方向別）'!B28+'No.1-56（方向別）'!K28</f>
        <v>15</v>
      </c>
      <c r="C28" s="75">
        <f>'No.1-34（方向別）'!L28+'No.1-56（方向別）'!C28+'No.1-56（方向別）'!L28</f>
        <v>2</v>
      </c>
      <c r="D28" s="75">
        <f>'No.1-34（方向別）'!M28+'No.1-56（方向別）'!D28+'No.1-56（方向別）'!M28</f>
        <v>17</v>
      </c>
      <c r="E28" s="74">
        <f>'No.1-34（方向別）'!N28+'No.1-56（方向別）'!E28+'No.1-56（方向別）'!N28</f>
        <v>0</v>
      </c>
      <c r="F28" s="75">
        <f>'No.1-34（方向別）'!O28+'No.1-56（方向別）'!F28+'No.1-56（方向別）'!O28</f>
        <v>5</v>
      </c>
      <c r="G28" s="75">
        <f>'No.1-34（方向別）'!P28+'No.1-56（方向別）'!G28+'No.1-56（方向別）'!P28</f>
        <v>5</v>
      </c>
      <c r="H28" s="74">
        <f t="shared" si="3"/>
        <v>22</v>
      </c>
      <c r="I28" s="76">
        <f t="shared" si="0"/>
        <v>22.727272727272727</v>
      </c>
      <c r="J28" s="77">
        <f t="shared" si="1"/>
        <v>0.61349693251533743</v>
      </c>
      <c r="K28" s="78">
        <f>'No.1-34（方向別）'!B28+'No.1-78（方向別）'!B28+'No.1-1112（方向別）'!B28</f>
        <v>63</v>
      </c>
      <c r="L28" s="75">
        <f>'No.1-34（方向別）'!C28+'No.1-78（方向別）'!C28+'No.1-1112（方向別）'!C28</f>
        <v>3</v>
      </c>
      <c r="M28" s="75">
        <f>'No.1-34（方向別）'!D28+'No.1-78（方向別）'!D28+'No.1-1112（方向別）'!D28</f>
        <v>66</v>
      </c>
      <c r="N28" s="74">
        <f>'No.1-34（方向別）'!E28+'No.1-78（方向別）'!E28+'No.1-1112（方向別）'!E28</f>
        <v>1</v>
      </c>
      <c r="O28" s="75">
        <f>'No.1-34（方向別）'!F28+'No.1-78（方向別）'!F28+'No.1-1112（方向別）'!F28</f>
        <v>2</v>
      </c>
      <c r="P28" s="75">
        <f>'No.1-34（方向別）'!G28+'No.1-78（方向別）'!G28+'No.1-1112（方向別）'!G28</f>
        <v>3</v>
      </c>
      <c r="Q28" s="74">
        <f t="shared" si="4"/>
        <v>69</v>
      </c>
      <c r="R28" s="76">
        <f t="shared" si="2"/>
        <v>4.3478260869565224</v>
      </c>
      <c r="S28" s="77">
        <v>0.61349693251533743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f>'No.1-34（方向別）'!K29+'No.1-56（方向別）'!B29+'No.1-56（方向別）'!K29</f>
        <v>13</v>
      </c>
      <c r="C29" s="87">
        <f>'No.1-34（方向別）'!L29+'No.1-56（方向別）'!C29+'No.1-56（方向別）'!L29</f>
        <v>7</v>
      </c>
      <c r="D29" s="87">
        <f>'No.1-34（方向別）'!M29+'No.1-56（方向別）'!D29+'No.1-56（方向別）'!M29</f>
        <v>20</v>
      </c>
      <c r="E29" s="86">
        <f>'No.1-34（方向別）'!N29+'No.1-56（方向別）'!E29+'No.1-56（方向別）'!N29</f>
        <v>2</v>
      </c>
      <c r="F29" s="87">
        <f>'No.1-34（方向別）'!O29+'No.1-56（方向別）'!F29+'No.1-56（方向別）'!O29</f>
        <v>9</v>
      </c>
      <c r="G29" s="87">
        <f>'No.1-34（方向別）'!P29+'No.1-56（方向別）'!G29+'No.1-56（方向別）'!P29</f>
        <v>11</v>
      </c>
      <c r="H29" s="86">
        <f t="shared" si="3"/>
        <v>31</v>
      </c>
      <c r="I29" s="88">
        <f t="shared" si="0"/>
        <v>35.483870967741936</v>
      </c>
      <c r="J29" s="89">
        <f t="shared" si="1"/>
        <v>0.86447295036252092</v>
      </c>
      <c r="K29" s="90">
        <f>'No.1-34（方向別）'!B29+'No.1-78（方向別）'!B29+'No.1-1112（方向別）'!B29</f>
        <v>50</v>
      </c>
      <c r="L29" s="87">
        <f>'No.1-34（方向別）'!C29+'No.1-78（方向別）'!C29+'No.1-1112（方向別）'!C29</f>
        <v>0</v>
      </c>
      <c r="M29" s="87">
        <f>'No.1-34（方向別）'!D29+'No.1-78（方向別）'!D29+'No.1-1112（方向別）'!D29</f>
        <v>50</v>
      </c>
      <c r="N29" s="86">
        <f>'No.1-34（方向別）'!E29+'No.1-78（方向別）'!E29+'No.1-1112（方向別）'!E29</f>
        <v>2</v>
      </c>
      <c r="O29" s="87">
        <f>'No.1-34（方向別）'!F29+'No.1-78（方向別）'!F29+'No.1-1112（方向別）'!F29</f>
        <v>5</v>
      </c>
      <c r="P29" s="87">
        <f>'No.1-34（方向別）'!G29+'No.1-78（方向別）'!G29+'No.1-1112（方向別）'!G29</f>
        <v>7</v>
      </c>
      <c r="Q29" s="86">
        <f t="shared" si="4"/>
        <v>57</v>
      </c>
      <c r="R29" s="88">
        <f t="shared" si="2"/>
        <v>12.280701754385966</v>
      </c>
      <c r="S29" s="89">
        <v>0.86447295036252092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'No.1-34（方向別）'!K30+'No.1-56（方向別）'!B30+'No.1-56（方向別）'!K30</f>
        <v>88</v>
      </c>
      <c r="C30" s="94">
        <f>'No.1-34（方向別）'!L30+'No.1-56（方向別）'!C30+'No.1-56（方向別）'!L30</f>
        <v>27</v>
      </c>
      <c r="D30" s="94">
        <f>'No.1-34（方向別）'!M30+'No.1-56（方向別）'!D30+'No.1-56（方向別）'!M30</f>
        <v>115</v>
      </c>
      <c r="E30" s="93">
        <f>'No.1-34（方向別）'!N30+'No.1-56（方向別）'!E30+'No.1-56（方向別）'!N30</f>
        <v>8</v>
      </c>
      <c r="F30" s="94">
        <f>'No.1-34（方向別）'!O30+'No.1-56（方向別）'!F30+'No.1-56（方向別）'!O30</f>
        <v>48</v>
      </c>
      <c r="G30" s="94">
        <f>'No.1-34（方向別）'!P30+'No.1-56（方向別）'!G30+'No.1-56（方向別）'!P30</f>
        <v>56</v>
      </c>
      <c r="H30" s="93">
        <f t="shared" si="3"/>
        <v>171</v>
      </c>
      <c r="I30" s="95">
        <f t="shared" si="0"/>
        <v>32.748538011695906</v>
      </c>
      <c r="J30" s="96">
        <f t="shared" si="1"/>
        <v>4.7685443390964863</v>
      </c>
      <c r="K30" s="97">
        <f>'No.1-34（方向別）'!B30+'No.1-78（方向別）'!B30+'No.1-1112（方向別）'!B30</f>
        <v>299</v>
      </c>
      <c r="L30" s="94">
        <f>'No.1-34（方向別）'!C30+'No.1-78（方向別）'!C30+'No.1-1112（方向別）'!C30</f>
        <v>14</v>
      </c>
      <c r="M30" s="94">
        <f>'No.1-34（方向別）'!D30+'No.1-78（方向別）'!D30+'No.1-1112（方向別）'!D30</f>
        <v>313</v>
      </c>
      <c r="N30" s="93">
        <f>'No.1-34（方向別）'!E30+'No.1-78（方向別）'!E30+'No.1-1112（方向別）'!E30</f>
        <v>6</v>
      </c>
      <c r="O30" s="94">
        <f>'No.1-34（方向別）'!F30+'No.1-78（方向別）'!F30+'No.1-1112（方向別）'!F30</f>
        <v>27</v>
      </c>
      <c r="P30" s="94">
        <f>'No.1-34（方向別）'!G30+'No.1-78（方向別）'!G30+'No.1-1112（方向別）'!G30</f>
        <v>33</v>
      </c>
      <c r="Q30" s="93">
        <f t="shared" si="4"/>
        <v>346</v>
      </c>
      <c r="R30" s="95">
        <f t="shared" si="2"/>
        <v>9.5375722543352595</v>
      </c>
      <c r="S30" s="96">
        <v>4.7685443390964863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f>'No.1-34（方向別）'!K31+'No.1-56（方向別）'!B31+'No.1-56（方向別）'!K31</f>
        <v>34</v>
      </c>
      <c r="C31" s="100">
        <f>'No.1-34（方向別）'!L31+'No.1-56（方向別）'!C31+'No.1-56（方向別）'!L31</f>
        <v>7</v>
      </c>
      <c r="D31" s="100">
        <f>'No.1-34（方向別）'!M31+'No.1-56（方向別）'!D31+'No.1-56（方向別）'!M31</f>
        <v>41</v>
      </c>
      <c r="E31" s="99">
        <f>'No.1-34（方向別）'!N31+'No.1-56（方向別）'!E31+'No.1-56（方向別）'!N31</f>
        <v>3</v>
      </c>
      <c r="F31" s="100">
        <f>'No.1-34（方向別）'!O31+'No.1-56（方向別）'!F31+'No.1-56（方向別）'!O31</f>
        <v>13</v>
      </c>
      <c r="G31" s="100">
        <f>'No.1-34（方向別）'!P31+'No.1-56（方向別）'!G31+'No.1-56（方向別）'!P31</f>
        <v>16</v>
      </c>
      <c r="H31" s="99">
        <f t="shared" si="3"/>
        <v>57</v>
      </c>
      <c r="I31" s="101">
        <f t="shared" si="0"/>
        <v>28.070175438596493</v>
      </c>
      <c r="J31" s="102">
        <f t="shared" si="1"/>
        <v>1.5895147796988287</v>
      </c>
      <c r="K31" s="103">
        <f>'No.1-34（方向別）'!B31+'No.1-78（方向別）'!B31+'No.1-1112（方向別）'!B31</f>
        <v>68</v>
      </c>
      <c r="L31" s="100">
        <f>'No.1-34（方向別）'!C31+'No.1-78（方向別）'!C31+'No.1-1112（方向別）'!C31</f>
        <v>0</v>
      </c>
      <c r="M31" s="100">
        <f>'No.1-34（方向別）'!D31+'No.1-78（方向別）'!D31+'No.1-1112（方向別）'!D31</f>
        <v>68</v>
      </c>
      <c r="N31" s="99">
        <f>'No.1-34（方向別）'!E31+'No.1-78（方向別）'!E31+'No.1-1112（方向別）'!E31</f>
        <v>1</v>
      </c>
      <c r="O31" s="100">
        <f>'No.1-34（方向別）'!F31+'No.1-78（方向別）'!F31+'No.1-1112（方向別）'!F31</f>
        <v>5</v>
      </c>
      <c r="P31" s="100">
        <f>'No.1-34（方向別）'!G31+'No.1-78（方向別）'!G31+'No.1-1112（方向別）'!G31</f>
        <v>6</v>
      </c>
      <c r="Q31" s="99">
        <f t="shared" si="4"/>
        <v>74</v>
      </c>
      <c r="R31" s="101">
        <f t="shared" si="2"/>
        <v>8.1081081081081088</v>
      </c>
      <c r="S31" s="102">
        <v>1.5895147796988287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f>'No.1-34（方向別）'!K32+'No.1-56（方向別）'!B32+'No.1-56（方向別）'!K32</f>
        <v>12</v>
      </c>
      <c r="C32" s="75">
        <f>'No.1-34（方向別）'!L32+'No.1-56（方向別）'!C32+'No.1-56（方向別）'!L32</f>
        <v>7</v>
      </c>
      <c r="D32" s="75">
        <f>'No.1-34（方向別）'!M32+'No.1-56（方向別）'!D32+'No.1-56（方向別）'!M32</f>
        <v>19</v>
      </c>
      <c r="E32" s="74">
        <f>'No.1-34（方向別）'!N32+'No.1-56（方向別）'!E32+'No.1-56（方向別）'!N32</f>
        <v>1</v>
      </c>
      <c r="F32" s="75">
        <f>'No.1-34（方向別）'!O32+'No.1-56（方向別）'!F32+'No.1-56（方向別）'!O32</f>
        <v>8</v>
      </c>
      <c r="G32" s="75">
        <f>'No.1-34（方向別）'!P32+'No.1-56（方向別）'!G32+'No.1-56（方向別）'!P32</f>
        <v>9</v>
      </c>
      <c r="H32" s="74">
        <f t="shared" si="3"/>
        <v>28</v>
      </c>
      <c r="I32" s="76">
        <f t="shared" si="0"/>
        <v>32.142857142857139</v>
      </c>
      <c r="J32" s="77">
        <f t="shared" si="1"/>
        <v>0.78081427774679313</v>
      </c>
      <c r="K32" s="78">
        <f>'No.1-34（方向別）'!B32+'No.1-78（方向別）'!B32+'No.1-1112（方向別）'!B32</f>
        <v>43</v>
      </c>
      <c r="L32" s="75">
        <f>'No.1-34（方向別）'!C32+'No.1-78（方向別）'!C32+'No.1-1112（方向別）'!C32</f>
        <v>1</v>
      </c>
      <c r="M32" s="75">
        <f>'No.1-34（方向別）'!D32+'No.1-78（方向別）'!D32+'No.1-1112（方向別）'!D32</f>
        <v>44</v>
      </c>
      <c r="N32" s="74">
        <f>'No.1-34（方向別）'!E32+'No.1-78（方向別）'!E32+'No.1-1112（方向別）'!E32</f>
        <v>1</v>
      </c>
      <c r="O32" s="75">
        <f>'No.1-34（方向別）'!F32+'No.1-78（方向別）'!F32+'No.1-1112（方向別）'!F32</f>
        <v>6</v>
      </c>
      <c r="P32" s="75">
        <f>'No.1-34（方向別）'!G32+'No.1-78（方向別）'!G32+'No.1-1112（方向別）'!G32</f>
        <v>7</v>
      </c>
      <c r="Q32" s="74">
        <f t="shared" si="4"/>
        <v>51</v>
      </c>
      <c r="R32" s="76">
        <f t="shared" si="2"/>
        <v>13.725490196078431</v>
      </c>
      <c r="S32" s="77">
        <v>0.78081427774679313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f>'No.1-34（方向別）'!K33+'No.1-56（方向別）'!B33+'No.1-56（方向別）'!K33</f>
        <v>21</v>
      </c>
      <c r="C33" s="75">
        <f>'No.1-34（方向別）'!L33+'No.1-56（方向別）'!C33+'No.1-56（方向別）'!L33</f>
        <v>5</v>
      </c>
      <c r="D33" s="75">
        <f>'No.1-34（方向別）'!M33+'No.1-56（方向別）'!D33+'No.1-56（方向別）'!M33</f>
        <v>26</v>
      </c>
      <c r="E33" s="74">
        <f>'No.1-34（方向別）'!N33+'No.1-56（方向別）'!E33+'No.1-56（方向別）'!N33</f>
        <v>3</v>
      </c>
      <c r="F33" s="75">
        <f>'No.1-34（方向別）'!O33+'No.1-56（方向別）'!F33+'No.1-56（方向別）'!O33</f>
        <v>7</v>
      </c>
      <c r="G33" s="75">
        <f>'No.1-34（方向別）'!P33+'No.1-56（方向別）'!G33+'No.1-56（方向別）'!P33</f>
        <v>10</v>
      </c>
      <c r="H33" s="74">
        <f t="shared" si="3"/>
        <v>36</v>
      </c>
      <c r="I33" s="76">
        <f t="shared" si="0"/>
        <v>27.777777777777779</v>
      </c>
      <c r="J33" s="77">
        <f t="shared" si="1"/>
        <v>1.0039040713887339</v>
      </c>
      <c r="K33" s="78">
        <f>'No.1-34（方向別）'!B33+'No.1-78（方向別）'!B33+'No.1-1112（方向別）'!B33</f>
        <v>66</v>
      </c>
      <c r="L33" s="75">
        <f>'No.1-34（方向別）'!C33+'No.1-78（方向別）'!C33+'No.1-1112（方向別）'!C33</f>
        <v>0</v>
      </c>
      <c r="M33" s="75">
        <f>'No.1-34（方向別）'!D33+'No.1-78（方向別）'!D33+'No.1-1112（方向別）'!D33</f>
        <v>66</v>
      </c>
      <c r="N33" s="74">
        <f>'No.1-34（方向別）'!E33+'No.1-78（方向別）'!E33+'No.1-1112（方向別）'!E33</f>
        <v>2</v>
      </c>
      <c r="O33" s="75">
        <f>'No.1-34（方向別）'!F33+'No.1-78（方向別）'!F33+'No.1-1112（方向別）'!F33</f>
        <v>6</v>
      </c>
      <c r="P33" s="75">
        <f>'No.1-34（方向別）'!G33+'No.1-78（方向別）'!G33+'No.1-1112（方向別）'!G33</f>
        <v>8</v>
      </c>
      <c r="Q33" s="74">
        <f t="shared" si="4"/>
        <v>74</v>
      </c>
      <c r="R33" s="76">
        <f t="shared" si="2"/>
        <v>10.810810810810811</v>
      </c>
      <c r="S33" s="77">
        <v>1.0039040713887339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f>'No.1-34（方向別）'!K34+'No.1-56（方向別）'!B34+'No.1-56（方向別）'!K34</f>
        <v>19</v>
      </c>
      <c r="C34" s="75">
        <f>'No.1-34（方向別）'!L34+'No.1-56（方向別）'!C34+'No.1-56（方向別）'!L34</f>
        <v>5</v>
      </c>
      <c r="D34" s="75">
        <f>'No.1-34（方向別）'!M34+'No.1-56（方向別）'!D34+'No.1-56（方向別）'!M34</f>
        <v>24</v>
      </c>
      <c r="E34" s="74">
        <f>'No.1-34（方向別）'!N34+'No.1-56（方向別）'!E34+'No.1-56（方向別）'!N34</f>
        <v>0</v>
      </c>
      <c r="F34" s="75">
        <f>'No.1-34（方向別）'!O34+'No.1-56（方向別）'!F34+'No.1-56（方向別）'!O34</f>
        <v>8</v>
      </c>
      <c r="G34" s="75">
        <f>'No.1-34（方向別）'!P34+'No.1-56（方向別）'!G34+'No.1-56（方向別）'!P34</f>
        <v>8</v>
      </c>
      <c r="H34" s="74">
        <f t="shared" si="3"/>
        <v>32</v>
      </c>
      <c r="I34" s="76">
        <f t="shared" si="0"/>
        <v>25</v>
      </c>
      <c r="J34" s="77">
        <f t="shared" si="1"/>
        <v>0.89235917456776359</v>
      </c>
      <c r="K34" s="78">
        <f>'No.1-34（方向別）'!B34+'No.1-78（方向別）'!B34+'No.1-1112（方向別）'!B34</f>
        <v>57</v>
      </c>
      <c r="L34" s="75">
        <f>'No.1-34（方向別）'!C34+'No.1-78（方向別）'!C34+'No.1-1112（方向別）'!C34</f>
        <v>0</v>
      </c>
      <c r="M34" s="75">
        <f>'No.1-34（方向別）'!D34+'No.1-78（方向別）'!D34+'No.1-1112（方向別）'!D34</f>
        <v>57</v>
      </c>
      <c r="N34" s="74">
        <f>'No.1-34（方向別）'!E34+'No.1-78（方向別）'!E34+'No.1-1112（方向別）'!E34</f>
        <v>1</v>
      </c>
      <c r="O34" s="75">
        <f>'No.1-34（方向別）'!F34+'No.1-78（方向別）'!F34+'No.1-1112（方向別）'!F34</f>
        <v>9</v>
      </c>
      <c r="P34" s="75">
        <f>'No.1-34（方向別）'!G34+'No.1-78（方向別）'!G34+'No.1-1112（方向別）'!G34</f>
        <v>10</v>
      </c>
      <c r="Q34" s="74">
        <f t="shared" si="4"/>
        <v>67</v>
      </c>
      <c r="R34" s="76">
        <f t="shared" si="2"/>
        <v>14.925373134328357</v>
      </c>
      <c r="S34" s="77">
        <v>0.89235917456776359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f>'No.1-34（方向別）'!K35+'No.1-56（方向別）'!B35+'No.1-56（方向別）'!K35</f>
        <v>27</v>
      </c>
      <c r="C35" s="75">
        <f>'No.1-34（方向別）'!L35+'No.1-56（方向別）'!C35+'No.1-56（方向別）'!L35</f>
        <v>18</v>
      </c>
      <c r="D35" s="75">
        <f>'No.1-34（方向別）'!M35+'No.1-56（方向別）'!D35+'No.1-56（方向別）'!M35</f>
        <v>45</v>
      </c>
      <c r="E35" s="74">
        <f>'No.1-34（方向別）'!N35+'No.1-56（方向別）'!E35+'No.1-56（方向別）'!N35</f>
        <v>0</v>
      </c>
      <c r="F35" s="75">
        <f>'No.1-34（方向別）'!O35+'No.1-56（方向別）'!F35+'No.1-56（方向別）'!O35</f>
        <v>12</v>
      </c>
      <c r="G35" s="75">
        <f>'No.1-34（方向別）'!P35+'No.1-56（方向別）'!G35+'No.1-56（方向別）'!P35</f>
        <v>12</v>
      </c>
      <c r="H35" s="74">
        <f t="shared" si="3"/>
        <v>57</v>
      </c>
      <c r="I35" s="76">
        <f t="shared" si="0"/>
        <v>21.05263157894737</v>
      </c>
      <c r="J35" s="77">
        <f t="shared" si="1"/>
        <v>1.5895147796988287</v>
      </c>
      <c r="K35" s="78">
        <f>'No.1-34（方向別）'!B35+'No.1-78（方向別）'!B35+'No.1-1112（方向別）'!B35</f>
        <v>63</v>
      </c>
      <c r="L35" s="75">
        <f>'No.1-34（方向別）'!C35+'No.1-78（方向別）'!C35+'No.1-1112（方向別）'!C35</f>
        <v>2</v>
      </c>
      <c r="M35" s="75">
        <f>'No.1-34（方向別）'!D35+'No.1-78（方向別）'!D35+'No.1-1112（方向別）'!D35</f>
        <v>65</v>
      </c>
      <c r="N35" s="74">
        <f>'No.1-34（方向別）'!E35+'No.1-78（方向別）'!E35+'No.1-1112（方向別）'!E35</f>
        <v>1</v>
      </c>
      <c r="O35" s="75">
        <f>'No.1-34（方向別）'!F35+'No.1-78（方向別）'!F35+'No.1-1112（方向別）'!F35</f>
        <v>5</v>
      </c>
      <c r="P35" s="75">
        <f>'No.1-34（方向別）'!G35+'No.1-78（方向別）'!G35+'No.1-1112（方向別）'!G35</f>
        <v>6</v>
      </c>
      <c r="Q35" s="74">
        <f t="shared" si="4"/>
        <v>71</v>
      </c>
      <c r="R35" s="76">
        <f t="shared" si="2"/>
        <v>8.4507042253521139</v>
      </c>
      <c r="S35" s="77">
        <v>1.5895147796988287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f>'No.1-34（方向別）'!K36+'No.1-56（方向別）'!B36+'No.1-56（方向別）'!K36</f>
        <v>15</v>
      </c>
      <c r="C36" s="87">
        <f>'No.1-34（方向別）'!L36+'No.1-56（方向別）'!C36+'No.1-56（方向別）'!L36</f>
        <v>2</v>
      </c>
      <c r="D36" s="87">
        <f>'No.1-34（方向別）'!M36+'No.1-56（方向別）'!D36+'No.1-56（方向別）'!M36</f>
        <v>17</v>
      </c>
      <c r="E36" s="86">
        <f>'No.1-34（方向別）'!N36+'No.1-56（方向別）'!E36+'No.1-56（方向別）'!N36</f>
        <v>2</v>
      </c>
      <c r="F36" s="87">
        <f>'No.1-34（方向別）'!O36+'No.1-56（方向別）'!F36+'No.1-56（方向別）'!O36</f>
        <v>6</v>
      </c>
      <c r="G36" s="87">
        <f>'No.1-34（方向別）'!P36+'No.1-56（方向別）'!G36+'No.1-56（方向別）'!P36</f>
        <v>8</v>
      </c>
      <c r="H36" s="86">
        <f t="shared" si="3"/>
        <v>25</v>
      </c>
      <c r="I36" s="88">
        <f t="shared" si="0"/>
        <v>32</v>
      </c>
      <c r="J36" s="89">
        <f t="shared" si="1"/>
        <v>0.69715560513106523</v>
      </c>
      <c r="K36" s="90">
        <f>'No.1-34（方向別）'!B36+'No.1-78（方向別）'!B36+'No.1-1112（方向別）'!B36</f>
        <v>34</v>
      </c>
      <c r="L36" s="87">
        <f>'No.1-34（方向別）'!C36+'No.1-78（方向別）'!C36+'No.1-1112（方向別）'!C36</f>
        <v>0</v>
      </c>
      <c r="M36" s="87">
        <f>'No.1-34（方向別）'!D36+'No.1-78（方向別）'!D36+'No.1-1112（方向別）'!D36</f>
        <v>34</v>
      </c>
      <c r="N36" s="86">
        <f>'No.1-34（方向別）'!E36+'No.1-78（方向別）'!E36+'No.1-1112（方向別）'!E36</f>
        <v>1</v>
      </c>
      <c r="O36" s="87">
        <f>'No.1-34（方向別）'!F36+'No.1-78（方向別）'!F36+'No.1-1112（方向別）'!F36</f>
        <v>10</v>
      </c>
      <c r="P36" s="87">
        <f>'No.1-34（方向別）'!G36+'No.1-78（方向別）'!G36+'No.1-1112（方向別）'!G36</f>
        <v>11</v>
      </c>
      <c r="Q36" s="86">
        <f t="shared" si="4"/>
        <v>45</v>
      </c>
      <c r="R36" s="88">
        <f t="shared" si="2"/>
        <v>24.444444444444443</v>
      </c>
      <c r="S36" s="89">
        <v>0.69715560513106523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f>'No.1-34（方向別）'!K37+'No.1-56（方向別）'!B37+'No.1-56（方向別）'!K37</f>
        <v>128</v>
      </c>
      <c r="C37" s="94">
        <f>'No.1-34（方向別）'!L37+'No.1-56（方向別）'!C37+'No.1-56（方向別）'!L37</f>
        <v>44</v>
      </c>
      <c r="D37" s="94">
        <f>'No.1-34（方向別）'!M37+'No.1-56（方向別）'!D37+'No.1-56（方向別）'!M37</f>
        <v>172</v>
      </c>
      <c r="E37" s="93">
        <f>'No.1-34（方向別）'!N37+'No.1-56（方向別）'!E37+'No.1-56（方向別）'!N37</f>
        <v>9</v>
      </c>
      <c r="F37" s="94">
        <f>'No.1-34（方向別）'!O37+'No.1-56（方向別）'!F37+'No.1-56（方向別）'!O37</f>
        <v>54</v>
      </c>
      <c r="G37" s="94">
        <f>'No.1-34（方向別）'!P37+'No.1-56（方向別）'!G37+'No.1-56（方向別）'!P37</f>
        <v>63</v>
      </c>
      <c r="H37" s="93">
        <f t="shared" si="3"/>
        <v>235</v>
      </c>
      <c r="I37" s="95">
        <f t="shared" si="0"/>
        <v>26.808510638297872</v>
      </c>
      <c r="J37" s="96">
        <f t="shared" si="1"/>
        <v>6.5532626882320137</v>
      </c>
      <c r="K37" s="97">
        <f>'No.1-34（方向別）'!B37+'No.1-78（方向別）'!B37+'No.1-1112（方向別）'!B37</f>
        <v>331</v>
      </c>
      <c r="L37" s="94">
        <f>'No.1-34（方向別）'!C37+'No.1-78（方向別）'!C37+'No.1-1112（方向別）'!C37</f>
        <v>3</v>
      </c>
      <c r="M37" s="94">
        <f>'No.1-34（方向別）'!D37+'No.1-78（方向別）'!D37+'No.1-1112（方向別）'!D37</f>
        <v>334</v>
      </c>
      <c r="N37" s="93">
        <f>'No.1-34（方向別）'!E37+'No.1-78（方向別）'!E37+'No.1-1112（方向別）'!E37</f>
        <v>7</v>
      </c>
      <c r="O37" s="94">
        <f>'No.1-34（方向別）'!F37+'No.1-78（方向別）'!F37+'No.1-1112（方向別）'!F37</f>
        <v>41</v>
      </c>
      <c r="P37" s="94">
        <f>'No.1-34（方向別）'!G37+'No.1-78（方向別）'!G37+'No.1-1112（方向別）'!G37</f>
        <v>48</v>
      </c>
      <c r="Q37" s="93">
        <f t="shared" si="4"/>
        <v>382</v>
      </c>
      <c r="R37" s="95">
        <f t="shared" si="2"/>
        <v>12.565445026178011</v>
      </c>
      <c r="S37" s="96">
        <v>6.5532626882320137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f>'No.1-34（方向別）'!K38+'No.1-56（方向別）'!B38+'No.1-56（方向別）'!K38</f>
        <v>144</v>
      </c>
      <c r="C38" s="105">
        <f>'No.1-34（方向別）'!L38+'No.1-56（方向別）'!C38+'No.1-56（方向別）'!L38</f>
        <v>55</v>
      </c>
      <c r="D38" s="94">
        <f>'No.1-34（方向別）'!M38+'No.1-56（方向別）'!D38+'No.1-56（方向別）'!M38</f>
        <v>199</v>
      </c>
      <c r="E38" s="104">
        <f>'No.1-34（方向別）'!N38+'No.1-56（方向別）'!E38+'No.1-56（方向別）'!N38</f>
        <v>6</v>
      </c>
      <c r="F38" s="105">
        <f>'No.1-34（方向別）'!O38+'No.1-56（方向別）'!F38+'No.1-56（方向別）'!O38</f>
        <v>65</v>
      </c>
      <c r="G38" s="94">
        <f>'No.1-34（方向別）'!P38+'No.1-56（方向別）'!G38+'No.1-56（方向別）'!P38</f>
        <v>71</v>
      </c>
      <c r="H38" s="93">
        <f t="shared" si="3"/>
        <v>270</v>
      </c>
      <c r="I38" s="95">
        <f t="shared" si="0"/>
        <v>26.296296296296294</v>
      </c>
      <c r="J38" s="96">
        <f t="shared" si="1"/>
        <v>7.5292805354155048</v>
      </c>
      <c r="K38" s="106">
        <f>'No.1-34（方向別）'!B38+'No.1-78（方向別）'!B38+'No.1-1112（方向別）'!B38</f>
        <v>217</v>
      </c>
      <c r="L38" s="105">
        <f>'No.1-34（方向別）'!C38+'No.1-78（方向別）'!C38+'No.1-1112（方向別）'!C38</f>
        <v>49</v>
      </c>
      <c r="M38" s="94">
        <f>'No.1-34（方向別）'!D38+'No.1-78（方向別）'!D38+'No.1-1112（方向別）'!D38</f>
        <v>266</v>
      </c>
      <c r="N38" s="104">
        <f>'No.1-34（方向別）'!E38+'No.1-78（方向別）'!E38+'No.1-1112（方向別）'!E38</f>
        <v>5</v>
      </c>
      <c r="O38" s="105">
        <f>'No.1-34（方向別）'!F38+'No.1-78（方向別）'!F38+'No.1-1112（方向別）'!F38</f>
        <v>31</v>
      </c>
      <c r="P38" s="94">
        <f>'No.1-34（方向別）'!G38+'No.1-78（方向別）'!G38+'No.1-1112（方向別）'!G38</f>
        <v>36</v>
      </c>
      <c r="Q38" s="93">
        <f t="shared" si="4"/>
        <v>302</v>
      </c>
      <c r="R38" s="95">
        <f t="shared" si="2"/>
        <v>11.920529801324504</v>
      </c>
      <c r="S38" s="96">
        <v>7.5292805354155048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429" t="s">
        <v>32</v>
      </c>
      <c r="B39" s="104">
        <f>'No.1-34（方向別）'!K39+'No.1-56（方向別）'!B39+'No.1-56（方向別）'!K39</f>
        <v>143</v>
      </c>
      <c r="C39" s="105">
        <f>'No.1-34（方向別）'!L39+'No.1-56（方向別）'!C39+'No.1-56（方向別）'!L39</f>
        <v>64</v>
      </c>
      <c r="D39" s="94">
        <f>'No.1-34（方向別）'!M39+'No.1-56（方向別）'!D39+'No.1-56（方向別）'!M39</f>
        <v>207</v>
      </c>
      <c r="E39" s="104">
        <f>'No.1-34（方向別）'!N39+'No.1-56（方向別）'!E39+'No.1-56（方向別）'!N39</f>
        <v>6</v>
      </c>
      <c r="F39" s="105">
        <f>'No.1-34（方向別）'!O39+'No.1-56（方向別）'!F39+'No.1-56（方向別）'!O39</f>
        <v>33</v>
      </c>
      <c r="G39" s="94">
        <f>'No.1-34（方向別）'!P39+'No.1-56（方向別）'!G39+'No.1-56（方向別）'!P39</f>
        <v>39</v>
      </c>
      <c r="H39" s="93">
        <f t="shared" si="3"/>
        <v>246</v>
      </c>
      <c r="I39" s="95">
        <f t="shared" si="0"/>
        <v>15.853658536585366</v>
      </c>
      <c r="J39" s="96">
        <f t="shared" si="1"/>
        <v>6.8600111544896825</v>
      </c>
      <c r="K39" s="106">
        <f>'No.1-34（方向別）'!B39+'No.1-78（方向別）'!B39+'No.1-1112（方向別）'!B39</f>
        <v>207</v>
      </c>
      <c r="L39" s="105">
        <f>'No.1-34（方向別）'!C39+'No.1-78（方向別）'!C39+'No.1-1112（方向別）'!C39</f>
        <v>56</v>
      </c>
      <c r="M39" s="94">
        <f>'No.1-34（方向別）'!D39+'No.1-78（方向別）'!D39+'No.1-1112（方向別）'!D39</f>
        <v>263</v>
      </c>
      <c r="N39" s="104">
        <f>'No.1-34（方向別）'!E39+'No.1-78（方向別）'!E39+'No.1-1112（方向別）'!E39</f>
        <v>6</v>
      </c>
      <c r="O39" s="105">
        <f>'No.1-34（方向別）'!F39+'No.1-78（方向別）'!F39+'No.1-1112（方向別）'!F39</f>
        <v>46</v>
      </c>
      <c r="P39" s="94">
        <f>'No.1-34（方向別）'!G39+'No.1-78（方向別）'!G39+'No.1-1112（方向別）'!G39</f>
        <v>52</v>
      </c>
      <c r="Q39" s="93">
        <f t="shared" si="4"/>
        <v>315</v>
      </c>
      <c r="R39" s="95">
        <f t="shared" si="2"/>
        <v>16.50793650793651</v>
      </c>
      <c r="S39" s="96">
        <v>6.8600111544896825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429" t="s">
        <v>33</v>
      </c>
      <c r="B40" s="104">
        <f>'No.1-34（方向別）'!K40+'No.1-56（方向別）'!B40+'No.1-56（方向別）'!K40</f>
        <v>205</v>
      </c>
      <c r="C40" s="105">
        <f>'No.1-34（方向別）'!L40+'No.1-56（方向別）'!C40+'No.1-56（方向別）'!L40</f>
        <v>47</v>
      </c>
      <c r="D40" s="94">
        <f>'No.1-34（方向別）'!M40+'No.1-56（方向別）'!D40+'No.1-56（方向別）'!M40</f>
        <v>252</v>
      </c>
      <c r="E40" s="104">
        <f>'No.1-34（方向別）'!N40+'No.1-56（方向別）'!E40+'No.1-56（方向別）'!N40</f>
        <v>6</v>
      </c>
      <c r="F40" s="105">
        <f>'No.1-34（方向別）'!O40+'No.1-56（方向別）'!F40+'No.1-56（方向別）'!O40</f>
        <v>34</v>
      </c>
      <c r="G40" s="94">
        <f>'No.1-34（方向別）'!P40+'No.1-56（方向別）'!G40+'No.1-56（方向別）'!P40</f>
        <v>40</v>
      </c>
      <c r="H40" s="93">
        <f t="shared" si="3"/>
        <v>292</v>
      </c>
      <c r="I40" s="95">
        <f t="shared" si="0"/>
        <v>13.698630136986301</v>
      </c>
      <c r="J40" s="96">
        <f t="shared" si="1"/>
        <v>8.1427774679308431</v>
      </c>
      <c r="K40" s="106">
        <f>'No.1-34（方向別）'!B40+'No.1-78（方向別）'!B40+'No.1-1112（方向別）'!B40</f>
        <v>236</v>
      </c>
      <c r="L40" s="105">
        <f>'No.1-34（方向別）'!C40+'No.1-78（方向別）'!C40+'No.1-1112（方向別）'!C40</f>
        <v>59</v>
      </c>
      <c r="M40" s="94">
        <f>'No.1-34（方向別）'!D40+'No.1-78（方向別）'!D40+'No.1-1112（方向別）'!D40</f>
        <v>295</v>
      </c>
      <c r="N40" s="104">
        <f>'No.1-34（方向別）'!E40+'No.1-78（方向別）'!E40+'No.1-1112（方向別）'!E40</f>
        <v>6</v>
      </c>
      <c r="O40" s="105">
        <f>'No.1-34（方向別）'!F40+'No.1-78（方向別）'!F40+'No.1-1112（方向別）'!F40</f>
        <v>52</v>
      </c>
      <c r="P40" s="94">
        <f>'No.1-34（方向別）'!G40+'No.1-78（方向別）'!G40+'No.1-1112（方向別）'!G40</f>
        <v>58</v>
      </c>
      <c r="Q40" s="93">
        <f t="shared" si="4"/>
        <v>353</v>
      </c>
      <c r="R40" s="95">
        <f t="shared" si="2"/>
        <v>16.430594900849858</v>
      </c>
      <c r="S40" s="96">
        <v>8.1427774679308431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429" t="s">
        <v>34</v>
      </c>
      <c r="B41" s="104">
        <f>'No.1-34（方向別）'!K41+'No.1-56（方向別）'!B41+'No.1-56（方向別）'!K41</f>
        <v>207</v>
      </c>
      <c r="C41" s="105">
        <f>'No.1-34（方向別）'!L41+'No.1-56（方向別）'!C41+'No.1-56（方向別）'!L41</f>
        <v>47</v>
      </c>
      <c r="D41" s="94">
        <f>'No.1-34（方向別）'!M41+'No.1-56（方向別）'!D41+'No.1-56（方向別）'!M41</f>
        <v>254</v>
      </c>
      <c r="E41" s="104">
        <f>'No.1-34（方向別）'!N41+'No.1-56（方向別）'!E41+'No.1-56（方向別）'!N41</f>
        <v>8</v>
      </c>
      <c r="F41" s="105">
        <f>'No.1-34（方向別）'!O41+'No.1-56（方向別）'!F41+'No.1-56（方向別）'!O41</f>
        <v>27</v>
      </c>
      <c r="G41" s="94">
        <f>'No.1-34（方向別）'!P41+'No.1-56（方向別）'!G41+'No.1-56（方向別）'!P41</f>
        <v>35</v>
      </c>
      <c r="H41" s="93">
        <f t="shared" si="3"/>
        <v>289</v>
      </c>
      <c r="I41" s="95">
        <f t="shared" si="0"/>
        <v>12.110726643598616</v>
      </c>
      <c r="J41" s="96">
        <f t="shared" si="1"/>
        <v>8.0591187953151149</v>
      </c>
      <c r="K41" s="106">
        <f>'No.1-34（方向別）'!B41+'No.1-78（方向別）'!B41+'No.1-1112（方向別）'!B41</f>
        <v>197</v>
      </c>
      <c r="L41" s="105">
        <f>'No.1-34（方向別）'!C41+'No.1-78（方向別）'!C41+'No.1-1112（方向別）'!C41</f>
        <v>35</v>
      </c>
      <c r="M41" s="94">
        <f>'No.1-34（方向別）'!D41+'No.1-78（方向別）'!D41+'No.1-1112（方向別）'!D41</f>
        <v>232</v>
      </c>
      <c r="N41" s="104">
        <f>'No.1-34（方向別）'!E41+'No.1-78（方向別）'!E41+'No.1-1112（方向別）'!E41</f>
        <v>5</v>
      </c>
      <c r="O41" s="105">
        <f>'No.1-34（方向別）'!F41+'No.1-78（方向別）'!F41+'No.1-1112（方向別）'!F41</f>
        <v>37</v>
      </c>
      <c r="P41" s="94">
        <f>'No.1-34（方向別）'!G41+'No.1-78（方向別）'!G41+'No.1-1112（方向別）'!G41</f>
        <v>42</v>
      </c>
      <c r="Q41" s="93">
        <f t="shared" si="4"/>
        <v>274</v>
      </c>
      <c r="R41" s="95">
        <f t="shared" si="2"/>
        <v>15.32846715328467</v>
      </c>
      <c r="S41" s="96">
        <v>8.0591187953151149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429" t="s">
        <v>35</v>
      </c>
      <c r="B42" s="104">
        <f>'No.1-34（方向別）'!K42+'No.1-56（方向別）'!B42+'No.1-56（方向別）'!K42</f>
        <v>207</v>
      </c>
      <c r="C42" s="105">
        <f>'No.1-34（方向別）'!L42+'No.1-56（方向別）'!C42+'No.1-56（方向別）'!L42</f>
        <v>47</v>
      </c>
      <c r="D42" s="94">
        <f>'No.1-34（方向別）'!M42+'No.1-56（方向別）'!D42+'No.1-56（方向別）'!M42</f>
        <v>254</v>
      </c>
      <c r="E42" s="104">
        <f>'No.1-34（方向別）'!N42+'No.1-56（方向別）'!E42+'No.1-56（方向別）'!N42</f>
        <v>7</v>
      </c>
      <c r="F42" s="105">
        <f>'No.1-34（方向別）'!O42+'No.1-56（方向別）'!F42+'No.1-56（方向別）'!O42</f>
        <v>32</v>
      </c>
      <c r="G42" s="94">
        <f>'No.1-34（方向別）'!P42+'No.1-56（方向別）'!G42+'No.1-56（方向別）'!P42</f>
        <v>39</v>
      </c>
      <c r="H42" s="93">
        <f t="shared" si="3"/>
        <v>293</v>
      </c>
      <c r="I42" s="95">
        <f t="shared" si="0"/>
        <v>13.310580204778157</v>
      </c>
      <c r="J42" s="96">
        <f t="shared" si="1"/>
        <v>8.1706636921360847</v>
      </c>
      <c r="K42" s="106">
        <f>'No.1-34（方向別）'!B42+'No.1-78（方向別）'!B42+'No.1-1112（方向別）'!B42</f>
        <v>236</v>
      </c>
      <c r="L42" s="105">
        <f>'No.1-34（方向別）'!C42+'No.1-78（方向別）'!C42+'No.1-1112（方向別）'!C42</f>
        <v>48</v>
      </c>
      <c r="M42" s="94">
        <f>'No.1-34（方向別）'!D42+'No.1-78（方向別）'!D42+'No.1-1112（方向別）'!D42</f>
        <v>284</v>
      </c>
      <c r="N42" s="104">
        <f>'No.1-34（方向別）'!E42+'No.1-78（方向別）'!E42+'No.1-1112（方向別）'!E42</f>
        <v>7</v>
      </c>
      <c r="O42" s="105">
        <f>'No.1-34（方向別）'!F42+'No.1-78（方向別）'!F42+'No.1-1112（方向別）'!F42</f>
        <v>24</v>
      </c>
      <c r="P42" s="94">
        <f>'No.1-34（方向別）'!G42+'No.1-78（方向別）'!G42+'No.1-1112（方向別）'!G42</f>
        <v>31</v>
      </c>
      <c r="Q42" s="93">
        <f t="shared" si="4"/>
        <v>315</v>
      </c>
      <c r="R42" s="95">
        <f t="shared" si="2"/>
        <v>9.8412698412698418</v>
      </c>
      <c r="S42" s="96">
        <v>8.1706636921360847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429" t="s">
        <v>36</v>
      </c>
      <c r="B43" s="104">
        <f>'No.1-34（方向別）'!K43+'No.1-56（方向別）'!B43+'No.1-56（方向別）'!K43</f>
        <v>274</v>
      </c>
      <c r="C43" s="105">
        <f>'No.1-34（方向別）'!L43+'No.1-56（方向別）'!C43+'No.1-56（方向別）'!L43</f>
        <v>35</v>
      </c>
      <c r="D43" s="94">
        <f>'No.1-34（方向別）'!M43+'No.1-56（方向別）'!D43+'No.1-56（方向別）'!M43</f>
        <v>309</v>
      </c>
      <c r="E43" s="104">
        <f>'No.1-34（方向別）'!N43+'No.1-56（方向別）'!E43+'No.1-56（方向別）'!N43</f>
        <v>6</v>
      </c>
      <c r="F43" s="105">
        <f>'No.1-34（方向別）'!O43+'No.1-56（方向別）'!F43+'No.1-56（方向別）'!O43</f>
        <v>39</v>
      </c>
      <c r="G43" s="94">
        <f>'No.1-34（方向別）'!P43+'No.1-56（方向別）'!G43+'No.1-56（方向別）'!P43</f>
        <v>45</v>
      </c>
      <c r="H43" s="93">
        <f t="shared" si="3"/>
        <v>354</v>
      </c>
      <c r="I43" s="95">
        <f t="shared" si="0"/>
        <v>12.711864406779661</v>
      </c>
      <c r="J43" s="96">
        <f t="shared" si="1"/>
        <v>9.8717233686558838</v>
      </c>
      <c r="K43" s="106">
        <f>'No.1-34（方向別）'!B43+'No.1-78（方向別）'!B43+'No.1-1112（方向別）'!B43</f>
        <v>195</v>
      </c>
      <c r="L43" s="105">
        <f>'No.1-34（方向別）'!C43+'No.1-78（方向別）'!C43+'No.1-1112（方向別）'!C43</f>
        <v>51</v>
      </c>
      <c r="M43" s="94">
        <f>'No.1-34（方向別）'!D43+'No.1-78（方向別）'!D43+'No.1-1112（方向別）'!D43</f>
        <v>246</v>
      </c>
      <c r="N43" s="104">
        <f>'No.1-34（方向別）'!E43+'No.1-78（方向別）'!E43+'No.1-1112（方向別）'!E43</f>
        <v>6</v>
      </c>
      <c r="O43" s="105">
        <f>'No.1-34（方向別）'!F43+'No.1-78（方向別）'!F43+'No.1-1112（方向別）'!F43</f>
        <v>44</v>
      </c>
      <c r="P43" s="94">
        <f>'No.1-34（方向別）'!G43+'No.1-78（方向別）'!G43+'No.1-1112（方向別）'!G43</f>
        <v>50</v>
      </c>
      <c r="Q43" s="93">
        <f t="shared" si="4"/>
        <v>296</v>
      </c>
      <c r="R43" s="95">
        <f t="shared" si="2"/>
        <v>16.891891891891891</v>
      </c>
      <c r="S43" s="96">
        <v>9.8717233686558838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429" t="s">
        <v>37</v>
      </c>
      <c r="B44" s="107">
        <f>'No.1-34（方向別）'!K44+'No.1-56（方向別）'!B44+'No.1-56（方向別）'!K44</f>
        <v>177</v>
      </c>
      <c r="C44" s="108">
        <f>'No.1-34（方向別）'!L44+'No.1-56（方向別）'!C44+'No.1-56（方向別）'!L44</f>
        <v>55</v>
      </c>
      <c r="D44" s="109">
        <f>'No.1-34（方向別）'!M44+'No.1-56（方向別）'!D44+'No.1-56（方向別）'!M44</f>
        <v>232</v>
      </c>
      <c r="E44" s="107">
        <f>'No.1-34（方向別）'!N44+'No.1-56（方向別）'!E44+'No.1-56（方向別）'!N44</f>
        <v>9</v>
      </c>
      <c r="F44" s="110">
        <f>'No.1-34（方向別）'!O44+'No.1-56（方向別）'!F44+'No.1-56（方向別）'!O44</f>
        <v>20</v>
      </c>
      <c r="G44" s="109">
        <f>'No.1-34（方向別）'!P44+'No.1-56（方向別）'!G44+'No.1-56（方向別）'!P44</f>
        <v>29</v>
      </c>
      <c r="H44" s="104">
        <f t="shared" si="3"/>
        <v>261</v>
      </c>
      <c r="I44" s="95">
        <f t="shared" si="0"/>
        <v>11.111111111111112</v>
      </c>
      <c r="J44" s="96">
        <f t="shared" si="1"/>
        <v>7.278304517568321</v>
      </c>
      <c r="K44" s="111">
        <f>'No.1-34（方向別）'!B44+'No.1-78（方向別）'!B44+'No.1-1112（方向別）'!B44</f>
        <v>200</v>
      </c>
      <c r="L44" s="108">
        <f>'No.1-34（方向別）'!C44+'No.1-78（方向別）'!C44+'No.1-1112（方向別）'!C44</f>
        <v>37</v>
      </c>
      <c r="M44" s="109">
        <f>'No.1-34（方向別）'!D44+'No.1-78（方向別）'!D44+'No.1-1112（方向別）'!D44</f>
        <v>237</v>
      </c>
      <c r="N44" s="107">
        <f>'No.1-34（方向別）'!E44+'No.1-78（方向別）'!E44+'No.1-1112（方向別）'!E44</f>
        <v>7</v>
      </c>
      <c r="O44" s="110">
        <f>'No.1-34（方向別）'!F44+'No.1-78（方向別）'!F44+'No.1-1112（方向別）'!F44</f>
        <v>28</v>
      </c>
      <c r="P44" s="109">
        <f>'No.1-34（方向別）'!G44+'No.1-78（方向別）'!G44+'No.1-1112（方向別）'!G44</f>
        <v>35</v>
      </c>
      <c r="Q44" s="104">
        <f t="shared" si="4"/>
        <v>272</v>
      </c>
      <c r="R44" s="95">
        <f t="shared" si="2"/>
        <v>12.867647058823529</v>
      </c>
      <c r="S44" s="96">
        <v>7.278304517568321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f>'No.1-34（方向別）'!K45+'No.1-56（方向別）'!B45+'No.1-56（方向別）'!K45</f>
        <v>220</v>
      </c>
      <c r="C45" s="108">
        <f>'No.1-34（方向別）'!L45+'No.1-56（方向別）'!C45+'No.1-56（方向別）'!L45</f>
        <v>68</v>
      </c>
      <c r="D45" s="109">
        <f>'No.1-34（方向別）'!M45+'No.1-56（方向別）'!D45+'No.1-56（方向別）'!M45</f>
        <v>288</v>
      </c>
      <c r="E45" s="107">
        <f>'No.1-34（方向別）'!N45+'No.1-56（方向別）'!E45+'No.1-56（方向別）'!N45</f>
        <v>7</v>
      </c>
      <c r="F45" s="110">
        <f>'No.1-34（方向別）'!O45+'No.1-56（方向別）'!F45+'No.1-56（方向別）'!O45</f>
        <v>10</v>
      </c>
      <c r="G45" s="109">
        <f>'No.1-34（方向別）'!P45+'No.1-56（方向別）'!G45+'No.1-56（方向別）'!P45</f>
        <v>17</v>
      </c>
      <c r="H45" s="104">
        <f t="shared" si="3"/>
        <v>305</v>
      </c>
      <c r="I45" s="95">
        <f t="shared" si="0"/>
        <v>5.5737704918032787</v>
      </c>
      <c r="J45" s="96">
        <f t="shared" si="1"/>
        <v>8.5052983825989958</v>
      </c>
      <c r="K45" s="111">
        <f>'No.1-34（方向別）'!B45+'No.1-78（方向別）'!B45+'No.1-1112（方向別）'!B45</f>
        <v>164</v>
      </c>
      <c r="L45" s="108">
        <f>'No.1-34（方向別）'!C45+'No.1-78（方向別）'!C45+'No.1-1112（方向別）'!C45</f>
        <v>49</v>
      </c>
      <c r="M45" s="109">
        <f>'No.1-34（方向別）'!D45+'No.1-78（方向別）'!D45+'No.1-1112（方向別）'!D45</f>
        <v>213</v>
      </c>
      <c r="N45" s="107">
        <f>'No.1-34（方向別）'!E45+'No.1-78（方向別）'!E45+'No.1-1112（方向別）'!E45</f>
        <v>6</v>
      </c>
      <c r="O45" s="110">
        <f>'No.1-34（方向別）'!F45+'No.1-78（方向別）'!F45+'No.1-1112（方向別）'!F45</f>
        <v>48</v>
      </c>
      <c r="P45" s="109">
        <f>'No.1-34（方向別）'!G45+'No.1-78（方向別）'!G45+'No.1-1112（方向別）'!G45</f>
        <v>54</v>
      </c>
      <c r="Q45" s="104">
        <f t="shared" si="4"/>
        <v>267</v>
      </c>
      <c r="R45" s="95">
        <f t="shared" si="2"/>
        <v>20.224719101123597</v>
      </c>
      <c r="S45" s="96">
        <v>8.5052983825989958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f>'No.1-34（方向別）'!K46+'No.1-56（方向別）'!B46+'No.1-56（方向別）'!K46</f>
        <v>55</v>
      </c>
      <c r="C46" s="115">
        <f>'No.1-34（方向別）'!L46+'No.1-56（方向別）'!C46+'No.1-56（方向別）'!L46</f>
        <v>10</v>
      </c>
      <c r="D46" s="116">
        <f>'No.1-34（方向別）'!M46+'No.1-56（方向別）'!D46+'No.1-56（方向別）'!M46</f>
        <v>65</v>
      </c>
      <c r="E46" s="114">
        <f>'No.1-34（方向別）'!N46+'No.1-56（方向別）'!E46+'No.1-56（方向別）'!N46</f>
        <v>1</v>
      </c>
      <c r="F46" s="117">
        <f>'No.1-34（方向別）'!O46+'No.1-56（方向別）'!F46+'No.1-56（方向別）'!O46</f>
        <v>5</v>
      </c>
      <c r="G46" s="116">
        <f>'No.1-34（方向別）'!P46+'No.1-56（方向別）'!G46+'No.1-56（方向別）'!P46</f>
        <v>6</v>
      </c>
      <c r="H46" s="118">
        <f t="shared" si="3"/>
        <v>71</v>
      </c>
      <c r="I46" s="119">
        <f t="shared" si="0"/>
        <v>8.4507042253521139</v>
      </c>
      <c r="J46" s="120">
        <f t="shared" si="1"/>
        <v>1.9799219185722254</v>
      </c>
      <c r="K46" s="121">
        <f>'No.1-34（方向別）'!B46+'No.1-78（方向別）'!B46+'No.1-1112（方向別）'!B46</f>
        <v>42</v>
      </c>
      <c r="L46" s="115">
        <f>'No.1-34（方向別）'!C46+'No.1-78（方向別）'!C46+'No.1-1112（方向別）'!C46</f>
        <v>11</v>
      </c>
      <c r="M46" s="116">
        <f>'No.1-34（方向別）'!D46+'No.1-78（方向別）'!D46+'No.1-1112（方向別）'!D46</f>
        <v>53</v>
      </c>
      <c r="N46" s="114">
        <f>'No.1-34（方向別）'!E46+'No.1-78（方向別）'!E46+'No.1-1112（方向別）'!E46</f>
        <v>1</v>
      </c>
      <c r="O46" s="117">
        <f>'No.1-34（方向別）'!F46+'No.1-78（方向別）'!F46+'No.1-1112（方向別）'!F46</f>
        <v>5</v>
      </c>
      <c r="P46" s="116">
        <f>'No.1-34（方向別）'!G46+'No.1-78（方向別）'!G46+'No.1-1112（方向別）'!G46</f>
        <v>6</v>
      </c>
      <c r="Q46" s="118">
        <f t="shared" si="4"/>
        <v>59</v>
      </c>
      <c r="R46" s="119">
        <f t="shared" si="2"/>
        <v>10.16949152542373</v>
      </c>
      <c r="S46" s="120">
        <v>1.9799219185722254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f>'No.1-34（方向別）'!K47+'No.1-56（方向別）'!B47+'No.1-56（方向別）'!K47</f>
        <v>58</v>
      </c>
      <c r="C47" s="124">
        <f>'No.1-34（方向別）'!L47+'No.1-56（方向別）'!C47+'No.1-56（方向別）'!L47</f>
        <v>6</v>
      </c>
      <c r="D47" s="125">
        <f>'No.1-34（方向別）'!M47+'No.1-56（方向別）'!D47+'No.1-56（方向別）'!M47</f>
        <v>64</v>
      </c>
      <c r="E47" s="123">
        <f>'No.1-34（方向別）'!N47+'No.1-56（方向別）'!E47+'No.1-56（方向別）'!N47</f>
        <v>3</v>
      </c>
      <c r="F47" s="126">
        <f>'No.1-34（方向別）'!O47+'No.1-56（方向別）'!F47+'No.1-56（方向別）'!O47</f>
        <v>4</v>
      </c>
      <c r="G47" s="125">
        <f>'No.1-34（方向別）'!P47+'No.1-56（方向別）'!G47+'No.1-56（方向別）'!P47</f>
        <v>7</v>
      </c>
      <c r="H47" s="127">
        <f t="shared" si="3"/>
        <v>71</v>
      </c>
      <c r="I47" s="128">
        <f t="shared" si="0"/>
        <v>9.8591549295774659</v>
      </c>
      <c r="J47" s="129">
        <f t="shared" si="1"/>
        <v>1.9799219185722254</v>
      </c>
      <c r="K47" s="130">
        <f>'No.1-34（方向別）'!B47+'No.1-78（方向別）'!B47+'No.1-1112（方向別）'!B47</f>
        <v>34</v>
      </c>
      <c r="L47" s="124">
        <f>'No.1-34（方向別）'!C47+'No.1-78（方向別）'!C47+'No.1-1112（方向別）'!C47</f>
        <v>8</v>
      </c>
      <c r="M47" s="125">
        <f>'No.1-34（方向別）'!D47+'No.1-78（方向別）'!D47+'No.1-1112（方向別）'!D47</f>
        <v>42</v>
      </c>
      <c r="N47" s="123">
        <f>'No.1-34（方向別）'!E47+'No.1-78（方向別）'!E47+'No.1-1112（方向別）'!E47</f>
        <v>0</v>
      </c>
      <c r="O47" s="126">
        <f>'No.1-34（方向別）'!F47+'No.1-78（方向別）'!F47+'No.1-1112（方向別）'!F47</f>
        <v>2</v>
      </c>
      <c r="P47" s="125">
        <f>'No.1-34（方向別）'!G47+'No.1-78（方向別）'!G47+'No.1-1112（方向別）'!G47</f>
        <v>2</v>
      </c>
      <c r="Q47" s="127">
        <f t="shared" si="4"/>
        <v>44</v>
      </c>
      <c r="R47" s="128">
        <f t="shared" si="2"/>
        <v>4.5454545454545459</v>
      </c>
      <c r="S47" s="129">
        <v>1.9799219185722254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f>'No.1-34（方向別）'!K48+'No.1-56（方向別）'!B48+'No.1-56（方向別）'!K48</f>
        <v>82</v>
      </c>
      <c r="C48" s="124">
        <f>'No.1-34（方向別）'!L48+'No.1-56（方向別）'!C48+'No.1-56（方向別）'!L48</f>
        <v>12</v>
      </c>
      <c r="D48" s="125">
        <f>'No.1-34（方向別）'!M48+'No.1-56（方向別）'!D48+'No.1-56（方向別）'!M48</f>
        <v>94</v>
      </c>
      <c r="E48" s="123">
        <f>'No.1-34（方向別）'!N48+'No.1-56（方向別）'!E48+'No.1-56（方向別）'!N48</f>
        <v>1</v>
      </c>
      <c r="F48" s="126">
        <f>'No.1-34（方向別）'!O48+'No.1-56（方向別）'!F48+'No.1-56（方向別）'!O48</f>
        <v>4</v>
      </c>
      <c r="G48" s="125">
        <f>'No.1-34（方向別）'!P48+'No.1-56（方向別）'!G48+'No.1-56（方向別）'!P48</f>
        <v>5</v>
      </c>
      <c r="H48" s="127">
        <f t="shared" si="3"/>
        <v>99</v>
      </c>
      <c r="I48" s="128">
        <f t="shared" si="0"/>
        <v>5.0505050505050502</v>
      </c>
      <c r="J48" s="129">
        <f t="shared" si="1"/>
        <v>2.7607361963190185</v>
      </c>
      <c r="K48" s="130">
        <f>'No.1-34（方向別）'!B48+'No.1-78（方向別）'!B48+'No.1-1112（方向別）'!B48</f>
        <v>26</v>
      </c>
      <c r="L48" s="124">
        <f>'No.1-34（方向別）'!C48+'No.1-78（方向別）'!C48+'No.1-1112（方向別）'!C48</f>
        <v>9</v>
      </c>
      <c r="M48" s="125">
        <f>'No.1-34（方向別）'!D48+'No.1-78（方向別）'!D48+'No.1-1112（方向別）'!D48</f>
        <v>35</v>
      </c>
      <c r="N48" s="123">
        <f>'No.1-34（方向別）'!E48+'No.1-78（方向別）'!E48+'No.1-1112（方向別）'!E48</f>
        <v>0</v>
      </c>
      <c r="O48" s="126">
        <f>'No.1-34（方向別）'!F48+'No.1-78（方向別）'!F48+'No.1-1112（方向別）'!F48</f>
        <v>8</v>
      </c>
      <c r="P48" s="125">
        <f>'No.1-34（方向別）'!G48+'No.1-78（方向別）'!G48+'No.1-1112（方向別）'!G48</f>
        <v>8</v>
      </c>
      <c r="Q48" s="127">
        <f t="shared" si="4"/>
        <v>43</v>
      </c>
      <c r="R48" s="128">
        <f t="shared" si="2"/>
        <v>18.604651162790699</v>
      </c>
      <c r="S48" s="129">
        <v>2.7607361963190185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f>'No.1-34（方向別）'!K49+'No.1-56（方向別）'!B49+'No.1-56（方向別）'!K49</f>
        <v>71</v>
      </c>
      <c r="C49" s="124">
        <f>'No.1-34（方向別）'!L49+'No.1-56（方向別）'!C49+'No.1-56（方向別）'!L49</f>
        <v>10</v>
      </c>
      <c r="D49" s="125">
        <f>'No.1-34（方向別）'!M49+'No.1-56（方向別）'!D49+'No.1-56（方向別）'!M49</f>
        <v>81</v>
      </c>
      <c r="E49" s="123">
        <f>'No.1-34（方向別）'!N49+'No.1-56（方向別）'!E49+'No.1-56（方向別）'!N49</f>
        <v>1</v>
      </c>
      <c r="F49" s="126">
        <f>'No.1-34（方向別）'!O49+'No.1-56（方向別）'!F49+'No.1-56（方向別）'!O49</f>
        <v>3</v>
      </c>
      <c r="G49" s="125">
        <f>'No.1-34（方向別）'!P49+'No.1-56（方向別）'!G49+'No.1-56（方向別）'!P49</f>
        <v>4</v>
      </c>
      <c r="H49" s="127">
        <f t="shared" si="3"/>
        <v>85</v>
      </c>
      <c r="I49" s="128">
        <f t="shared" si="0"/>
        <v>4.7058823529411766</v>
      </c>
      <c r="J49" s="129">
        <f t="shared" si="1"/>
        <v>2.3703290574456219</v>
      </c>
      <c r="K49" s="130">
        <f>'No.1-34（方向別）'!B49+'No.1-78（方向別）'!B49+'No.1-1112（方向別）'!B49</f>
        <v>32</v>
      </c>
      <c r="L49" s="124">
        <f>'No.1-34（方向別）'!C49+'No.1-78（方向別）'!C49+'No.1-1112（方向別）'!C49</f>
        <v>5</v>
      </c>
      <c r="M49" s="125">
        <f>'No.1-34（方向別）'!D49+'No.1-78（方向別）'!D49+'No.1-1112（方向別）'!D49</f>
        <v>37</v>
      </c>
      <c r="N49" s="123">
        <f>'No.1-34（方向別）'!E49+'No.1-78（方向別）'!E49+'No.1-1112（方向別）'!E49</f>
        <v>1</v>
      </c>
      <c r="O49" s="126">
        <f>'No.1-34（方向別）'!F49+'No.1-78（方向別）'!F49+'No.1-1112（方向別）'!F49</f>
        <v>5</v>
      </c>
      <c r="P49" s="125">
        <f>'No.1-34（方向別）'!G49+'No.1-78（方向別）'!G49+'No.1-1112（方向別）'!G49</f>
        <v>6</v>
      </c>
      <c r="Q49" s="127">
        <f t="shared" si="4"/>
        <v>43</v>
      </c>
      <c r="R49" s="128">
        <f t="shared" si="2"/>
        <v>13.953488372093023</v>
      </c>
      <c r="S49" s="129">
        <v>2.3703290574456219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f>'No.1-34（方向別）'!K50+'No.1-56（方向別）'!B50+'No.1-56（方向別）'!K50</f>
        <v>58</v>
      </c>
      <c r="C50" s="75">
        <f>'No.1-34（方向別）'!L50+'No.1-56（方向別）'!C50+'No.1-56（方向別）'!L50</f>
        <v>12</v>
      </c>
      <c r="D50" s="75">
        <f>'No.1-34（方向別）'!M50+'No.1-56（方向別）'!D50+'No.1-56（方向別）'!M50</f>
        <v>70</v>
      </c>
      <c r="E50" s="74">
        <f>'No.1-34（方向別）'!N50+'No.1-56（方向別）'!E50+'No.1-56（方向別）'!N50</f>
        <v>1</v>
      </c>
      <c r="F50" s="75">
        <f>'No.1-34（方向別）'!O50+'No.1-56（方向別）'!F50+'No.1-56（方向別）'!O50</f>
        <v>1</v>
      </c>
      <c r="G50" s="75">
        <f>'No.1-34（方向別）'!P50+'No.1-56（方向別）'!G50+'No.1-56（方向別）'!P50</f>
        <v>2</v>
      </c>
      <c r="H50" s="74">
        <f t="shared" si="3"/>
        <v>72</v>
      </c>
      <c r="I50" s="76">
        <f t="shared" si="0"/>
        <v>2.7777777777777777</v>
      </c>
      <c r="J50" s="77">
        <f t="shared" si="1"/>
        <v>2.0078081427774679</v>
      </c>
      <c r="K50" s="78">
        <f>'No.1-34（方向別）'!B50+'No.1-78（方向別）'!B50+'No.1-1112（方向別）'!B50</f>
        <v>32</v>
      </c>
      <c r="L50" s="75">
        <f>'No.1-34（方向別）'!C50+'No.1-78（方向別）'!C50+'No.1-1112（方向別）'!C50</f>
        <v>8</v>
      </c>
      <c r="M50" s="75">
        <f>'No.1-34（方向別）'!D50+'No.1-78（方向別）'!D50+'No.1-1112（方向別）'!D50</f>
        <v>40</v>
      </c>
      <c r="N50" s="74">
        <f>'No.1-34（方向別）'!E50+'No.1-78（方向別）'!E50+'No.1-1112（方向別）'!E50</f>
        <v>2</v>
      </c>
      <c r="O50" s="75">
        <f>'No.1-34（方向別）'!F50+'No.1-78（方向別）'!F50+'No.1-1112（方向別）'!F50</f>
        <v>5</v>
      </c>
      <c r="P50" s="75">
        <f>'No.1-34（方向別）'!G50+'No.1-78（方向別）'!G50+'No.1-1112（方向別）'!G50</f>
        <v>7</v>
      </c>
      <c r="Q50" s="74">
        <f t="shared" si="4"/>
        <v>47</v>
      </c>
      <c r="R50" s="76">
        <f t="shared" si="2"/>
        <v>14.893617021276597</v>
      </c>
      <c r="S50" s="77">
        <v>2.0078081427774679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f>'No.1-34（方向別）'!K51+'No.1-56（方向別）'!B51+'No.1-56（方向別）'!K51</f>
        <v>68</v>
      </c>
      <c r="C51" s="87">
        <f>'No.1-34（方向別）'!L51+'No.1-56（方向別）'!C51+'No.1-56（方向別）'!L51</f>
        <v>17</v>
      </c>
      <c r="D51" s="87">
        <f>'No.1-34（方向別）'!M51+'No.1-56（方向別）'!D51+'No.1-56（方向別）'!M51</f>
        <v>85</v>
      </c>
      <c r="E51" s="86">
        <f>'No.1-34（方向別）'!N51+'No.1-56（方向別）'!E51+'No.1-56（方向別）'!N51</f>
        <v>1</v>
      </c>
      <c r="F51" s="87">
        <f>'No.1-34（方向別）'!O51+'No.1-56（方向別）'!F51+'No.1-56（方向別）'!O51</f>
        <v>4</v>
      </c>
      <c r="G51" s="87">
        <f>'No.1-34（方向別）'!P51+'No.1-56（方向別）'!G51+'No.1-56（方向別）'!P51</f>
        <v>5</v>
      </c>
      <c r="H51" s="86">
        <f t="shared" si="3"/>
        <v>90</v>
      </c>
      <c r="I51" s="132">
        <f t="shared" si="0"/>
        <v>5.5555555555555554</v>
      </c>
      <c r="J51" s="133">
        <f t="shared" si="1"/>
        <v>2.5097601784718351</v>
      </c>
      <c r="K51" s="90">
        <f>'No.1-34（方向別）'!B51+'No.1-78（方向別）'!B51+'No.1-1112（方向別）'!B51</f>
        <v>31</v>
      </c>
      <c r="L51" s="87">
        <f>'No.1-34（方向別）'!C51+'No.1-78（方向別）'!C51+'No.1-1112（方向別）'!C51</f>
        <v>5</v>
      </c>
      <c r="M51" s="87">
        <f>'No.1-34（方向別）'!D51+'No.1-78（方向別）'!D51+'No.1-1112（方向別）'!D51</f>
        <v>36</v>
      </c>
      <c r="N51" s="86">
        <f>'No.1-34（方向別）'!E51+'No.1-78（方向別）'!E51+'No.1-1112（方向別）'!E51</f>
        <v>0</v>
      </c>
      <c r="O51" s="87">
        <f>'No.1-34（方向別）'!F51+'No.1-78（方向別）'!F51+'No.1-1112（方向別）'!F51</f>
        <v>1</v>
      </c>
      <c r="P51" s="87">
        <f>'No.1-34（方向別）'!G51+'No.1-78（方向別）'!G51+'No.1-1112（方向別）'!G51</f>
        <v>1</v>
      </c>
      <c r="Q51" s="86">
        <f t="shared" si="4"/>
        <v>37</v>
      </c>
      <c r="R51" s="132">
        <f t="shared" si="2"/>
        <v>2.7027027027027026</v>
      </c>
      <c r="S51" s="133">
        <v>2.5097601784718351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f>'No.1-34（方向別）'!K52+'No.1-56（方向別）'!B52+'No.1-56（方向別）'!K52</f>
        <v>392</v>
      </c>
      <c r="C52" s="94">
        <f>'No.1-34（方向別）'!L52+'No.1-56（方向別）'!C52+'No.1-56（方向別）'!L52</f>
        <v>67</v>
      </c>
      <c r="D52" s="94">
        <f>'No.1-34（方向別）'!M52+'No.1-56（方向別）'!D52+'No.1-56（方向別）'!M52</f>
        <v>459</v>
      </c>
      <c r="E52" s="93">
        <f>'No.1-34（方向別）'!N52+'No.1-56（方向別）'!E52+'No.1-56（方向別）'!N52</f>
        <v>8</v>
      </c>
      <c r="F52" s="94">
        <f>'No.1-34（方向別）'!O52+'No.1-56（方向別）'!F52+'No.1-56（方向別）'!O52</f>
        <v>21</v>
      </c>
      <c r="G52" s="94">
        <f>'No.1-34（方向別）'!P52+'No.1-56（方向別）'!G52+'No.1-56（方向別）'!P52</f>
        <v>29</v>
      </c>
      <c r="H52" s="93">
        <f t="shared" si="3"/>
        <v>488</v>
      </c>
      <c r="I52" s="95">
        <f t="shared" si="0"/>
        <v>5.942622950819672</v>
      </c>
      <c r="J52" s="96">
        <f t="shared" si="1"/>
        <v>13.608477412158393</v>
      </c>
      <c r="K52" s="97">
        <f>'No.1-34（方向別）'!B52+'No.1-78（方向別）'!B52+'No.1-1112（方向別）'!B52</f>
        <v>197</v>
      </c>
      <c r="L52" s="94">
        <f>'No.1-34（方向別）'!C52+'No.1-78（方向別）'!C52+'No.1-1112（方向別）'!C52</f>
        <v>46</v>
      </c>
      <c r="M52" s="94">
        <f>'No.1-34（方向別）'!D52+'No.1-78（方向別）'!D52+'No.1-1112（方向別）'!D52</f>
        <v>243</v>
      </c>
      <c r="N52" s="93">
        <f>'No.1-34（方向別）'!E52+'No.1-78（方向別）'!E52+'No.1-1112（方向別）'!E52</f>
        <v>4</v>
      </c>
      <c r="O52" s="94">
        <f>'No.1-34（方向別）'!F52+'No.1-78（方向別）'!F52+'No.1-1112（方向別）'!F52</f>
        <v>26</v>
      </c>
      <c r="P52" s="94">
        <f>'No.1-34（方向別）'!G52+'No.1-78（方向別）'!G52+'No.1-1112（方向別）'!G52</f>
        <v>30</v>
      </c>
      <c r="Q52" s="93">
        <f t="shared" si="4"/>
        <v>273</v>
      </c>
      <c r="R52" s="95">
        <f t="shared" si="2"/>
        <v>10.989010989010989</v>
      </c>
      <c r="S52" s="96">
        <v>13.608477412158393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f>'No.1-34（方向別）'!K53+'No.1-56（方向別）'!B53+'No.1-56（方向別）'!K53</f>
        <v>60</v>
      </c>
      <c r="C53" s="135">
        <f>'No.1-34（方向別）'!L53+'No.1-56（方向別）'!C53+'No.1-56（方向別）'!L53</f>
        <v>5</v>
      </c>
      <c r="D53" s="135">
        <f>'No.1-34（方向別）'!M53+'No.1-56（方向別）'!D53+'No.1-56（方向別）'!M53</f>
        <v>65</v>
      </c>
      <c r="E53" s="134">
        <f>'No.1-34（方向別）'!N53+'No.1-56（方向別）'!E53+'No.1-56（方向別）'!N53</f>
        <v>1</v>
      </c>
      <c r="F53" s="135">
        <f>'No.1-34（方向別）'!O53+'No.1-56（方向別）'!F53+'No.1-56（方向別）'!O53</f>
        <v>1</v>
      </c>
      <c r="G53" s="135">
        <f>'No.1-34（方向別）'!P53+'No.1-56（方向別）'!G53+'No.1-56（方向別）'!P53</f>
        <v>2</v>
      </c>
      <c r="H53" s="134">
        <f t="shared" si="3"/>
        <v>67</v>
      </c>
      <c r="I53" s="136">
        <f t="shared" si="0"/>
        <v>2.9850746268656714</v>
      </c>
      <c r="J53" s="137">
        <f t="shared" si="1"/>
        <v>1.868377021751255</v>
      </c>
      <c r="K53" s="138">
        <f>'No.1-34（方向別）'!B53+'No.1-78（方向別）'!B53+'No.1-1112（方向別）'!B53</f>
        <v>30</v>
      </c>
      <c r="L53" s="135">
        <f>'No.1-34（方向別）'!C53+'No.1-78（方向別）'!C53+'No.1-1112（方向別）'!C53</f>
        <v>3</v>
      </c>
      <c r="M53" s="135">
        <f>'No.1-34（方向別）'!D53+'No.1-78（方向別）'!D53+'No.1-1112（方向別）'!D53</f>
        <v>33</v>
      </c>
      <c r="N53" s="134">
        <f>'No.1-34（方向別）'!E53+'No.1-78（方向別）'!E53+'No.1-1112（方向別）'!E53</f>
        <v>1</v>
      </c>
      <c r="O53" s="135">
        <f>'No.1-34（方向別）'!F53+'No.1-78（方向別）'!F53+'No.1-1112（方向別）'!F53</f>
        <v>4</v>
      </c>
      <c r="P53" s="135">
        <f>'No.1-34（方向別）'!G53+'No.1-78（方向別）'!G53+'No.1-1112（方向別）'!G53</f>
        <v>5</v>
      </c>
      <c r="Q53" s="134">
        <f t="shared" si="4"/>
        <v>38</v>
      </c>
      <c r="R53" s="136">
        <f t="shared" si="2"/>
        <v>13.157894736842104</v>
      </c>
      <c r="S53" s="137">
        <v>1.868377021751255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f>'No.1-34（方向別）'!K54+'No.1-56（方向別）'!B54+'No.1-56（方向別）'!K54</f>
        <v>62</v>
      </c>
      <c r="C54" s="75">
        <f>'No.1-34（方向別）'!L54+'No.1-56（方向別）'!C54+'No.1-56（方向別）'!L54</f>
        <v>3</v>
      </c>
      <c r="D54" s="75">
        <f>'No.1-34（方向別）'!M54+'No.1-56（方向別）'!D54+'No.1-56（方向別）'!M54</f>
        <v>65</v>
      </c>
      <c r="E54" s="74">
        <f>'No.1-34（方向別）'!N54+'No.1-56（方向別）'!E54+'No.1-56（方向別）'!N54</f>
        <v>0</v>
      </c>
      <c r="F54" s="75">
        <f>'No.1-34（方向別）'!O54+'No.1-56（方向別）'!F54+'No.1-56（方向別）'!O54</f>
        <v>2</v>
      </c>
      <c r="G54" s="75">
        <f>'No.1-34（方向別）'!P54+'No.1-56（方向別）'!G54+'No.1-56（方向別）'!P54</f>
        <v>2</v>
      </c>
      <c r="H54" s="74">
        <f t="shared" si="3"/>
        <v>67</v>
      </c>
      <c r="I54" s="76">
        <f t="shared" si="0"/>
        <v>2.9850746268656714</v>
      </c>
      <c r="J54" s="77">
        <f t="shared" si="1"/>
        <v>1.868377021751255</v>
      </c>
      <c r="K54" s="78">
        <f>'No.1-34（方向別）'!B54+'No.1-78（方向別）'!B54+'No.1-1112（方向別）'!B54</f>
        <v>27</v>
      </c>
      <c r="L54" s="75">
        <f>'No.1-34（方向別）'!C54+'No.1-78（方向別）'!C54+'No.1-1112（方向別）'!C54</f>
        <v>3</v>
      </c>
      <c r="M54" s="75">
        <f>'No.1-34（方向別）'!D54+'No.1-78（方向別）'!D54+'No.1-1112（方向別）'!D54</f>
        <v>30</v>
      </c>
      <c r="N54" s="74">
        <f>'No.1-34（方向別）'!E54+'No.1-78（方向別）'!E54+'No.1-1112（方向別）'!E54</f>
        <v>1</v>
      </c>
      <c r="O54" s="75">
        <f>'No.1-34（方向別）'!F54+'No.1-78（方向別）'!F54+'No.1-1112（方向別）'!F54</f>
        <v>2</v>
      </c>
      <c r="P54" s="75">
        <f>'No.1-34（方向別）'!G54+'No.1-78（方向別）'!G54+'No.1-1112（方向別）'!G54</f>
        <v>3</v>
      </c>
      <c r="Q54" s="74">
        <f t="shared" si="4"/>
        <v>33</v>
      </c>
      <c r="R54" s="76">
        <f t="shared" si="2"/>
        <v>9.0909090909090899</v>
      </c>
      <c r="S54" s="77">
        <v>1.868377021751255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f>'No.1-34（方向別）'!K55+'No.1-56（方向別）'!B55+'No.1-56（方向別）'!K55</f>
        <v>69</v>
      </c>
      <c r="C55" s="75">
        <f>'No.1-34（方向別）'!L55+'No.1-56（方向別）'!C55+'No.1-56（方向別）'!L55</f>
        <v>11</v>
      </c>
      <c r="D55" s="75">
        <f>'No.1-34（方向別）'!M55+'No.1-56（方向別）'!D55+'No.1-56（方向別）'!M55</f>
        <v>80</v>
      </c>
      <c r="E55" s="74">
        <f>'No.1-34（方向別）'!N55+'No.1-56（方向別）'!E55+'No.1-56（方向別）'!N55</f>
        <v>1</v>
      </c>
      <c r="F55" s="75">
        <f>'No.1-34（方向別）'!O55+'No.1-56（方向別）'!F55+'No.1-56（方向別）'!O55</f>
        <v>0</v>
      </c>
      <c r="G55" s="75">
        <f>'No.1-34（方向別）'!P55+'No.1-56（方向別）'!G55+'No.1-56（方向別）'!P55</f>
        <v>1</v>
      </c>
      <c r="H55" s="74">
        <f t="shared" si="3"/>
        <v>81</v>
      </c>
      <c r="I55" s="76">
        <f t="shared" si="0"/>
        <v>1.2345679012345678</v>
      </c>
      <c r="J55" s="77">
        <f t="shared" si="1"/>
        <v>2.2587841606246513</v>
      </c>
      <c r="K55" s="78">
        <f>'No.1-34（方向別）'!B55+'No.1-78（方向別）'!B55+'No.1-1112（方向別）'!B55</f>
        <v>25</v>
      </c>
      <c r="L55" s="75">
        <f>'No.1-34（方向別）'!C55+'No.1-78（方向別）'!C55+'No.1-1112（方向別）'!C55</f>
        <v>4</v>
      </c>
      <c r="M55" s="75">
        <f>'No.1-34（方向別）'!D55+'No.1-78（方向別）'!D55+'No.1-1112（方向別）'!D55</f>
        <v>29</v>
      </c>
      <c r="N55" s="74">
        <f>'No.1-34（方向別）'!E55+'No.1-78（方向別）'!E55+'No.1-1112（方向別）'!E55</f>
        <v>1</v>
      </c>
      <c r="O55" s="75">
        <f>'No.1-34（方向別）'!F55+'No.1-78（方向別）'!F55+'No.1-1112（方向別）'!F55</f>
        <v>1</v>
      </c>
      <c r="P55" s="75">
        <f>'No.1-34（方向別）'!G55+'No.1-78（方向別）'!G55+'No.1-1112（方向別）'!G55</f>
        <v>2</v>
      </c>
      <c r="Q55" s="74">
        <f t="shared" si="4"/>
        <v>31</v>
      </c>
      <c r="R55" s="76">
        <f t="shared" si="2"/>
        <v>6.4516129032258069</v>
      </c>
      <c r="S55" s="77">
        <v>2.2587841606246513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f>'No.1-34（方向別）'!K56+'No.1-56（方向別）'!B56+'No.1-56（方向別）'!K56</f>
        <v>43</v>
      </c>
      <c r="C56" s="75">
        <f>'No.1-34（方向別）'!L56+'No.1-56（方向別）'!C56+'No.1-56（方向別）'!L56</f>
        <v>4</v>
      </c>
      <c r="D56" s="75">
        <f>'No.1-34（方向別）'!M56+'No.1-56（方向別）'!D56+'No.1-56（方向別）'!M56</f>
        <v>47</v>
      </c>
      <c r="E56" s="74">
        <f>'No.1-34（方向別）'!N56+'No.1-56（方向別）'!E56+'No.1-56（方向別）'!N56</f>
        <v>1</v>
      </c>
      <c r="F56" s="75">
        <f>'No.1-34（方向別）'!O56+'No.1-56（方向別）'!F56+'No.1-56（方向別）'!O56</f>
        <v>2</v>
      </c>
      <c r="G56" s="75">
        <f>'No.1-34（方向別）'!P56+'No.1-56（方向別）'!G56+'No.1-56（方向別）'!P56</f>
        <v>3</v>
      </c>
      <c r="H56" s="74">
        <f t="shared" si="3"/>
        <v>50</v>
      </c>
      <c r="I56" s="128">
        <f t="shared" si="0"/>
        <v>6</v>
      </c>
      <c r="J56" s="129">
        <f t="shared" si="1"/>
        <v>1.3943112102621305</v>
      </c>
      <c r="K56" s="78">
        <f>'No.1-34（方向別）'!B56+'No.1-78（方向別）'!B56+'No.1-1112（方向別）'!B56</f>
        <v>22</v>
      </c>
      <c r="L56" s="75">
        <f>'No.1-34（方向別）'!C56+'No.1-78（方向別）'!C56+'No.1-1112（方向別）'!C56</f>
        <v>0</v>
      </c>
      <c r="M56" s="75">
        <f>'No.1-34（方向別）'!D56+'No.1-78（方向別）'!D56+'No.1-1112（方向別）'!D56</f>
        <v>22</v>
      </c>
      <c r="N56" s="74">
        <f>'No.1-34（方向別）'!E56+'No.1-78（方向別）'!E56+'No.1-1112（方向別）'!E56</f>
        <v>0</v>
      </c>
      <c r="O56" s="75">
        <f>'No.1-34（方向別）'!F56+'No.1-78（方向別）'!F56+'No.1-1112（方向別）'!F56</f>
        <v>5</v>
      </c>
      <c r="P56" s="75">
        <f>'No.1-34（方向別）'!G56+'No.1-78（方向別）'!G56+'No.1-1112（方向別）'!G56</f>
        <v>5</v>
      </c>
      <c r="Q56" s="74">
        <f t="shared" si="4"/>
        <v>27</v>
      </c>
      <c r="R56" s="128">
        <f t="shared" si="2"/>
        <v>18.518518518518519</v>
      </c>
      <c r="S56" s="129">
        <v>1.3943112102621305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f>'No.1-34（方向別）'!K57+'No.1-56（方向別）'!B57+'No.1-56（方向別）'!K57</f>
        <v>51</v>
      </c>
      <c r="C57" s="75">
        <f>'No.1-34（方向別）'!L57+'No.1-56（方向別）'!C57+'No.1-56（方向別）'!L57</f>
        <v>3</v>
      </c>
      <c r="D57" s="75">
        <f>'No.1-34（方向別）'!M57+'No.1-56（方向別）'!D57+'No.1-56（方向別）'!M57</f>
        <v>54</v>
      </c>
      <c r="E57" s="74">
        <f>'No.1-34（方向別）'!N57+'No.1-56（方向別）'!E57+'No.1-56（方向別）'!N57</f>
        <v>1</v>
      </c>
      <c r="F57" s="75">
        <f>'No.1-34（方向別）'!O57+'No.1-56（方向別）'!F57+'No.1-56（方向別）'!O57</f>
        <v>2</v>
      </c>
      <c r="G57" s="75">
        <f>'No.1-34（方向別）'!P57+'No.1-56（方向別）'!G57+'No.1-56（方向別）'!P57</f>
        <v>3</v>
      </c>
      <c r="H57" s="74">
        <f t="shared" si="3"/>
        <v>57</v>
      </c>
      <c r="I57" s="76">
        <f t="shared" si="0"/>
        <v>5.2631578947368425</v>
      </c>
      <c r="J57" s="77">
        <f t="shared" si="1"/>
        <v>1.5895147796988287</v>
      </c>
      <c r="K57" s="78">
        <f>'No.1-34（方向別）'!B57+'No.1-78（方向別）'!B57+'No.1-1112（方向別）'!B57</f>
        <v>34</v>
      </c>
      <c r="L57" s="75">
        <f>'No.1-34（方向別）'!C57+'No.1-78（方向別）'!C57+'No.1-1112（方向別）'!C57</f>
        <v>1</v>
      </c>
      <c r="M57" s="75">
        <f>'No.1-34（方向別）'!D57+'No.1-78（方向別）'!D57+'No.1-1112（方向別）'!D57</f>
        <v>35</v>
      </c>
      <c r="N57" s="74">
        <f>'No.1-34（方向別）'!E57+'No.1-78（方向別）'!E57+'No.1-1112（方向別）'!E57</f>
        <v>0</v>
      </c>
      <c r="O57" s="75">
        <f>'No.1-34（方向別）'!F57+'No.1-78（方向別）'!F57+'No.1-1112（方向別）'!F57</f>
        <v>3</v>
      </c>
      <c r="P57" s="75">
        <f>'No.1-34（方向別）'!G57+'No.1-78（方向別）'!G57+'No.1-1112（方向別）'!G57</f>
        <v>3</v>
      </c>
      <c r="Q57" s="74">
        <f t="shared" si="4"/>
        <v>38</v>
      </c>
      <c r="R57" s="76">
        <f t="shared" si="2"/>
        <v>7.8947368421052628</v>
      </c>
      <c r="S57" s="77">
        <v>1.5895147796988287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51</v>
      </c>
      <c r="B58" s="86">
        <f>'No.1-34（方向別）'!K58+'No.1-56（方向別）'!B58+'No.1-56（方向別）'!K58</f>
        <v>46</v>
      </c>
      <c r="C58" s="87">
        <f>'No.1-34（方向別）'!L58+'No.1-56（方向別）'!C58+'No.1-56（方向別）'!L58</f>
        <v>7</v>
      </c>
      <c r="D58" s="87">
        <f>'No.1-34（方向別）'!M58+'No.1-56（方向別）'!D58+'No.1-56（方向別）'!M58</f>
        <v>53</v>
      </c>
      <c r="E58" s="86">
        <f>'No.1-34（方向別）'!N58+'No.1-56（方向別）'!E58+'No.1-56（方向別）'!N58</f>
        <v>2</v>
      </c>
      <c r="F58" s="87">
        <f>'No.1-34（方向別）'!O58+'No.1-56（方向別）'!F58+'No.1-56（方向別）'!O58</f>
        <v>5</v>
      </c>
      <c r="G58" s="87">
        <f>'No.1-34（方向別）'!P58+'No.1-56（方向別）'!G58+'No.1-56（方向別）'!P58</f>
        <v>7</v>
      </c>
      <c r="H58" s="86">
        <f t="shared" si="3"/>
        <v>60</v>
      </c>
      <c r="I58" s="132">
        <f t="shared" si="0"/>
        <v>11.666666666666668</v>
      </c>
      <c r="J58" s="133">
        <f t="shared" si="1"/>
        <v>1.6731734523145567</v>
      </c>
      <c r="K58" s="90">
        <f>'No.1-34（方向別）'!B58+'No.1-78（方向別）'!B58+'No.1-1112（方向別）'!B58</f>
        <v>14</v>
      </c>
      <c r="L58" s="87">
        <f>'No.1-34（方向別）'!C58+'No.1-78（方向別）'!C58+'No.1-1112（方向別）'!C58</f>
        <v>1</v>
      </c>
      <c r="M58" s="87">
        <f>'No.1-34（方向別）'!D58+'No.1-78（方向別）'!D58+'No.1-1112（方向別）'!D58</f>
        <v>15</v>
      </c>
      <c r="N58" s="86">
        <f>'No.1-34（方向別）'!E58+'No.1-78（方向別）'!E58+'No.1-1112（方向別）'!E58</f>
        <v>1</v>
      </c>
      <c r="O58" s="87">
        <f>'No.1-34（方向別）'!F58+'No.1-78（方向別）'!F58+'No.1-1112（方向別）'!F58</f>
        <v>4</v>
      </c>
      <c r="P58" s="87">
        <f>'No.1-34（方向別）'!G58+'No.1-78（方向別）'!G58+'No.1-1112（方向別）'!G58</f>
        <v>5</v>
      </c>
      <c r="Q58" s="86">
        <f t="shared" si="4"/>
        <v>20</v>
      </c>
      <c r="R58" s="132">
        <f t="shared" si="2"/>
        <v>25</v>
      </c>
      <c r="S58" s="133">
        <v>1.6731734523145567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52</v>
      </c>
      <c r="B59" s="93">
        <f>'No.1-34（方向別）'!K59+'No.1-56（方向別）'!B59+'No.1-56（方向別）'!K59</f>
        <v>331</v>
      </c>
      <c r="C59" s="94">
        <f>'No.1-34（方向別）'!L59+'No.1-56（方向別）'!C59+'No.1-56（方向別）'!L59</f>
        <v>33</v>
      </c>
      <c r="D59" s="94">
        <f>'No.1-34（方向別）'!M59+'No.1-56（方向別）'!D59+'No.1-56（方向別）'!M59</f>
        <v>364</v>
      </c>
      <c r="E59" s="93">
        <f>'No.1-34（方向別）'!N59+'No.1-56（方向別）'!E59+'No.1-56（方向別）'!N59</f>
        <v>6</v>
      </c>
      <c r="F59" s="94">
        <f>'No.1-34（方向別）'!O59+'No.1-56（方向別）'!F59+'No.1-56（方向別）'!O59</f>
        <v>12</v>
      </c>
      <c r="G59" s="94">
        <f>'No.1-34（方向別）'!P59+'No.1-56（方向別）'!G59+'No.1-56（方向別）'!P59</f>
        <v>18</v>
      </c>
      <c r="H59" s="93">
        <f t="shared" si="3"/>
        <v>382</v>
      </c>
      <c r="I59" s="95">
        <f t="shared" si="0"/>
        <v>4.7120418848167542</v>
      </c>
      <c r="J59" s="96">
        <f t="shared" si="1"/>
        <v>10.652537646402678</v>
      </c>
      <c r="K59" s="97">
        <f>'No.1-34（方向別）'!B59+'No.1-78（方向別）'!B59+'No.1-1112（方向別）'!B59</f>
        <v>152</v>
      </c>
      <c r="L59" s="94">
        <f>'No.1-34（方向別）'!C59+'No.1-78（方向別）'!C59+'No.1-1112（方向別）'!C59</f>
        <v>12</v>
      </c>
      <c r="M59" s="94">
        <f>'No.1-34（方向別）'!D59+'No.1-78（方向別）'!D59+'No.1-1112（方向別）'!D59</f>
        <v>164</v>
      </c>
      <c r="N59" s="93">
        <f>'No.1-34（方向別）'!E59+'No.1-78（方向別）'!E59+'No.1-1112（方向別）'!E59</f>
        <v>4</v>
      </c>
      <c r="O59" s="94">
        <f>'No.1-34（方向別）'!F59+'No.1-78（方向別）'!F59+'No.1-1112（方向別）'!F59</f>
        <v>19</v>
      </c>
      <c r="P59" s="94">
        <f>'No.1-34（方向別）'!G59+'No.1-78（方向別）'!G59+'No.1-1112（方向別）'!G59</f>
        <v>23</v>
      </c>
      <c r="Q59" s="93">
        <f t="shared" si="4"/>
        <v>187</v>
      </c>
      <c r="R59" s="95">
        <f t="shared" si="2"/>
        <v>12.299465240641711</v>
      </c>
      <c r="S59" s="96">
        <v>10.652537646402678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B30+B37+B38+B39+B40+B41+B42+B43+B44+B45+B52+B59</f>
        <v>2516</v>
      </c>
      <c r="C60" s="142">
        <f t="shared" ref="C60:J60" si="5">C30+C37+C38+C39+C40+C41+C42+C43+C44+C45+C52+C59</f>
        <v>589</v>
      </c>
      <c r="D60" s="143">
        <f t="shared" si="5"/>
        <v>3105</v>
      </c>
      <c r="E60" s="141">
        <f t="shared" si="5"/>
        <v>86</v>
      </c>
      <c r="F60" s="144">
        <f t="shared" si="5"/>
        <v>395</v>
      </c>
      <c r="G60" s="143">
        <f t="shared" si="5"/>
        <v>481</v>
      </c>
      <c r="H60" s="426">
        <f t="shared" si="5"/>
        <v>3586</v>
      </c>
      <c r="I60" s="625">
        <f t="shared" si="0"/>
        <v>13.413273842721695</v>
      </c>
      <c r="J60" s="428">
        <f t="shared" si="5"/>
        <v>100</v>
      </c>
      <c r="K60" s="145">
        <f>K30+K37+K38+K39+K40+K41+K42+K43+K44+K45+K52+K59</f>
        <v>2631</v>
      </c>
      <c r="L60" s="142">
        <f t="shared" ref="L60:Q60" si="6">L30+L37+L38+L39+L40+L41+L42+L43+L44+L45+L52+L59</f>
        <v>459</v>
      </c>
      <c r="M60" s="143">
        <f t="shared" si="6"/>
        <v>3090</v>
      </c>
      <c r="N60" s="141">
        <f t="shared" si="6"/>
        <v>69</v>
      </c>
      <c r="O60" s="144">
        <f t="shared" si="6"/>
        <v>423</v>
      </c>
      <c r="P60" s="143">
        <f t="shared" si="6"/>
        <v>492</v>
      </c>
      <c r="Q60" s="426">
        <f t="shared" si="6"/>
        <v>3582</v>
      </c>
      <c r="R60" s="625">
        <f t="shared" si="2"/>
        <v>13.73534338358459</v>
      </c>
      <c r="S60" s="428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306</v>
      </c>
      <c r="C61" s="38"/>
      <c r="D61" s="38"/>
      <c r="E61" s="38"/>
      <c r="F61" s="38"/>
      <c r="G61" s="38"/>
      <c r="H61" s="38"/>
      <c r="I61" s="38"/>
      <c r="J61" s="39"/>
      <c r="K61" s="146"/>
      <c r="L61" s="147"/>
      <c r="M61" s="147"/>
      <c r="N61" s="147"/>
      <c r="O61" s="147"/>
      <c r="P61" s="147"/>
      <c r="Q61" s="147"/>
      <c r="R61" s="147"/>
      <c r="S61" s="148"/>
      <c r="T61" s="23"/>
      <c r="U61" s="23"/>
    </row>
    <row r="62" spans="1:59" ht="17.100000000000001" customHeight="1" thickBot="1">
      <c r="A62" s="41"/>
      <c r="B62" s="42" t="s">
        <v>4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49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15</v>
      </c>
      <c r="J63" s="56" t="s">
        <v>16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15</v>
      </c>
      <c r="S63" s="56" t="s">
        <v>16</v>
      </c>
      <c r="T63" s="61"/>
      <c r="U63" s="61"/>
      <c r="X63" s="62">
        <v>1586</v>
      </c>
      <c r="Y63" s="62"/>
    </row>
    <row r="64" spans="1:59" s="24" customFormat="1" ht="17.100000000000001" customHeight="1">
      <c r="A64" s="64" t="s">
        <v>17</v>
      </c>
      <c r="B64" s="65">
        <f>B24+K24</f>
        <v>58</v>
      </c>
      <c r="C64" s="66">
        <f t="shared" ref="C64:G79" si="7">C24+L24</f>
        <v>5</v>
      </c>
      <c r="D64" s="66">
        <f t="shared" si="7"/>
        <v>63</v>
      </c>
      <c r="E64" s="65">
        <f t="shared" si="7"/>
        <v>4</v>
      </c>
      <c r="F64" s="66">
        <f t="shared" si="7"/>
        <v>9</v>
      </c>
      <c r="G64" s="66">
        <f t="shared" si="7"/>
        <v>13</v>
      </c>
      <c r="H64" s="65">
        <f>D64+G64</f>
        <v>76</v>
      </c>
      <c r="I64" s="67">
        <f>G64/H64%</f>
        <v>17.105263157894736</v>
      </c>
      <c r="J64" s="68">
        <f>H64/$H$100%</f>
        <v>1.060267857142857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f t="shared" ref="B65:G80" si="8">B25+K25</f>
        <v>52</v>
      </c>
      <c r="C65" s="75">
        <f t="shared" si="7"/>
        <v>4</v>
      </c>
      <c r="D65" s="75">
        <f t="shared" si="7"/>
        <v>56</v>
      </c>
      <c r="E65" s="74">
        <f t="shared" si="7"/>
        <v>0</v>
      </c>
      <c r="F65" s="75">
        <f t="shared" si="7"/>
        <v>14</v>
      </c>
      <c r="G65" s="75">
        <f t="shared" si="7"/>
        <v>14</v>
      </c>
      <c r="H65" s="74">
        <f>D65+G65</f>
        <v>70</v>
      </c>
      <c r="I65" s="76">
        <f t="shared" ref="I65:I100" si="9">G65/H65%</f>
        <v>20</v>
      </c>
      <c r="J65" s="77">
        <f t="shared" ref="J65:J99" si="10">H65/$H$100%</f>
        <v>0.97656249999999989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f t="shared" si="8"/>
        <v>41</v>
      </c>
      <c r="C66" s="75">
        <f t="shared" si="7"/>
        <v>8</v>
      </c>
      <c r="D66" s="75">
        <f t="shared" si="7"/>
        <v>49</v>
      </c>
      <c r="E66" s="74">
        <f t="shared" si="7"/>
        <v>3</v>
      </c>
      <c r="F66" s="75">
        <f t="shared" si="7"/>
        <v>13</v>
      </c>
      <c r="G66" s="75">
        <f t="shared" si="7"/>
        <v>16</v>
      </c>
      <c r="H66" s="74">
        <f t="shared" ref="H66:H99" si="11">D66+G66</f>
        <v>65</v>
      </c>
      <c r="I66" s="76">
        <f t="shared" si="9"/>
        <v>24.615384615384613</v>
      </c>
      <c r="J66" s="77">
        <f t="shared" si="10"/>
        <v>0.90680803571428559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f t="shared" si="8"/>
        <v>95</v>
      </c>
      <c r="C67" s="81">
        <f t="shared" si="7"/>
        <v>12</v>
      </c>
      <c r="D67" s="81">
        <f t="shared" si="7"/>
        <v>107</v>
      </c>
      <c r="E67" s="80">
        <f t="shared" si="7"/>
        <v>2</v>
      </c>
      <c r="F67" s="81">
        <f t="shared" si="7"/>
        <v>18</v>
      </c>
      <c r="G67" s="81">
        <f t="shared" si="7"/>
        <v>20</v>
      </c>
      <c r="H67" s="80">
        <f t="shared" si="11"/>
        <v>127</v>
      </c>
      <c r="I67" s="82">
        <f t="shared" si="9"/>
        <v>15.748031496062993</v>
      </c>
      <c r="J67" s="83">
        <f t="shared" si="10"/>
        <v>1.7717633928571428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f t="shared" si="8"/>
        <v>78</v>
      </c>
      <c r="C68" s="75">
        <f t="shared" si="7"/>
        <v>5</v>
      </c>
      <c r="D68" s="75">
        <f t="shared" si="7"/>
        <v>83</v>
      </c>
      <c r="E68" s="74">
        <f t="shared" si="7"/>
        <v>1</v>
      </c>
      <c r="F68" s="75">
        <f t="shared" si="7"/>
        <v>7</v>
      </c>
      <c r="G68" s="75">
        <f t="shared" si="7"/>
        <v>8</v>
      </c>
      <c r="H68" s="74">
        <f t="shared" si="11"/>
        <v>91</v>
      </c>
      <c r="I68" s="76">
        <f t="shared" si="9"/>
        <v>8.7912087912087902</v>
      </c>
      <c r="J68" s="77">
        <f t="shared" si="10"/>
        <v>1.2695312499999998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f t="shared" si="8"/>
        <v>63</v>
      </c>
      <c r="C69" s="87">
        <f t="shared" si="7"/>
        <v>7</v>
      </c>
      <c r="D69" s="87">
        <f t="shared" si="7"/>
        <v>70</v>
      </c>
      <c r="E69" s="86">
        <f t="shared" si="7"/>
        <v>4</v>
      </c>
      <c r="F69" s="87">
        <f t="shared" si="7"/>
        <v>14</v>
      </c>
      <c r="G69" s="87">
        <f t="shared" si="7"/>
        <v>18</v>
      </c>
      <c r="H69" s="86">
        <f t="shared" si="11"/>
        <v>88</v>
      </c>
      <c r="I69" s="88">
        <f t="shared" si="9"/>
        <v>20.454545454545453</v>
      </c>
      <c r="J69" s="89">
        <f t="shared" si="10"/>
        <v>1.2276785714285714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f t="shared" si="8"/>
        <v>387</v>
      </c>
      <c r="C70" s="94">
        <f t="shared" si="7"/>
        <v>41</v>
      </c>
      <c r="D70" s="94">
        <f t="shared" si="7"/>
        <v>428</v>
      </c>
      <c r="E70" s="93">
        <f t="shared" si="7"/>
        <v>14</v>
      </c>
      <c r="F70" s="94">
        <f t="shared" si="7"/>
        <v>75</v>
      </c>
      <c r="G70" s="94">
        <f t="shared" si="7"/>
        <v>89</v>
      </c>
      <c r="H70" s="93">
        <f t="shared" si="11"/>
        <v>517</v>
      </c>
      <c r="I70" s="95">
        <f t="shared" si="9"/>
        <v>17.214700193423599</v>
      </c>
      <c r="J70" s="96">
        <f t="shared" si="10"/>
        <v>7.2126116071428568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f t="shared" si="8"/>
        <v>102</v>
      </c>
      <c r="C71" s="100">
        <f t="shared" si="7"/>
        <v>7</v>
      </c>
      <c r="D71" s="100">
        <f t="shared" si="7"/>
        <v>109</v>
      </c>
      <c r="E71" s="99">
        <f t="shared" si="7"/>
        <v>4</v>
      </c>
      <c r="F71" s="100">
        <f t="shared" si="7"/>
        <v>18</v>
      </c>
      <c r="G71" s="100">
        <f t="shared" si="7"/>
        <v>22</v>
      </c>
      <c r="H71" s="99">
        <f t="shared" si="11"/>
        <v>131</v>
      </c>
      <c r="I71" s="101">
        <f t="shared" si="9"/>
        <v>16.793893129770993</v>
      </c>
      <c r="J71" s="102">
        <f t="shared" si="10"/>
        <v>1.8275669642857142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f t="shared" si="8"/>
        <v>55</v>
      </c>
      <c r="C72" s="75">
        <f t="shared" si="7"/>
        <v>8</v>
      </c>
      <c r="D72" s="75">
        <f t="shared" si="7"/>
        <v>63</v>
      </c>
      <c r="E72" s="74">
        <f t="shared" si="7"/>
        <v>2</v>
      </c>
      <c r="F72" s="75">
        <f t="shared" si="7"/>
        <v>14</v>
      </c>
      <c r="G72" s="75">
        <f t="shared" si="7"/>
        <v>16</v>
      </c>
      <c r="H72" s="74">
        <f t="shared" si="11"/>
        <v>79</v>
      </c>
      <c r="I72" s="76">
        <f t="shared" si="9"/>
        <v>20.253164556962023</v>
      </c>
      <c r="J72" s="77">
        <f t="shared" si="10"/>
        <v>1.1021205357142856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f t="shared" si="8"/>
        <v>87</v>
      </c>
      <c r="C73" s="75">
        <f t="shared" si="7"/>
        <v>5</v>
      </c>
      <c r="D73" s="75">
        <f t="shared" si="7"/>
        <v>92</v>
      </c>
      <c r="E73" s="74">
        <f t="shared" si="7"/>
        <v>5</v>
      </c>
      <c r="F73" s="75">
        <f t="shared" si="7"/>
        <v>13</v>
      </c>
      <c r="G73" s="75">
        <f t="shared" si="7"/>
        <v>18</v>
      </c>
      <c r="H73" s="74">
        <f t="shared" si="11"/>
        <v>110</v>
      </c>
      <c r="I73" s="76">
        <f t="shared" si="9"/>
        <v>16.363636363636363</v>
      </c>
      <c r="J73" s="77">
        <f t="shared" si="10"/>
        <v>1.5345982142857142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f t="shared" si="8"/>
        <v>76</v>
      </c>
      <c r="C74" s="75">
        <f t="shared" si="7"/>
        <v>5</v>
      </c>
      <c r="D74" s="75">
        <f t="shared" si="7"/>
        <v>81</v>
      </c>
      <c r="E74" s="74">
        <f t="shared" si="7"/>
        <v>1</v>
      </c>
      <c r="F74" s="75">
        <f t="shared" si="7"/>
        <v>17</v>
      </c>
      <c r="G74" s="75">
        <f t="shared" si="7"/>
        <v>18</v>
      </c>
      <c r="H74" s="74">
        <f t="shared" si="11"/>
        <v>99</v>
      </c>
      <c r="I74" s="76">
        <f t="shared" si="9"/>
        <v>18.181818181818183</v>
      </c>
      <c r="J74" s="77">
        <f t="shared" si="10"/>
        <v>1.3811383928571428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f t="shared" si="8"/>
        <v>90</v>
      </c>
      <c r="C75" s="75">
        <f t="shared" si="7"/>
        <v>20</v>
      </c>
      <c r="D75" s="75">
        <f t="shared" si="7"/>
        <v>110</v>
      </c>
      <c r="E75" s="74">
        <f t="shared" si="7"/>
        <v>1</v>
      </c>
      <c r="F75" s="75">
        <f t="shared" si="7"/>
        <v>17</v>
      </c>
      <c r="G75" s="75">
        <f t="shared" si="7"/>
        <v>18</v>
      </c>
      <c r="H75" s="74">
        <f t="shared" si="11"/>
        <v>128</v>
      </c>
      <c r="I75" s="76">
        <f t="shared" si="9"/>
        <v>14.0625</v>
      </c>
      <c r="J75" s="77">
        <f t="shared" si="10"/>
        <v>1.7857142857142856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f t="shared" si="8"/>
        <v>49</v>
      </c>
      <c r="C76" s="87">
        <f t="shared" si="7"/>
        <v>2</v>
      </c>
      <c r="D76" s="87">
        <f t="shared" si="7"/>
        <v>51</v>
      </c>
      <c r="E76" s="86">
        <f t="shared" si="7"/>
        <v>3</v>
      </c>
      <c r="F76" s="87">
        <f t="shared" si="7"/>
        <v>16</v>
      </c>
      <c r="G76" s="87">
        <f t="shared" si="7"/>
        <v>19</v>
      </c>
      <c r="H76" s="86">
        <f t="shared" si="11"/>
        <v>70</v>
      </c>
      <c r="I76" s="88">
        <f t="shared" si="9"/>
        <v>27.142857142857146</v>
      </c>
      <c r="J76" s="89">
        <f t="shared" si="10"/>
        <v>0.97656249999999989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f t="shared" si="8"/>
        <v>459</v>
      </c>
      <c r="C77" s="94">
        <f t="shared" si="7"/>
        <v>47</v>
      </c>
      <c r="D77" s="94">
        <f t="shared" si="7"/>
        <v>506</v>
      </c>
      <c r="E77" s="93">
        <f t="shared" si="7"/>
        <v>16</v>
      </c>
      <c r="F77" s="94">
        <f t="shared" si="7"/>
        <v>95</v>
      </c>
      <c r="G77" s="94">
        <f t="shared" si="7"/>
        <v>111</v>
      </c>
      <c r="H77" s="93">
        <f t="shared" si="11"/>
        <v>617</v>
      </c>
      <c r="I77" s="95">
        <f t="shared" si="9"/>
        <v>17.990275526742302</v>
      </c>
      <c r="J77" s="96">
        <f t="shared" si="10"/>
        <v>8.6077008928571423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f t="shared" si="8"/>
        <v>361</v>
      </c>
      <c r="C78" s="105">
        <f t="shared" si="7"/>
        <v>104</v>
      </c>
      <c r="D78" s="94">
        <f t="shared" si="7"/>
        <v>465</v>
      </c>
      <c r="E78" s="104">
        <f t="shared" si="7"/>
        <v>11</v>
      </c>
      <c r="F78" s="105">
        <f t="shared" si="7"/>
        <v>96</v>
      </c>
      <c r="G78" s="94">
        <f t="shared" si="7"/>
        <v>107</v>
      </c>
      <c r="H78" s="93">
        <f t="shared" si="11"/>
        <v>572</v>
      </c>
      <c r="I78" s="95">
        <f t="shared" si="9"/>
        <v>18.706293706293707</v>
      </c>
      <c r="J78" s="96">
        <f t="shared" si="10"/>
        <v>7.9799107142857135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429" t="s">
        <v>32</v>
      </c>
      <c r="B79" s="104">
        <f t="shared" si="8"/>
        <v>350</v>
      </c>
      <c r="C79" s="105">
        <f t="shared" si="7"/>
        <v>120</v>
      </c>
      <c r="D79" s="94">
        <f t="shared" si="7"/>
        <v>470</v>
      </c>
      <c r="E79" s="104">
        <f t="shared" si="7"/>
        <v>12</v>
      </c>
      <c r="F79" s="105">
        <f t="shared" si="7"/>
        <v>79</v>
      </c>
      <c r="G79" s="94">
        <f t="shared" si="7"/>
        <v>91</v>
      </c>
      <c r="H79" s="93">
        <f t="shared" si="11"/>
        <v>561</v>
      </c>
      <c r="I79" s="95">
        <f t="shared" si="9"/>
        <v>16.22103386809269</v>
      </c>
      <c r="J79" s="96">
        <f t="shared" si="10"/>
        <v>7.8264508928571423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429" t="s">
        <v>33</v>
      </c>
      <c r="B80" s="104">
        <f t="shared" si="8"/>
        <v>441</v>
      </c>
      <c r="C80" s="105">
        <f t="shared" si="8"/>
        <v>106</v>
      </c>
      <c r="D80" s="94">
        <f t="shared" si="8"/>
        <v>547</v>
      </c>
      <c r="E80" s="104">
        <f t="shared" si="8"/>
        <v>12</v>
      </c>
      <c r="F80" s="105">
        <f t="shared" si="8"/>
        <v>86</v>
      </c>
      <c r="G80" s="94">
        <f t="shared" si="8"/>
        <v>98</v>
      </c>
      <c r="H80" s="93">
        <f t="shared" si="11"/>
        <v>645</v>
      </c>
      <c r="I80" s="95">
        <f t="shared" si="9"/>
        <v>15.193798449612403</v>
      </c>
      <c r="J80" s="96">
        <f t="shared" si="10"/>
        <v>8.9983258928571423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429" t="s">
        <v>34</v>
      </c>
      <c r="B81" s="104">
        <f t="shared" ref="B81:G96" si="12">B41+K41</f>
        <v>404</v>
      </c>
      <c r="C81" s="105">
        <f t="shared" si="12"/>
        <v>82</v>
      </c>
      <c r="D81" s="94">
        <f t="shared" si="12"/>
        <v>486</v>
      </c>
      <c r="E81" s="104">
        <f t="shared" si="12"/>
        <v>13</v>
      </c>
      <c r="F81" s="105">
        <f t="shared" si="12"/>
        <v>64</v>
      </c>
      <c r="G81" s="94">
        <f t="shared" si="12"/>
        <v>77</v>
      </c>
      <c r="H81" s="93">
        <f t="shared" si="11"/>
        <v>563</v>
      </c>
      <c r="I81" s="95">
        <f t="shared" si="9"/>
        <v>13.676731793960924</v>
      </c>
      <c r="J81" s="96">
        <f t="shared" si="10"/>
        <v>7.8543526785714279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429" t="s">
        <v>35</v>
      </c>
      <c r="B82" s="104">
        <f t="shared" si="12"/>
        <v>443</v>
      </c>
      <c r="C82" s="105">
        <f t="shared" si="12"/>
        <v>95</v>
      </c>
      <c r="D82" s="94">
        <f t="shared" si="12"/>
        <v>538</v>
      </c>
      <c r="E82" s="104">
        <f t="shared" si="12"/>
        <v>14</v>
      </c>
      <c r="F82" s="105">
        <f t="shared" si="12"/>
        <v>56</v>
      </c>
      <c r="G82" s="94">
        <f t="shared" si="12"/>
        <v>70</v>
      </c>
      <c r="H82" s="93">
        <f t="shared" si="11"/>
        <v>608</v>
      </c>
      <c r="I82" s="95">
        <f t="shared" si="9"/>
        <v>11.513157894736842</v>
      </c>
      <c r="J82" s="96">
        <f t="shared" si="10"/>
        <v>8.4821428571428559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429" t="s">
        <v>36</v>
      </c>
      <c r="B83" s="104">
        <f t="shared" si="12"/>
        <v>469</v>
      </c>
      <c r="C83" s="105">
        <f t="shared" si="12"/>
        <v>86</v>
      </c>
      <c r="D83" s="94">
        <f t="shared" si="12"/>
        <v>555</v>
      </c>
      <c r="E83" s="104">
        <f t="shared" si="12"/>
        <v>12</v>
      </c>
      <c r="F83" s="105">
        <f t="shared" si="12"/>
        <v>83</v>
      </c>
      <c r="G83" s="94">
        <f t="shared" si="12"/>
        <v>95</v>
      </c>
      <c r="H83" s="93">
        <f t="shared" si="11"/>
        <v>650</v>
      </c>
      <c r="I83" s="95">
        <f t="shared" si="9"/>
        <v>14.615384615384615</v>
      </c>
      <c r="J83" s="96">
        <f t="shared" si="10"/>
        <v>9.0680803571428559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429" t="s">
        <v>37</v>
      </c>
      <c r="B84" s="107">
        <f t="shared" si="12"/>
        <v>377</v>
      </c>
      <c r="C84" s="108">
        <f t="shared" si="12"/>
        <v>92</v>
      </c>
      <c r="D84" s="109">
        <f t="shared" si="12"/>
        <v>469</v>
      </c>
      <c r="E84" s="107">
        <f t="shared" si="12"/>
        <v>16</v>
      </c>
      <c r="F84" s="110">
        <f t="shared" si="12"/>
        <v>48</v>
      </c>
      <c r="G84" s="109">
        <f t="shared" si="12"/>
        <v>64</v>
      </c>
      <c r="H84" s="104">
        <f t="shared" si="11"/>
        <v>533</v>
      </c>
      <c r="I84" s="95">
        <f t="shared" si="9"/>
        <v>12.007504690431519</v>
      </c>
      <c r="J84" s="96">
        <f t="shared" si="10"/>
        <v>7.4358258928571423</v>
      </c>
      <c r="K84" s="111"/>
      <c r="L84" s="108"/>
      <c r="M84" s="109"/>
      <c r="N84" s="107"/>
      <c r="O84" s="110"/>
      <c r="P84" s="109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2" t="s">
        <v>38</v>
      </c>
      <c r="B85" s="107">
        <f t="shared" si="12"/>
        <v>384</v>
      </c>
      <c r="C85" s="108">
        <f t="shared" si="12"/>
        <v>117</v>
      </c>
      <c r="D85" s="109">
        <f t="shared" si="12"/>
        <v>501</v>
      </c>
      <c r="E85" s="107">
        <f t="shared" si="12"/>
        <v>13</v>
      </c>
      <c r="F85" s="110">
        <f t="shared" si="12"/>
        <v>58</v>
      </c>
      <c r="G85" s="109">
        <f t="shared" si="12"/>
        <v>71</v>
      </c>
      <c r="H85" s="104">
        <f t="shared" si="11"/>
        <v>572</v>
      </c>
      <c r="I85" s="95">
        <f t="shared" si="9"/>
        <v>12.412587412587413</v>
      </c>
      <c r="J85" s="96">
        <f t="shared" si="10"/>
        <v>7.9799107142857135</v>
      </c>
      <c r="K85" s="111"/>
      <c r="L85" s="108"/>
      <c r="M85" s="109"/>
      <c r="N85" s="107"/>
      <c r="O85" s="110"/>
      <c r="P85" s="109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3" t="s">
        <v>39</v>
      </c>
      <c r="B86" s="114">
        <f t="shared" si="12"/>
        <v>97</v>
      </c>
      <c r="C86" s="115">
        <f t="shared" si="12"/>
        <v>21</v>
      </c>
      <c r="D86" s="116">
        <f t="shared" si="12"/>
        <v>118</v>
      </c>
      <c r="E86" s="114">
        <f t="shared" si="12"/>
        <v>2</v>
      </c>
      <c r="F86" s="117">
        <f t="shared" si="12"/>
        <v>10</v>
      </c>
      <c r="G86" s="116">
        <f t="shared" si="12"/>
        <v>12</v>
      </c>
      <c r="H86" s="118">
        <f t="shared" si="11"/>
        <v>130</v>
      </c>
      <c r="I86" s="119">
        <f t="shared" si="9"/>
        <v>9.2307692307692299</v>
      </c>
      <c r="J86" s="120">
        <f t="shared" si="10"/>
        <v>1.8136160714285712</v>
      </c>
      <c r="K86" s="121"/>
      <c r="L86" s="115"/>
      <c r="M86" s="116"/>
      <c r="N86" s="114"/>
      <c r="O86" s="117"/>
      <c r="P86" s="116"/>
      <c r="Q86" s="118"/>
      <c r="R86" s="119"/>
      <c r="S86" s="120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2" t="s">
        <v>40</v>
      </c>
      <c r="B87" s="123">
        <f t="shared" si="12"/>
        <v>92</v>
      </c>
      <c r="C87" s="124">
        <f t="shared" si="12"/>
        <v>14</v>
      </c>
      <c r="D87" s="125">
        <f t="shared" si="12"/>
        <v>106</v>
      </c>
      <c r="E87" s="123">
        <f t="shared" si="12"/>
        <v>3</v>
      </c>
      <c r="F87" s="126">
        <f t="shared" si="12"/>
        <v>6</v>
      </c>
      <c r="G87" s="125">
        <f t="shared" si="12"/>
        <v>9</v>
      </c>
      <c r="H87" s="127">
        <f t="shared" si="11"/>
        <v>115</v>
      </c>
      <c r="I87" s="128">
        <f t="shared" si="9"/>
        <v>7.8260869565217401</v>
      </c>
      <c r="J87" s="129">
        <f t="shared" si="10"/>
        <v>1.6043526785714284</v>
      </c>
      <c r="K87" s="130"/>
      <c r="L87" s="124"/>
      <c r="M87" s="125"/>
      <c r="N87" s="123"/>
      <c r="O87" s="126"/>
      <c r="P87" s="125"/>
      <c r="Q87" s="127"/>
      <c r="R87" s="128"/>
      <c r="S87" s="129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2" t="s">
        <v>41</v>
      </c>
      <c r="B88" s="123">
        <f t="shared" si="12"/>
        <v>108</v>
      </c>
      <c r="C88" s="124">
        <f t="shared" si="12"/>
        <v>21</v>
      </c>
      <c r="D88" s="125">
        <f t="shared" si="12"/>
        <v>129</v>
      </c>
      <c r="E88" s="123">
        <f t="shared" si="12"/>
        <v>1</v>
      </c>
      <c r="F88" s="126">
        <f t="shared" si="12"/>
        <v>12</v>
      </c>
      <c r="G88" s="125">
        <f t="shared" si="12"/>
        <v>13</v>
      </c>
      <c r="H88" s="127">
        <f t="shared" si="11"/>
        <v>142</v>
      </c>
      <c r="I88" s="128">
        <f t="shared" si="9"/>
        <v>9.1549295774647899</v>
      </c>
      <c r="J88" s="129">
        <f t="shared" si="10"/>
        <v>1.9810267857142856</v>
      </c>
      <c r="K88" s="130"/>
      <c r="L88" s="124"/>
      <c r="M88" s="125"/>
      <c r="N88" s="123"/>
      <c r="O88" s="126"/>
      <c r="P88" s="125"/>
      <c r="Q88" s="127"/>
      <c r="R88" s="128"/>
      <c r="S88" s="129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2" t="s">
        <v>42</v>
      </c>
      <c r="B89" s="123">
        <f t="shared" si="12"/>
        <v>103</v>
      </c>
      <c r="C89" s="124">
        <f t="shared" si="12"/>
        <v>15</v>
      </c>
      <c r="D89" s="125">
        <f t="shared" si="12"/>
        <v>118</v>
      </c>
      <c r="E89" s="123">
        <f t="shared" si="12"/>
        <v>2</v>
      </c>
      <c r="F89" s="126">
        <f t="shared" si="12"/>
        <v>8</v>
      </c>
      <c r="G89" s="125">
        <f t="shared" si="12"/>
        <v>10</v>
      </c>
      <c r="H89" s="127">
        <f t="shared" si="11"/>
        <v>128</v>
      </c>
      <c r="I89" s="128">
        <f t="shared" si="9"/>
        <v>7.8125</v>
      </c>
      <c r="J89" s="129">
        <f t="shared" si="10"/>
        <v>1.7857142857142856</v>
      </c>
      <c r="K89" s="130"/>
      <c r="L89" s="124"/>
      <c r="M89" s="125"/>
      <c r="N89" s="123"/>
      <c r="O89" s="126"/>
      <c r="P89" s="125"/>
      <c r="Q89" s="127"/>
      <c r="R89" s="128"/>
      <c r="S89" s="129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2" t="s">
        <v>43</v>
      </c>
      <c r="B90" s="74">
        <f t="shared" si="12"/>
        <v>90</v>
      </c>
      <c r="C90" s="75">
        <f t="shared" si="12"/>
        <v>20</v>
      </c>
      <c r="D90" s="75">
        <f t="shared" si="12"/>
        <v>110</v>
      </c>
      <c r="E90" s="74">
        <f t="shared" si="12"/>
        <v>3</v>
      </c>
      <c r="F90" s="75">
        <f t="shared" si="12"/>
        <v>6</v>
      </c>
      <c r="G90" s="75">
        <f t="shared" si="12"/>
        <v>9</v>
      </c>
      <c r="H90" s="74">
        <f t="shared" si="11"/>
        <v>119</v>
      </c>
      <c r="I90" s="76">
        <f t="shared" si="9"/>
        <v>7.5630252100840343</v>
      </c>
      <c r="J90" s="77">
        <f t="shared" si="10"/>
        <v>1.6601562499999998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1" t="s">
        <v>44</v>
      </c>
      <c r="B91" s="86">
        <f t="shared" si="12"/>
        <v>99</v>
      </c>
      <c r="C91" s="87">
        <f t="shared" si="12"/>
        <v>22</v>
      </c>
      <c r="D91" s="87">
        <f t="shared" si="12"/>
        <v>121</v>
      </c>
      <c r="E91" s="86">
        <f t="shared" si="12"/>
        <v>1</v>
      </c>
      <c r="F91" s="87">
        <f t="shared" si="12"/>
        <v>5</v>
      </c>
      <c r="G91" s="87">
        <f t="shared" si="12"/>
        <v>6</v>
      </c>
      <c r="H91" s="86">
        <f t="shared" si="11"/>
        <v>127</v>
      </c>
      <c r="I91" s="132">
        <f t="shared" si="9"/>
        <v>4.7244094488188972</v>
      </c>
      <c r="J91" s="133">
        <f t="shared" si="10"/>
        <v>1.7717633928571428</v>
      </c>
      <c r="K91" s="90"/>
      <c r="L91" s="87"/>
      <c r="M91" s="87"/>
      <c r="N91" s="86"/>
      <c r="O91" s="87"/>
      <c r="P91" s="87"/>
      <c r="Q91" s="86"/>
      <c r="R91" s="132"/>
      <c r="S91" s="133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2" t="s">
        <v>45</v>
      </c>
      <c r="B92" s="93">
        <f t="shared" si="12"/>
        <v>589</v>
      </c>
      <c r="C92" s="94">
        <f t="shared" si="12"/>
        <v>113</v>
      </c>
      <c r="D92" s="94">
        <f t="shared" si="12"/>
        <v>702</v>
      </c>
      <c r="E92" s="93">
        <f t="shared" si="12"/>
        <v>12</v>
      </c>
      <c r="F92" s="94">
        <f t="shared" si="12"/>
        <v>47</v>
      </c>
      <c r="G92" s="94">
        <f t="shared" si="12"/>
        <v>59</v>
      </c>
      <c r="H92" s="93">
        <f t="shared" si="11"/>
        <v>761</v>
      </c>
      <c r="I92" s="95">
        <f t="shared" si="9"/>
        <v>7.7529566360052558</v>
      </c>
      <c r="J92" s="96">
        <f t="shared" si="10"/>
        <v>10.616629464285714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4">
        <f t="shared" si="12"/>
        <v>90</v>
      </c>
      <c r="C93" s="135">
        <f t="shared" si="12"/>
        <v>8</v>
      </c>
      <c r="D93" s="135">
        <f t="shared" si="12"/>
        <v>98</v>
      </c>
      <c r="E93" s="134">
        <f t="shared" si="12"/>
        <v>2</v>
      </c>
      <c r="F93" s="135">
        <f t="shared" si="12"/>
        <v>5</v>
      </c>
      <c r="G93" s="135">
        <f t="shared" si="12"/>
        <v>7</v>
      </c>
      <c r="H93" s="134">
        <f t="shared" si="11"/>
        <v>105</v>
      </c>
      <c r="I93" s="136">
        <f t="shared" si="9"/>
        <v>6.6666666666666661</v>
      </c>
      <c r="J93" s="137">
        <f t="shared" si="10"/>
        <v>1.4648437499999998</v>
      </c>
      <c r="K93" s="138"/>
      <c r="L93" s="135"/>
      <c r="M93" s="135"/>
      <c r="N93" s="134"/>
      <c r="O93" s="135"/>
      <c r="P93" s="135"/>
      <c r="Q93" s="134"/>
      <c r="R93" s="136"/>
      <c r="S93" s="137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f t="shared" si="12"/>
        <v>89</v>
      </c>
      <c r="C94" s="75">
        <f t="shared" si="12"/>
        <v>6</v>
      </c>
      <c r="D94" s="75">
        <f t="shared" si="12"/>
        <v>95</v>
      </c>
      <c r="E94" s="74">
        <f t="shared" si="12"/>
        <v>1</v>
      </c>
      <c r="F94" s="75">
        <f t="shared" si="12"/>
        <v>4</v>
      </c>
      <c r="G94" s="75">
        <f t="shared" si="12"/>
        <v>5</v>
      </c>
      <c r="H94" s="74">
        <f t="shared" si="11"/>
        <v>100</v>
      </c>
      <c r="I94" s="76">
        <f t="shared" si="9"/>
        <v>5</v>
      </c>
      <c r="J94" s="77">
        <f t="shared" si="10"/>
        <v>1.3950892857142856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f t="shared" si="12"/>
        <v>94</v>
      </c>
      <c r="C95" s="75">
        <f t="shared" si="12"/>
        <v>15</v>
      </c>
      <c r="D95" s="75">
        <f t="shared" si="12"/>
        <v>109</v>
      </c>
      <c r="E95" s="74">
        <f t="shared" si="12"/>
        <v>2</v>
      </c>
      <c r="F95" s="75">
        <f t="shared" si="12"/>
        <v>1</v>
      </c>
      <c r="G95" s="75">
        <f t="shared" si="12"/>
        <v>3</v>
      </c>
      <c r="H95" s="74">
        <f t="shared" si="11"/>
        <v>112</v>
      </c>
      <c r="I95" s="76">
        <f t="shared" si="9"/>
        <v>2.6785714285714284</v>
      </c>
      <c r="J95" s="77">
        <f t="shared" si="10"/>
        <v>1.5624999999999998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f t="shared" si="12"/>
        <v>65</v>
      </c>
      <c r="C96" s="75">
        <f t="shared" si="12"/>
        <v>4</v>
      </c>
      <c r="D96" s="75">
        <f t="shared" si="12"/>
        <v>69</v>
      </c>
      <c r="E96" s="74">
        <f t="shared" si="12"/>
        <v>1</v>
      </c>
      <c r="F96" s="75">
        <f t="shared" si="12"/>
        <v>7</v>
      </c>
      <c r="G96" s="75">
        <f t="shared" si="12"/>
        <v>8</v>
      </c>
      <c r="H96" s="74">
        <f t="shared" si="11"/>
        <v>77</v>
      </c>
      <c r="I96" s="128">
        <f t="shared" si="9"/>
        <v>10.38961038961039</v>
      </c>
      <c r="J96" s="129">
        <f t="shared" si="10"/>
        <v>1.07421875</v>
      </c>
      <c r="K96" s="78"/>
      <c r="L96" s="75"/>
      <c r="M96" s="75"/>
      <c r="N96" s="74"/>
      <c r="O96" s="75"/>
      <c r="P96" s="75"/>
      <c r="Q96" s="74"/>
      <c r="R96" s="128"/>
      <c r="S96" s="129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f t="shared" ref="B97:G99" si="13">B57+K57</f>
        <v>85</v>
      </c>
      <c r="C97" s="75">
        <f t="shared" si="13"/>
        <v>4</v>
      </c>
      <c r="D97" s="75">
        <f t="shared" si="13"/>
        <v>89</v>
      </c>
      <c r="E97" s="74">
        <f t="shared" si="13"/>
        <v>1</v>
      </c>
      <c r="F97" s="75">
        <f t="shared" si="13"/>
        <v>5</v>
      </c>
      <c r="G97" s="75">
        <f t="shared" si="13"/>
        <v>6</v>
      </c>
      <c r="H97" s="74">
        <f t="shared" si="11"/>
        <v>95</v>
      </c>
      <c r="I97" s="76">
        <f t="shared" si="9"/>
        <v>6.3157894736842106</v>
      </c>
      <c r="J97" s="77">
        <f t="shared" si="10"/>
        <v>1.3253348214285714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39" t="s">
        <v>51</v>
      </c>
      <c r="B98" s="86">
        <f t="shared" si="13"/>
        <v>60</v>
      </c>
      <c r="C98" s="87">
        <f t="shared" si="13"/>
        <v>8</v>
      </c>
      <c r="D98" s="87">
        <f t="shared" si="13"/>
        <v>68</v>
      </c>
      <c r="E98" s="86">
        <f t="shared" si="13"/>
        <v>3</v>
      </c>
      <c r="F98" s="87">
        <f t="shared" si="13"/>
        <v>9</v>
      </c>
      <c r="G98" s="87">
        <f t="shared" si="13"/>
        <v>12</v>
      </c>
      <c r="H98" s="86">
        <f t="shared" si="11"/>
        <v>80</v>
      </c>
      <c r="I98" s="132">
        <f t="shared" si="9"/>
        <v>15</v>
      </c>
      <c r="J98" s="133">
        <f t="shared" si="10"/>
        <v>1.1160714285714284</v>
      </c>
      <c r="K98" s="90"/>
      <c r="L98" s="87"/>
      <c r="M98" s="87"/>
      <c r="N98" s="86"/>
      <c r="O98" s="87"/>
      <c r="P98" s="87"/>
      <c r="Q98" s="86"/>
      <c r="R98" s="132"/>
      <c r="S98" s="133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2" t="s">
        <v>52</v>
      </c>
      <c r="B99" s="93">
        <f t="shared" si="13"/>
        <v>483</v>
      </c>
      <c r="C99" s="94">
        <f t="shared" si="13"/>
        <v>45</v>
      </c>
      <c r="D99" s="94">
        <f t="shared" si="13"/>
        <v>528</v>
      </c>
      <c r="E99" s="93">
        <f t="shared" si="13"/>
        <v>10</v>
      </c>
      <c r="F99" s="94">
        <f t="shared" si="13"/>
        <v>31</v>
      </c>
      <c r="G99" s="94">
        <f t="shared" si="13"/>
        <v>41</v>
      </c>
      <c r="H99" s="93">
        <f t="shared" si="11"/>
        <v>569</v>
      </c>
      <c r="I99" s="95">
        <f t="shared" si="9"/>
        <v>7.2056239015817214</v>
      </c>
      <c r="J99" s="96">
        <f t="shared" si="10"/>
        <v>7.9380580357142847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0" t="s">
        <v>53</v>
      </c>
      <c r="B100" s="141">
        <f>B70+B77+B78+B79+B80+B81+B82+B83+B84+B85+B92+B99</f>
        <v>5147</v>
      </c>
      <c r="C100" s="142">
        <f t="shared" ref="C100:H100" si="14">C70+C77+C78+C79+C80+C81+C82+C83+C84+C85+C92+C99</f>
        <v>1048</v>
      </c>
      <c r="D100" s="143">
        <f t="shared" si="14"/>
        <v>6195</v>
      </c>
      <c r="E100" s="141">
        <f t="shared" si="14"/>
        <v>155</v>
      </c>
      <c r="F100" s="144">
        <f t="shared" si="14"/>
        <v>818</v>
      </c>
      <c r="G100" s="143">
        <f t="shared" si="14"/>
        <v>973</v>
      </c>
      <c r="H100" s="426">
        <f t="shared" si="14"/>
        <v>7168</v>
      </c>
      <c r="I100" s="625">
        <f t="shared" si="9"/>
        <v>13.574218749999998</v>
      </c>
      <c r="J100" s="428">
        <f t="shared" ref="J100" si="15">J70+J77+J78+J79+J80+J81+J82+J83+J84+J85+J92+J99</f>
        <v>99.999999999999972</v>
      </c>
      <c r="K100" s="145"/>
      <c r="L100" s="142"/>
      <c r="M100" s="143"/>
      <c r="N100" s="141"/>
      <c r="O100" s="144"/>
      <c r="P100" s="143"/>
      <c r="Q100" s="426"/>
      <c r="R100" s="427"/>
      <c r="S100" s="428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3"/>
  <conditionalFormatting sqref="T30:U30 T37:U37 T44:U49 T52:U52 T59:U59 T70:U70 T77:U77 T84:U89 T92:U92 T99:U99">
    <cfRule type="expression" dxfId="18" priority="14" stopIfTrue="1">
      <formula>$Y30=1</formula>
    </cfRule>
  </conditionalFormatting>
  <conditionalFormatting sqref="B30:J30 B37:J37 B44:J49 B52:J52 B59:J59">
    <cfRule type="expression" dxfId="17" priority="5" stopIfTrue="1">
      <formula>$Y30=1</formula>
    </cfRule>
  </conditionalFormatting>
  <conditionalFormatting sqref="K30:R30 K37:R37 K44:R49 K52:R52 K59:R59">
    <cfRule type="expression" dxfId="16" priority="4" stopIfTrue="1">
      <formula>$Y30=1</formula>
    </cfRule>
  </conditionalFormatting>
  <conditionalFormatting sqref="B70:J70 B77:J77 B84:J89 B92:J92 B99:J99">
    <cfRule type="expression" dxfId="15" priority="3" stopIfTrue="1">
      <formula>$Y70=1</formula>
    </cfRule>
  </conditionalFormatting>
  <conditionalFormatting sqref="K70:S70 K77:S77 K84:S89 K92:S92 K99:S99">
    <cfRule type="expression" dxfId="14" priority="2" stopIfTrue="1">
      <formula>$Y70=1</formula>
    </cfRule>
  </conditionalFormatting>
  <conditionalFormatting sqref="S30 S37 S44:S49 S52 S59">
    <cfRule type="expression" dxfId="13" priority="1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BG100"/>
  <sheetViews>
    <sheetView view="pageBreakPreview" topLeftCell="A43" zoomScaleNormal="70" zoomScaleSheetLayoutView="100" workbookViewId="0">
      <selection activeCell="G61" sqref="G61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101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118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84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119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233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85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86</v>
      </c>
      <c r="C21" s="38"/>
      <c r="D21" s="38"/>
      <c r="E21" s="38"/>
      <c r="F21" s="38"/>
      <c r="G21" s="38"/>
      <c r="H21" s="38"/>
      <c r="I21" s="38"/>
      <c r="J21" s="39"/>
      <c r="K21" s="40" t="s">
        <v>87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120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121</v>
      </c>
      <c r="J23" s="56" t="s">
        <v>122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123</v>
      </c>
      <c r="S23" s="56" t="s">
        <v>124</v>
      </c>
      <c r="T23" s="61"/>
      <c r="U23" s="61"/>
      <c r="V23" s="62"/>
      <c r="W23" s="62"/>
      <c r="X23" s="62">
        <v>444</v>
      </c>
      <c r="Y23" s="62">
        <v>464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f>'No.1-78（方向別）'!B24+'No.1-78（方向別）'!K24+'No.1-910（方向別）'!B24</f>
        <v>62</v>
      </c>
      <c r="C24" s="66">
        <f>'No.1-78（方向別）'!C24+'No.1-78（方向別）'!L24+'No.1-910（方向別）'!C24</f>
        <v>7</v>
      </c>
      <c r="D24" s="66">
        <f>'No.1-78（方向別）'!D24+'No.1-78（方向別）'!M24+'No.1-910（方向別）'!D24</f>
        <v>69</v>
      </c>
      <c r="E24" s="65">
        <f>'No.1-78（方向別）'!E24+'No.1-78（方向別）'!N24+'No.1-910（方向別）'!E24</f>
        <v>2</v>
      </c>
      <c r="F24" s="66">
        <f>'No.1-78（方向別）'!F24+'No.1-78（方向別）'!O24+'No.1-910（方向別）'!F24</f>
        <v>6</v>
      </c>
      <c r="G24" s="66">
        <f>'No.1-78（方向別）'!G24+'No.1-78（方向別）'!P24+'No.1-910（方向別）'!G24</f>
        <v>8</v>
      </c>
      <c r="H24" s="65">
        <f>D24+G24</f>
        <v>77</v>
      </c>
      <c r="I24" s="67">
        <f>G24/H24%</f>
        <v>10.38961038961039</v>
      </c>
      <c r="J24" s="68">
        <f>H24/$H$60%</f>
        <v>1.6407415299382058</v>
      </c>
      <c r="K24" s="69">
        <f>'No.1-12（方向別）'!K24+'No.1-56（方向別）'!K24+'No.1-910（方向別）'!K24</f>
        <v>52</v>
      </c>
      <c r="L24" s="66">
        <f>'No.1-12（方向別）'!L24+'No.1-56（方向別）'!L24+'No.1-910（方向別）'!L24</f>
        <v>16</v>
      </c>
      <c r="M24" s="66">
        <f>'No.1-12（方向別）'!M24+'No.1-56（方向別）'!M24+'No.1-910（方向別）'!M24</f>
        <v>68</v>
      </c>
      <c r="N24" s="65">
        <f>'No.1-12（方向別）'!N24+'No.1-56（方向別）'!N24+'No.1-910（方向別）'!N24</f>
        <v>1</v>
      </c>
      <c r="O24" s="66">
        <f>'No.1-12（方向別）'!O24+'No.1-56（方向別）'!O24+'No.1-910（方向別）'!O24</f>
        <v>3</v>
      </c>
      <c r="P24" s="66">
        <f>'No.1-12（方向別）'!P24+'No.1-56（方向別）'!P24+'No.1-910（方向別）'!P24</f>
        <v>4</v>
      </c>
      <c r="Q24" s="65">
        <f>M24+P24</f>
        <v>72</v>
      </c>
      <c r="R24" s="67">
        <f>P24/Q24%</f>
        <v>5.5555555555555554</v>
      </c>
      <c r="S24" s="68">
        <v>1.6407415299382058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f>'No.1-78（方向別）'!B25+'No.1-78（方向別）'!K25+'No.1-910（方向別）'!B25</f>
        <v>60</v>
      </c>
      <c r="C25" s="75">
        <f>'No.1-78（方向別）'!C25+'No.1-78（方向別）'!L25+'No.1-910（方向別）'!C25</f>
        <v>4</v>
      </c>
      <c r="D25" s="75">
        <f>'No.1-78（方向別）'!D25+'No.1-78（方向別）'!M25+'No.1-910（方向別）'!D25</f>
        <v>64</v>
      </c>
      <c r="E25" s="74">
        <f>'No.1-78（方向別）'!E25+'No.1-78（方向別）'!N25+'No.1-910（方向別）'!E25</f>
        <v>0</v>
      </c>
      <c r="F25" s="75">
        <f>'No.1-78（方向別）'!F25+'No.1-78（方向別）'!O25+'No.1-910（方向別）'!F25</f>
        <v>4</v>
      </c>
      <c r="G25" s="75">
        <f>'No.1-78（方向別）'!G25+'No.1-78（方向別）'!P25+'No.1-910（方向別）'!G25</f>
        <v>4</v>
      </c>
      <c r="H25" s="74">
        <f>D25+G25</f>
        <v>68</v>
      </c>
      <c r="I25" s="76">
        <f t="shared" ref="I25:I60" si="0">G25/H25%</f>
        <v>5.8823529411764701</v>
      </c>
      <c r="J25" s="77">
        <f t="shared" ref="J25:J59" si="1">H25/$H$60%</f>
        <v>1.4489665459194545</v>
      </c>
      <c r="K25" s="78">
        <f>'No.1-12（方向別）'!K25+'No.1-56（方向別）'!K25+'No.1-910（方向別）'!K25</f>
        <v>59</v>
      </c>
      <c r="L25" s="75">
        <f>'No.1-12（方向別）'!L25+'No.1-56（方向別）'!L25+'No.1-910（方向別）'!L25</f>
        <v>13</v>
      </c>
      <c r="M25" s="75">
        <f>'No.1-12（方向別）'!M25+'No.1-56（方向別）'!M25+'No.1-910（方向別）'!M25</f>
        <v>72</v>
      </c>
      <c r="N25" s="74">
        <f>'No.1-12（方向別）'!N25+'No.1-56（方向別）'!N25+'No.1-910（方向別）'!N25</f>
        <v>1</v>
      </c>
      <c r="O25" s="75">
        <f>'No.1-12（方向別）'!O25+'No.1-56（方向別）'!O25+'No.1-910（方向別）'!O25</f>
        <v>4</v>
      </c>
      <c r="P25" s="75">
        <f>'No.1-12（方向別）'!P25+'No.1-56（方向別）'!P25+'No.1-910（方向別）'!P25</f>
        <v>5</v>
      </c>
      <c r="Q25" s="74">
        <f>M25+P25</f>
        <v>77</v>
      </c>
      <c r="R25" s="76">
        <f t="shared" ref="R25:R60" si="2">P25/Q25%</f>
        <v>6.4935064935064934</v>
      </c>
      <c r="S25" s="77">
        <v>1.4489665459194545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f>'No.1-78（方向別）'!B26+'No.1-78（方向別）'!K26+'No.1-910（方向別）'!B26</f>
        <v>60</v>
      </c>
      <c r="C26" s="75">
        <f>'No.1-78（方向別）'!C26+'No.1-78（方向別）'!L26+'No.1-910（方向別）'!C26</f>
        <v>4</v>
      </c>
      <c r="D26" s="75">
        <f>'No.1-78（方向別）'!D26+'No.1-78（方向別）'!M26+'No.1-910（方向別）'!D26</f>
        <v>64</v>
      </c>
      <c r="E26" s="74">
        <f>'No.1-78（方向別）'!E26+'No.1-78（方向別）'!N26+'No.1-910（方向別）'!E26</f>
        <v>0</v>
      </c>
      <c r="F26" s="75">
        <f>'No.1-78（方向別）'!F26+'No.1-78（方向別）'!O26+'No.1-910（方向別）'!F26</f>
        <v>8</v>
      </c>
      <c r="G26" s="75">
        <f>'No.1-78（方向別）'!G26+'No.1-78（方向別）'!P26+'No.1-910（方向別）'!G26</f>
        <v>8</v>
      </c>
      <c r="H26" s="74">
        <f t="shared" ref="H26:H59" si="3">D26+G26</f>
        <v>72</v>
      </c>
      <c r="I26" s="76">
        <f t="shared" si="0"/>
        <v>11.111111111111111</v>
      </c>
      <c r="J26" s="77">
        <f t="shared" si="1"/>
        <v>1.5341998721500107</v>
      </c>
      <c r="K26" s="78">
        <f>'No.1-12（方向別）'!K26+'No.1-56（方向別）'!K26+'No.1-910（方向別）'!K26</f>
        <v>49</v>
      </c>
      <c r="L26" s="75">
        <f>'No.1-12（方向別）'!L26+'No.1-56（方向別）'!L26+'No.1-910（方向別）'!L26</f>
        <v>15</v>
      </c>
      <c r="M26" s="75">
        <f>'No.1-12（方向別）'!M26+'No.1-56（方向別）'!M26+'No.1-910（方向別）'!M26</f>
        <v>64</v>
      </c>
      <c r="N26" s="74">
        <f>'No.1-12（方向別）'!N26+'No.1-56（方向別）'!N26+'No.1-910（方向別）'!N26</f>
        <v>5</v>
      </c>
      <c r="O26" s="75">
        <f>'No.1-12（方向別）'!O26+'No.1-56（方向別）'!O26+'No.1-910（方向別）'!O26</f>
        <v>4</v>
      </c>
      <c r="P26" s="75">
        <f>'No.1-12（方向別）'!P26+'No.1-56（方向別）'!P26+'No.1-910（方向別）'!P26</f>
        <v>9</v>
      </c>
      <c r="Q26" s="74">
        <f t="shared" ref="Q26:Q59" si="4">M26+P26</f>
        <v>73</v>
      </c>
      <c r="R26" s="76">
        <f t="shared" si="2"/>
        <v>12.328767123287671</v>
      </c>
      <c r="S26" s="77">
        <v>1.5341998721500107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f>'No.1-78（方向別）'!B27+'No.1-78（方向別）'!K27+'No.1-910（方向別）'!B27</f>
        <v>65</v>
      </c>
      <c r="C27" s="81">
        <f>'No.1-78（方向別）'!C27+'No.1-78（方向別）'!L27+'No.1-910（方向別）'!C27</f>
        <v>15</v>
      </c>
      <c r="D27" s="81">
        <f>'No.1-78（方向別）'!D27+'No.1-78（方向別）'!M27+'No.1-910（方向別）'!D27</f>
        <v>80</v>
      </c>
      <c r="E27" s="80">
        <f>'No.1-78（方向別）'!E27+'No.1-78（方向別）'!N27+'No.1-910（方向別）'!E27</f>
        <v>1</v>
      </c>
      <c r="F27" s="81">
        <f>'No.1-78（方向別）'!F27+'No.1-78（方向別）'!O27+'No.1-910（方向別）'!F27</f>
        <v>4</v>
      </c>
      <c r="G27" s="81">
        <f>'No.1-78（方向別）'!G27+'No.1-78（方向別）'!P27+'No.1-910（方向別）'!G27</f>
        <v>5</v>
      </c>
      <c r="H27" s="80">
        <f t="shared" si="3"/>
        <v>85</v>
      </c>
      <c r="I27" s="82">
        <f t="shared" si="0"/>
        <v>5.882352941176471</v>
      </c>
      <c r="J27" s="83">
        <f t="shared" si="1"/>
        <v>1.8112081823993182</v>
      </c>
      <c r="K27" s="84">
        <f>'No.1-12（方向別）'!K27+'No.1-56（方向別）'!K27+'No.1-910（方向別）'!K27</f>
        <v>60</v>
      </c>
      <c r="L27" s="81">
        <f>'No.1-12（方向別）'!L27+'No.1-56（方向別）'!L27+'No.1-910（方向別）'!L27</f>
        <v>13</v>
      </c>
      <c r="M27" s="81">
        <f>'No.1-12（方向別）'!M27+'No.1-56（方向別）'!M27+'No.1-910（方向別）'!M27</f>
        <v>73</v>
      </c>
      <c r="N27" s="80">
        <f>'No.1-12（方向別）'!N27+'No.1-56（方向別）'!N27+'No.1-910（方向別）'!N27</f>
        <v>1</v>
      </c>
      <c r="O27" s="81">
        <f>'No.1-12（方向別）'!O27+'No.1-56（方向別）'!O27+'No.1-910（方向別）'!O27</f>
        <v>4</v>
      </c>
      <c r="P27" s="81">
        <f>'No.1-12（方向別）'!P27+'No.1-56（方向別）'!P27+'No.1-910（方向別）'!P27</f>
        <v>5</v>
      </c>
      <c r="Q27" s="80">
        <f t="shared" si="4"/>
        <v>78</v>
      </c>
      <c r="R27" s="82">
        <f t="shared" si="2"/>
        <v>6.4102564102564097</v>
      </c>
      <c r="S27" s="83">
        <v>1.8112081823993182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f>'No.1-78（方向別）'!B28+'No.1-78（方向別）'!K28+'No.1-910（方向別）'!B28</f>
        <v>75</v>
      </c>
      <c r="C28" s="75">
        <f>'No.1-78（方向別）'!C28+'No.1-78（方向別）'!L28+'No.1-910（方向別）'!C28</f>
        <v>9</v>
      </c>
      <c r="D28" s="75">
        <f>'No.1-78（方向別）'!D28+'No.1-78（方向別）'!M28+'No.1-910（方向別）'!D28</f>
        <v>84</v>
      </c>
      <c r="E28" s="74">
        <f>'No.1-78（方向別）'!E28+'No.1-78（方向別）'!N28+'No.1-910（方向別）'!E28</f>
        <v>1</v>
      </c>
      <c r="F28" s="75">
        <f>'No.1-78（方向別）'!F28+'No.1-78（方向別）'!O28+'No.1-910（方向別）'!F28</f>
        <v>3</v>
      </c>
      <c r="G28" s="75">
        <f>'No.1-78（方向別）'!G28+'No.1-78（方向別）'!P28+'No.1-910（方向別）'!G28</f>
        <v>4</v>
      </c>
      <c r="H28" s="74">
        <f t="shared" si="3"/>
        <v>88</v>
      </c>
      <c r="I28" s="76">
        <f t="shared" si="0"/>
        <v>4.5454545454545459</v>
      </c>
      <c r="J28" s="77">
        <f t="shared" si="1"/>
        <v>1.8751331770722353</v>
      </c>
      <c r="K28" s="78">
        <f>'No.1-12（方向別）'!K28+'No.1-56（方向別）'!K28+'No.1-910（方向別）'!K28</f>
        <v>63</v>
      </c>
      <c r="L28" s="75">
        <f>'No.1-12（方向別）'!L28+'No.1-56（方向別）'!L28+'No.1-910（方向別）'!L28</f>
        <v>18</v>
      </c>
      <c r="M28" s="75">
        <f>'No.1-12（方向別）'!M28+'No.1-56（方向別）'!M28+'No.1-910（方向別）'!M28</f>
        <v>81</v>
      </c>
      <c r="N28" s="74">
        <f>'No.1-12（方向別）'!N28+'No.1-56（方向別）'!N28+'No.1-910（方向別）'!N28</f>
        <v>2</v>
      </c>
      <c r="O28" s="75">
        <f>'No.1-12（方向別）'!O28+'No.1-56（方向別）'!O28+'No.1-910（方向別）'!O28</f>
        <v>3</v>
      </c>
      <c r="P28" s="75">
        <f>'No.1-12（方向別）'!P28+'No.1-56（方向別）'!P28+'No.1-910（方向別）'!P28</f>
        <v>5</v>
      </c>
      <c r="Q28" s="74">
        <f t="shared" si="4"/>
        <v>86</v>
      </c>
      <c r="R28" s="76">
        <f t="shared" si="2"/>
        <v>5.8139534883720927</v>
      </c>
      <c r="S28" s="77">
        <v>1.8751331770722353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f>'No.1-78（方向別）'!B29+'No.1-78（方向別）'!K29+'No.1-910（方向別）'!B29</f>
        <v>68</v>
      </c>
      <c r="C29" s="87">
        <f>'No.1-78（方向別）'!C29+'No.1-78（方向別）'!L29+'No.1-910（方向別）'!C29</f>
        <v>13</v>
      </c>
      <c r="D29" s="87">
        <f>'No.1-78（方向別）'!D29+'No.1-78（方向別）'!M29+'No.1-910（方向別）'!D29</f>
        <v>81</v>
      </c>
      <c r="E29" s="86">
        <f>'No.1-78（方向別）'!E29+'No.1-78（方向別）'!N29+'No.1-910（方向別）'!E29</f>
        <v>0</v>
      </c>
      <c r="F29" s="87">
        <f>'No.1-78（方向別）'!F29+'No.1-78（方向別）'!O29+'No.1-910（方向別）'!F29</f>
        <v>2</v>
      </c>
      <c r="G29" s="87">
        <f>'No.1-78（方向別）'!G29+'No.1-78（方向別）'!P29+'No.1-910（方向別）'!G29</f>
        <v>2</v>
      </c>
      <c r="H29" s="86">
        <f t="shared" si="3"/>
        <v>83</v>
      </c>
      <c r="I29" s="88">
        <f t="shared" si="0"/>
        <v>2.4096385542168677</v>
      </c>
      <c r="J29" s="89">
        <f t="shared" si="1"/>
        <v>1.76859151928404</v>
      </c>
      <c r="K29" s="90">
        <f>'No.1-12（方向別）'!K29+'No.1-56（方向別）'!K29+'No.1-910（方向別）'!K29</f>
        <v>86</v>
      </c>
      <c r="L29" s="87">
        <f>'No.1-12（方向別）'!L29+'No.1-56（方向別）'!L29+'No.1-910（方向別）'!L29</f>
        <v>23</v>
      </c>
      <c r="M29" s="87">
        <f>'No.1-12（方向別）'!M29+'No.1-56（方向別）'!M29+'No.1-910（方向別）'!M29</f>
        <v>109</v>
      </c>
      <c r="N29" s="86">
        <f>'No.1-12（方向別）'!N29+'No.1-56（方向別）'!N29+'No.1-910（方向別）'!N29</f>
        <v>1</v>
      </c>
      <c r="O29" s="87">
        <f>'No.1-12（方向別）'!O29+'No.1-56（方向別）'!O29+'No.1-910（方向別）'!O29</f>
        <v>4</v>
      </c>
      <c r="P29" s="87">
        <f>'No.1-12（方向別）'!P29+'No.1-56（方向別）'!P29+'No.1-910（方向別）'!P29</f>
        <v>5</v>
      </c>
      <c r="Q29" s="86">
        <f t="shared" si="4"/>
        <v>114</v>
      </c>
      <c r="R29" s="88">
        <f t="shared" si="2"/>
        <v>4.3859649122807021</v>
      </c>
      <c r="S29" s="89">
        <v>1.76859151928404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'No.1-78（方向別）'!B30+'No.1-78（方向別）'!K30+'No.1-910（方向別）'!B30</f>
        <v>390</v>
      </c>
      <c r="C30" s="94">
        <f>'No.1-78（方向別）'!C30+'No.1-78（方向別）'!L30+'No.1-910（方向別）'!C30</f>
        <v>52</v>
      </c>
      <c r="D30" s="94">
        <f>'No.1-78（方向別）'!D30+'No.1-78（方向別）'!M30+'No.1-910（方向別）'!D30</f>
        <v>442</v>
      </c>
      <c r="E30" s="93">
        <f>'No.1-78（方向別）'!E30+'No.1-78（方向別）'!N30+'No.1-910（方向別）'!E30</f>
        <v>4</v>
      </c>
      <c r="F30" s="94">
        <f>'No.1-78（方向別）'!F30+'No.1-78（方向別）'!O30+'No.1-910（方向別）'!F30</f>
        <v>27</v>
      </c>
      <c r="G30" s="94">
        <f>'No.1-78（方向別）'!G30+'No.1-78（方向別）'!P30+'No.1-910（方向別）'!G30</f>
        <v>31</v>
      </c>
      <c r="H30" s="93">
        <f t="shared" si="3"/>
        <v>473</v>
      </c>
      <c r="I30" s="95">
        <f t="shared" si="0"/>
        <v>6.5539112050739954</v>
      </c>
      <c r="J30" s="96">
        <f t="shared" si="1"/>
        <v>10.078840826763264</v>
      </c>
      <c r="K30" s="97">
        <f>'No.1-12（方向別）'!K30+'No.1-56（方向別）'!K30+'No.1-910（方向別）'!K30</f>
        <v>369</v>
      </c>
      <c r="L30" s="94">
        <f>'No.1-12（方向別）'!L30+'No.1-56（方向別）'!L30+'No.1-910（方向別）'!L30</f>
        <v>98</v>
      </c>
      <c r="M30" s="94">
        <f>'No.1-12（方向別）'!M30+'No.1-56（方向別）'!M30+'No.1-910（方向別）'!M30</f>
        <v>467</v>
      </c>
      <c r="N30" s="93">
        <f>'No.1-12（方向別）'!N30+'No.1-56（方向別）'!N30+'No.1-910（方向別）'!N30</f>
        <v>11</v>
      </c>
      <c r="O30" s="94">
        <f>'No.1-12（方向別）'!O30+'No.1-56（方向別）'!O30+'No.1-910（方向別）'!O30</f>
        <v>22</v>
      </c>
      <c r="P30" s="94">
        <f>'No.1-12（方向別）'!P30+'No.1-56（方向別）'!P30+'No.1-910（方向別）'!P30</f>
        <v>33</v>
      </c>
      <c r="Q30" s="93">
        <f t="shared" si="4"/>
        <v>500</v>
      </c>
      <c r="R30" s="95">
        <f t="shared" si="2"/>
        <v>6.6</v>
      </c>
      <c r="S30" s="96">
        <v>10.078840826763264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f>'No.1-78（方向別）'!B31+'No.1-78（方向別）'!K31+'No.1-910（方向別）'!B31</f>
        <v>64</v>
      </c>
      <c r="C31" s="100">
        <f>'No.1-78（方向別）'!C31+'No.1-78（方向別）'!L31+'No.1-910（方向別）'!C31</f>
        <v>7</v>
      </c>
      <c r="D31" s="100">
        <f>'No.1-78（方向別）'!D31+'No.1-78（方向別）'!M31+'No.1-910（方向別）'!D31</f>
        <v>71</v>
      </c>
      <c r="E31" s="99">
        <f>'No.1-78（方向別）'!E31+'No.1-78（方向別）'!N31+'No.1-910（方向別）'!E31</f>
        <v>2</v>
      </c>
      <c r="F31" s="100">
        <f>'No.1-78（方向別）'!F31+'No.1-78（方向別）'!O31+'No.1-910（方向別）'!F31</f>
        <v>8</v>
      </c>
      <c r="G31" s="100">
        <f>'No.1-78（方向別）'!G31+'No.1-78（方向別）'!P31+'No.1-910（方向別）'!G31</f>
        <v>10</v>
      </c>
      <c r="H31" s="99">
        <f t="shared" si="3"/>
        <v>81</v>
      </c>
      <c r="I31" s="101">
        <f t="shared" si="0"/>
        <v>12.345679012345679</v>
      </c>
      <c r="J31" s="102">
        <f t="shared" si="1"/>
        <v>1.725974856168762</v>
      </c>
      <c r="K31" s="103">
        <f>'No.1-12（方向別）'!K31+'No.1-56（方向別）'!K31+'No.1-910（方向別）'!K31</f>
        <v>87</v>
      </c>
      <c r="L31" s="100">
        <f>'No.1-12（方向別）'!L31+'No.1-56（方向別）'!L31+'No.1-910（方向別）'!L31</f>
        <v>9</v>
      </c>
      <c r="M31" s="100">
        <f>'No.1-12（方向別）'!M31+'No.1-56（方向別）'!M31+'No.1-910（方向別）'!M31</f>
        <v>96</v>
      </c>
      <c r="N31" s="99">
        <f>'No.1-12（方向別）'!N31+'No.1-56（方向別）'!N31+'No.1-910（方向別）'!N31</f>
        <v>3</v>
      </c>
      <c r="O31" s="100">
        <f>'No.1-12（方向別）'!O31+'No.1-56（方向別）'!O31+'No.1-910（方向別）'!O31</f>
        <v>7</v>
      </c>
      <c r="P31" s="100">
        <f>'No.1-12（方向別）'!P31+'No.1-56（方向別）'!P31+'No.1-910（方向別）'!P31</f>
        <v>10</v>
      </c>
      <c r="Q31" s="99">
        <f t="shared" si="4"/>
        <v>106</v>
      </c>
      <c r="R31" s="101">
        <f t="shared" si="2"/>
        <v>9.4339622641509422</v>
      </c>
      <c r="S31" s="102">
        <v>1.725974856168762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f>'No.1-78（方向別）'!B32+'No.1-78（方向別）'!K32+'No.1-910（方向別）'!B32</f>
        <v>44</v>
      </c>
      <c r="C32" s="75">
        <f>'No.1-78（方向別）'!C32+'No.1-78（方向別）'!L32+'No.1-910（方向別）'!C32</f>
        <v>8</v>
      </c>
      <c r="D32" s="75">
        <f>'No.1-78（方向別）'!D32+'No.1-78（方向別）'!M32+'No.1-910（方向別）'!D32</f>
        <v>52</v>
      </c>
      <c r="E32" s="74">
        <f>'No.1-78（方向別）'!E32+'No.1-78（方向別）'!N32+'No.1-910（方向別）'!E32</f>
        <v>3</v>
      </c>
      <c r="F32" s="75">
        <f>'No.1-78（方向別）'!F32+'No.1-78（方向別）'!O32+'No.1-910（方向別）'!F32</f>
        <v>5</v>
      </c>
      <c r="G32" s="75">
        <f>'No.1-78（方向別）'!G32+'No.1-78（方向別）'!P32+'No.1-910（方向別）'!G32</f>
        <v>8</v>
      </c>
      <c r="H32" s="74">
        <f t="shared" si="3"/>
        <v>60</v>
      </c>
      <c r="I32" s="76">
        <f t="shared" si="0"/>
        <v>13.333333333333334</v>
      </c>
      <c r="J32" s="77">
        <f t="shared" si="1"/>
        <v>1.2784998934583423</v>
      </c>
      <c r="K32" s="78">
        <f>'No.1-12（方向別）'!K32+'No.1-56（方向別）'!K32+'No.1-910（方向別）'!K32</f>
        <v>62</v>
      </c>
      <c r="L32" s="75">
        <f>'No.1-12（方向別）'!L32+'No.1-56（方向別）'!L32+'No.1-910（方向別）'!L32</f>
        <v>8</v>
      </c>
      <c r="M32" s="75">
        <f>'No.1-12（方向別）'!M32+'No.1-56（方向別）'!M32+'No.1-910（方向別）'!M32</f>
        <v>70</v>
      </c>
      <c r="N32" s="74">
        <f>'No.1-12（方向別）'!N32+'No.1-56（方向別）'!N32+'No.1-910（方向別）'!N32</f>
        <v>2</v>
      </c>
      <c r="O32" s="75">
        <f>'No.1-12（方向別）'!O32+'No.1-56（方向別）'!O32+'No.1-910（方向別）'!O32</f>
        <v>2</v>
      </c>
      <c r="P32" s="75">
        <f>'No.1-12（方向別）'!P32+'No.1-56（方向別）'!P32+'No.1-910（方向別）'!P32</f>
        <v>4</v>
      </c>
      <c r="Q32" s="74">
        <f t="shared" si="4"/>
        <v>74</v>
      </c>
      <c r="R32" s="76">
        <f t="shared" si="2"/>
        <v>5.4054054054054053</v>
      </c>
      <c r="S32" s="77">
        <v>1.2784998934583423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f>'No.1-78（方向別）'!B33+'No.1-78（方向別）'!K33+'No.1-910（方向別）'!B33</f>
        <v>47</v>
      </c>
      <c r="C33" s="75">
        <f>'No.1-78（方向別）'!C33+'No.1-78（方向別）'!L33+'No.1-910（方向別）'!C33</f>
        <v>10</v>
      </c>
      <c r="D33" s="75">
        <f>'No.1-78（方向別）'!D33+'No.1-78（方向別）'!M33+'No.1-910（方向別）'!D33</f>
        <v>57</v>
      </c>
      <c r="E33" s="74">
        <f>'No.1-78（方向別）'!E33+'No.1-78（方向別）'!N33+'No.1-910（方向別）'!E33</f>
        <v>0</v>
      </c>
      <c r="F33" s="75">
        <f>'No.1-78（方向別）'!F33+'No.1-78（方向別）'!O33+'No.1-910（方向別）'!F33</f>
        <v>11</v>
      </c>
      <c r="G33" s="75">
        <f>'No.1-78（方向別）'!G33+'No.1-78（方向別）'!P33+'No.1-910（方向別）'!G33</f>
        <v>11</v>
      </c>
      <c r="H33" s="74">
        <f t="shared" si="3"/>
        <v>68</v>
      </c>
      <c r="I33" s="76">
        <f t="shared" si="0"/>
        <v>16.176470588235293</v>
      </c>
      <c r="J33" s="77">
        <f t="shared" si="1"/>
        <v>1.4489665459194545</v>
      </c>
      <c r="K33" s="78">
        <f>'No.1-12（方向別）'!K33+'No.1-56（方向別）'!K33+'No.1-910（方向別）'!K33</f>
        <v>46</v>
      </c>
      <c r="L33" s="75">
        <f>'No.1-12（方向別）'!L33+'No.1-56（方向別）'!L33+'No.1-910（方向別）'!L33</f>
        <v>4</v>
      </c>
      <c r="M33" s="75">
        <f>'No.1-12（方向別）'!M33+'No.1-56（方向別）'!M33+'No.1-910（方向別）'!M33</f>
        <v>50</v>
      </c>
      <c r="N33" s="74">
        <f>'No.1-12（方向別）'!N33+'No.1-56（方向別）'!N33+'No.1-910（方向別）'!N33</f>
        <v>5</v>
      </c>
      <c r="O33" s="75">
        <f>'No.1-12（方向別）'!O33+'No.1-56（方向別）'!O33+'No.1-910（方向別）'!O33</f>
        <v>2</v>
      </c>
      <c r="P33" s="75">
        <f>'No.1-12（方向別）'!P33+'No.1-56（方向別）'!P33+'No.1-910（方向別）'!P33</f>
        <v>7</v>
      </c>
      <c r="Q33" s="74">
        <f t="shared" si="4"/>
        <v>57</v>
      </c>
      <c r="R33" s="76">
        <f t="shared" si="2"/>
        <v>12.280701754385966</v>
      </c>
      <c r="S33" s="77">
        <v>1.4489665459194545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f>'No.1-78（方向別）'!B34+'No.1-78（方向別）'!K34+'No.1-910（方向別）'!B34</f>
        <v>50</v>
      </c>
      <c r="C34" s="75">
        <f>'No.1-78（方向別）'!C34+'No.1-78（方向別）'!L34+'No.1-910（方向別）'!C34</f>
        <v>13</v>
      </c>
      <c r="D34" s="75">
        <f>'No.1-78（方向別）'!D34+'No.1-78（方向別）'!M34+'No.1-910（方向別）'!D34</f>
        <v>63</v>
      </c>
      <c r="E34" s="74">
        <f>'No.1-78（方向別）'!E34+'No.1-78（方向別）'!N34+'No.1-910（方向別）'!E34</f>
        <v>0</v>
      </c>
      <c r="F34" s="75">
        <f>'No.1-78（方向別）'!F34+'No.1-78（方向別）'!O34+'No.1-910（方向別）'!F34</f>
        <v>10</v>
      </c>
      <c r="G34" s="75">
        <f>'No.1-78（方向別）'!G34+'No.1-78（方向別）'!P34+'No.1-910（方向別）'!G34</f>
        <v>10</v>
      </c>
      <c r="H34" s="74">
        <f t="shared" si="3"/>
        <v>73</v>
      </c>
      <c r="I34" s="76">
        <f t="shared" si="0"/>
        <v>13.698630136986301</v>
      </c>
      <c r="J34" s="77">
        <f t="shared" si="1"/>
        <v>1.5555082037076498</v>
      </c>
      <c r="K34" s="78">
        <f>'No.1-12（方向別）'!K34+'No.1-56（方向別）'!K34+'No.1-910（方向別）'!K34</f>
        <v>65</v>
      </c>
      <c r="L34" s="75">
        <f>'No.1-12（方向別）'!L34+'No.1-56（方向別）'!L34+'No.1-910（方向別）'!L34</f>
        <v>4</v>
      </c>
      <c r="M34" s="75">
        <f>'No.1-12（方向別）'!M34+'No.1-56（方向別）'!M34+'No.1-910（方向別）'!M34</f>
        <v>69</v>
      </c>
      <c r="N34" s="74">
        <f>'No.1-12（方向別）'!N34+'No.1-56（方向別）'!N34+'No.1-910（方向別）'!N34</f>
        <v>1</v>
      </c>
      <c r="O34" s="75">
        <f>'No.1-12（方向別）'!O34+'No.1-56（方向別）'!O34+'No.1-910（方向別）'!O34</f>
        <v>3</v>
      </c>
      <c r="P34" s="75">
        <f>'No.1-12（方向別）'!P34+'No.1-56（方向別）'!P34+'No.1-910（方向別）'!P34</f>
        <v>4</v>
      </c>
      <c r="Q34" s="74">
        <f t="shared" si="4"/>
        <v>73</v>
      </c>
      <c r="R34" s="76">
        <f t="shared" si="2"/>
        <v>5.4794520547945202</v>
      </c>
      <c r="S34" s="77">
        <v>1.5555082037076498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f>'No.1-78（方向別）'!B35+'No.1-78（方向別）'!K35+'No.1-910（方向別）'!B35</f>
        <v>61</v>
      </c>
      <c r="C35" s="75">
        <f>'No.1-78（方向別）'!C35+'No.1-78（方向別）'!L35+'No.1-910（方向別）'!C35</f>
        <v>16</v>
      </c>
      <c r="D35" s="75">
        <f>'No.1-78（方向別）'!D35+'No.1-78（方向別）'!M35+'No.1-910（方向別）'!D35</f>
        <v>77</v>
      </c>
      <c r="E35" s="74">
        <f>'No.1-78（方向別）'!E35+'No.1-78（方向別）'!N35+'No.1-910（方向別）'!E35</f>
        <v>2</v>
      </c>
      <c r="F35" s="75">
        <f>'No.1-78（方向別）'!F35+'No.1-78（方向別）'!O35+'No.1-910（方向別）'!F35</f>
        <v>7</v>
      </c>
      <c r="G35" s="75">
        <f>'No.1-78（方向別）'!G35+'No.1-78（方向別）'!P35+'No.1-910（方向別）'!G35</f>
        <v>9</v>
      </c>
      <c r="H35" s="74">
        <f t="shared" si="3"/>
        <v>86</v>
      </c>
      <c r="I35" s="76">
        <f t="shared" si="0"/>
        <v>10.465116279069768</v>
      </c>
      <c r="J35" s="77">
        <f t="shared" si="1"/>
        <v>1.8325165139569572</v>
      </c>
      <c r="K35" s="78">
        <f>'No.1-12（方向別）'!K35+'No.1-56（方向別）'!K35+'No.1-910（方向別）'!K35</f>
        <v>63</v>
      </c>
      <c r="L35" s="75">
        <f>'No.1-12（方向別）'!L35+'No.1-56（方向別）'!L35+'No.1-910（方向別）'!L35</f>
        <v>8</v>
      </c>
      <c r="M35" s="75">
        <f>'No.1-12（方向別）'!M35+'No.1-56（方向別）'!M35+'No.1-910（方向別）'!M35</f>
        <v>71</v>
      </c>
      <c r="N35" s="74">
        <f>'No.1-12（方向別）'!N35+'No.1-56（方向別）'!N35+'No.1-910（方向別）'!N35</f>
        <v>1</v>
      </c>
      <c r="O35" s="75">
        <f>'No.1-12（方向別）'!O35+'No.1-56（方向別）'!O35+'No.1-910（方向別）'!O35</f>
        <v>8</v>
      </c>
      <c r="P35" s="75">
        <f>'No.1-12（方向別）'!P35+'No.1-56（方向別）'!P35+'No.1-910（方向別）'!P35</f>
        <v>9</v>
      </c>
      <c r="Q35" s="74">
        <f t="shared" si="4"/>
        <v>80</v>
      </c>
      <c r="R35" s="76">
        <f t="shared" si="2"/>
        <v>11.25</v>
      </c>
      <c r="S35" s="77">
        <v>1.8325165139569572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f>'No.1-78（方向別）'!B36+'No.1-78（方向別）'!K36+'No.1-910（方向別）'!B36</f>
        <v>53</v>
      </c>
      <c r="C36" s="87">
        <f>'No.1-78（方向別）'!C36+'No.1-78（方向別）'!L36+'No.1-910（方向別）'!C36</f>
        <v>11</v>
      </c>
      <c r="D36" s="87">
        <f>'No.1-78（方向別）'!D36+'No.1-78（方向別）'!M36+'No.1-910（方向別）'!D36</f>
        <v>64</v>
      </c>
      <c r="E36" s="86">
        <f>'No.1-78（方向別）'!E36+'No.1-78（方向別）'!N36+'No.1-910（方向別）'!E36</f>
        <v>0</v>
      </c>
      <c r="F36" s="87">
        <f>'No.1-78（方向別）'!F36+'No.1-78（方向別）'!O36+'No.1-910（方向別）'!F36</f>
        <v>7</v>
      </c>
      <c r="G36" s="87">
        <f>'No.1-78（方向別）'!G36+'No.1-78（方向別）'!P36+'No.1-910（方向別）'!G36</f>
        <v>7</v>
      </c>
      <c r="H36" s="86">
        <f t="shared" si="3"/>
        <v>71</v>
      </c>
      <c r="I36" s="88">
        <f t="shared" si="0"/>
        <v>9.8591549295774659</v>
      </c>
      <c r="J36" s="89">
        <f t="shared" si="1"/>
        <v>1.5128915405923715</v>
      </c>
      <c r="K36" s="90">
        <f>'No.1-12（方向別）'!K36+'No.1-56（方向別）'!K36+'No.1-910（方向別）'!K36</f>
        <v>46</v>
      </c>
      <c r="L36" s="87">
        <f>'No.1-12（方向別）'!L36+'No.1-56（方向別）'!L36+'No.1-910（方向別）'!L36</f>
        <v>11</v>
      </c>
      <c r="M36" s="87">
        <f>'No.1-12（方向別）'!M36+'No.1-56（方向別）'!M36+'No.1-910（方向別）'!M36</f>
        <v>57</v>
      </c>
      <c r="N36" s="86">
        <f>'No.1-12（方向別）'!N36+'No.1-56（方向別）'!N36+'No.1-910（方向別）'!N36</f>
        <v>1</v>
      </c>
      <c r="O36" s="87">
        <f>'No.1-12（方向別）'!O36+'No.1-56（方向別）'!O36+'No.1-910（方向別）'!O36</f>
        <v>8</v>
      </c>
      <c r="P36" s="87">
        <f>'No.1-12（方向別）'!P36+'No.1-56（方向別）'!P36+'No.1-910（方向別）'!P36</f>
        <v>9</v>
      </c>
      <c r="Q36" s="86">
        <f t="shared" si="4"/>
        <v>66</v>
      </c>
      <c r="R36" s="88">
        <f t="shared" si="2"/>
        <v>13.636363636363635</v>
      </c>
      <c r="S36" s="89">
        <v>1.5128915405923715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f>'No.1-78（方向別）'!B37+'No.1-78（方向別）'!K37+'No.1-910（方向別）'!B37</f>
        <v>319</v>
      </c>
      <c r="C37" s="94">
        <f>'No.1-78（方向別）'!C37+'No.1-78（方向別）'!L37+'No.1-910（方向別）'!C37</f>
        <v>65</v>
      </c>
      <c r="D37" s="94">
        <f>'No.1-78（方向別）'!D37+'No.1-78（方向別）'!M37+'No.1-910（方向別）'!D37</f>
        <v>384</v>
      </c>
      <c r="E37" s="93">
        <f>'No.1-78（方向別）'!E37+'No.1-78（方向別）'!N37+'No.1-910（方向別）'!E37</f>
        <v>7</v>
      </c>
      <c r="F37" s="94">
        <f>'No.1-78（方向別）'!F37+'No.1-78（方向別）'!O37+'No.1-910（方向別）'!F37</f>
        <v>48</v>
      </c>
      <c r="G37" s="94">
        <f>'No.1-78（方向別）'!G37+'No.1-78（方向別）'!P37+'No.1-910（方向別）'!G37</f>
        <v>55</v>
      </c>
      <c r="H37" s="93">
        <f t="shared" si="3"/>
        <v>439</v>
      </c>
      <c r="I37" s="95">
        <f t="shared" si="0"/>
        <v>12.528473804100228</v>
      </c>
      <c r="J37" s="96">
        <f t="shared" si="1"/>
        <v>9.3543575538035366</v>
      </c>
      <c r="K37" s="97">
        <f>'No.1-12（方向別）'!K37+'No.1-56（方向別）'!K37+'No.1-910（方向別）'!K37</f>
        <v>369</v>
      </c>
      <c r="L37" s="94">
        <f>'No.1-12（方向別）'!L37+'No.1-56（方向別）'!L37+'No.1-910（方向別）'!L37</f>
        <v>44</v>
      </c>
      <c r="M37" s="94">
        <f>'No.1-12（方向別）'!M37+'No.1-56（方向別）'!M37+'No.1-910（方向別）'!M37</f>
        <v>413</v>
      </c>
      <c r="N37" s="93">
        <f>'No.1-12（方向別）'!N37+'No.1-56（方向別）'!N37+'No.1-910（方向別）'!N37</f>
        <v>13</v>
      </c>
      <c r="O37" s="94">
        <f>'No.1-12（方向別）'!O37+'No.1-56（方向別）'!O37+'No.1-910（方向別）'!O37</f>
        <v>30</v>
      </c>
      <c r="P37" s="94">
        <f>'No.1-12（方向別）'!P37+'No.1-56（方向別）'!P37+'No.1-910（方向別）'!P37</f>
        <v>43</v>
      </c>
      <c r="Q37" s="93">
        <f t="shared" si="4"/>
        <v>456</v>
      </c>
      <c r="R37" s="95">
        <f t="shared" si="2"/>
        <v>9.4298245614035103</v>
      </c>
      <c r="S37" s="96">
        <v>9.3543575538035366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f>'No.1-78（方向別）'!B38+'No.1-78（方向別）'!K38+'No.1-910（方向別）'!B38</f>
        <v>258</v>
      </c>
      <c r="C38" s="105">
        <f>'No.1-78（方向別）'!C38+'No.1-78（方向別）'!L38+'No.1-910（方向別）'!C38</f>
        <v>62</v>
      </c>
      <c r="D38" s="94">
        <f>'No.1-78（方向別）'!D38+'No.1-78（方向別）'!M38+'No.1-910（方向別）'!D38</f>
        <v>320</v>
      </c>
      <c r="E38" s="104">
        <f>'No.1-78（方向別）'!E38+'No.1-78（方向別）'!N38+'No.1-910（方向別）'!E38</f>
        <v>2</v>
      </c>
      <c r="F38" s="105">
        <f>'No.1-78（方向別）'!F38+'No.1-78（方向別）'!O38+'No.1-910（方向別）'!F38</f>
        <v>54</v>
      </c>
      <c r="G38" s="94">
        <f>'No.1-78（方向別）'!G38+'No.1-78（方向別）'!P38+'No.1-910（方向別）'!G38</f>
        <v>56</v>
      </c>
      <c r="H38" s="93">
        <f t="shared" si="3"/>
        <v>376</v>
      </c>
      <c r="I38" s="95">
        <f t="shared" si="0"/>
        <v>14.893617021276597</v>
      </c>
      <c r="J38" s="96">
        <f t="shared" si="1"/>
        <v>8.011932665672278</v>
      </c>
      <c r="K38" s="106">
        <f>'No.1-12（方向別）'!K38+'No.1-56（方向別）'!K38+'No.1-910（方向別）'!K38</f>
        <v>314</v>
      </c>
      <c r="L38" s="105">
        <f>'No.1-12（方向別）'!L38+'No.1-56（方向別）'!L38+'No.1-910（方向別）'!L38</f>
        <v>73</v>
      </c>
      <c r="M38" s="94">
        <f>'No.1-12（方向別）'!M38+'No.1-56（方向別）'!M38+'No.1-910（方向別）'!M38</f>
        <v>387</v>
      </c>
      <c r="N38" s="104">
        <f>'No.1-12（方向別）'!N38+'No.1-56（方向別）'!N38+'No.1-910（方向別）'!N38</f>
        <v>6</v>
      </c>
      <c r="O38" s="105">
        <f>'No.1-12（方向別）'!O38+'No.1-56（方向別）'!O38+'No.1-910（方向別）'!O38</f>
        <v>49</v>
      </c>
      <c r="P38" s="94">
        <f>'No.1-12（方向別）'!P38+'No.1-56（方向別）'!P38+'No.1-910（方向別）'!P38</f>
        <v>55</v>
      </c>
      <c r="Q38" s="93">
        <f t="shared" si="4"/>
        <v>442</v>
      </c>
      <c r="R38" s="95">
        <f t="shared" si="2"/>
        <v>12.44343891402715</v>
      </c>
      <c r="S38" s="96">
        <v>8.011932665672278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429" t="s">
        <v>32</v>
      </c>
      <c r="B39" s="104">
        <f>'No.1-78（方向別）'!B39+'No.1-78（方向別）'!K39+'No.1-910（方向別）'!B39</f>
        <v>280</v>
      </c>
      <c r="C39" s="105">
        <f>'No.1-78（方向別）'!C39+'No.1-78（方向別）'!L39+'No.1-910（方向別）'!C39</f>
        <v>58</v>
      </c>
      <c r="D39" s="94">
        <f>'No.1-78（方向別）'!D39+'No.1-78（方向別）'!M39+'No.1-910（方向別）'!D39</f>
        <v>338</v>
      </c>
      <c r="E39" s="104">
        <f>'No.1-78（方向別）'!E39+'No.1-78（方向別）'!N39+'No.1-910（方向別）'!E39</f>
        <v>3</v>
      </c>
      <c r="F39" s="105">
        <f>'No.1-78（方向別）'!F39+'No.1-78（方向別）'!O39+'No.1-910（方向別）'!F39</f>
        <v>61</v>
      </c>
      <c r="G39" s="94">
        <f>'No.1-78（方向別）'!G39+'No.1-78（方向別）'!P39+'No.1-910（方向別）'!G39</f>
        <v>64</v>
      </c>
      <c r="H39" s="93">
        <f t="shared" si="3"/>
        <v>402</v>
      </c>
      <c r="I39" s="95">
        <f t="shared" si="0"/>
        <v>15.920398009950251</v>
      </c>
      <c r="J39" s="96">
        <f t="shared" si="1"/>
        <v>8.565949286170893</v>
      </c>
      <c r="K39" s="106">
        <f>'No.1-12（方向別）'!K39+'No.1-56（方向別）'!K39+'No.1-910（方向別）'!K39</f>
        <v>325</v>
      </c>
      <c r="L39" s="105">
        <f>'No.1-12（方向別）'!L39+'No.1-56（方向別）'!L39+'No.1-910（方向別）'!L39</f>
        <v>89</v>
      </c>
      <c r="M39" s="94">
        <f>'No.1-12（方向別）'!M39+'No.1-56（方向別）'!M39+'No.1-910（方向別）'!M39</f>
        <v>414</v>
      </c>
      <c r="N39" s="104">
        <f>'No.1-12（方向別）'!N39+'No.1-56（方向別）'!N39+'No.1-910（方向別）'!N39</f>
        <v>3</v>
      </c>
      <c r="O39" s="105">
        <f>'No.1-12（方向別）'!O39+'No.1-56（方向別）'!O39+'No.1-910（方向別）'!O39</f>
        <v>44</v>
      </c>
      <c r="P39" s="94">
        <f>'No.1-12（方向別）'!P39+'No.1-56（方向別）'!P39+'No.1-910（方向別）'!P39</f>
        <v>47</v>
      </c>
      <c r="Q39" s="93">
        <f t="shared" si="4"/>
        <v>461</v>
      </c>
      <c r="R39" s="95">
        <f t="shared" si="2"/>
        <v>10.195227765726681</v>
      </c>
      <c r="S39" s="96">
        <v>8.565949286170893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429" t="s">
        <v>33</v>
      </c>
      <c r="B40" s="104">
        <f>'No.1-78（方向別）'!B40+'No.1-78（方向別）'!K40+'No.1-910（方向別）'!B40</f>
        <v>238</v>
      </c>
      <c r="C40" s="105">
        <f>'No.1-78（方向別）'!C40+'No.1-78（方向別）'!L40+'No.1-910（方向別）'!C40</f>
        <v>60</v>
      </c>
      <c r="D40" s="94">
        <f>'No.1-78（方向別）'!D40+'No.1-78（方向別）'!M40+'No.1-910（方向別）'!D40</f>
        <v>298</v>
      </c>
      <c r="E40" s="104">
        <f>'No.1-78（方向別）'!E40+'No.1-78（方向別）'!N40+'No.1-910（方向別）'!E40</f>
        <v>3</v>
      </c>
      <c r="F40" s="105">
        <f>'No.1-78（方向別）'!F40+'No.1-78（方向別）'!O40+'No.1-910（方向別）'!F40</f>
        <v>65</v>
      </c>
      <c r="G40" s="94">
        <f>'No.1-78（方向別）'!G40+'No.1-78（方向別）'!P40+'No.1-910（方向別）'!G40</f>
        <v>68</v>
      </c>
      <c r="H40" s="93">
        <f t="shared" si="3"/>
        <v>366</v>
      </c>
      <c r="I40" s="95">
        <f t="shared" si="0"/>
        <v>18.579234972677593</v>
      </c>
      <c r="J40" s="96">
        <f t="shared" si="1"/>
        <v>7.798849350095888</v>
      </c>
      <c r="K40" s="106">
        <f>'No.1-12（方向別）'!K40+'No.1-56（方向別）'!K40+'No.1-910（方向別）'!K40</f>
        <v>346</v>
      </c>
      <c r="L40" s="105">
        <f>'No.1-12（方向別）'!L40+'No.1-56（方向別）'!L40+'No.1-910（方向別）'!L40</f>
        <v>83</v>
      </c>
      <c r="M40" s="94">
        <f>'No.1-12（方向別）'!M40+'No.1-56（方向別）'!M40+'No.1-910（方向別）'!M40</f>
        <v>429</v>
      </c>
      <c r="N40" s="104">
        <f>'No.1-12（方向別）'!N40+'No.1-56（方向別）'!N40+'No.1-910（方向別）'!N40</f>
        <v>5</v>
      </c>
      <c r="O40" s="105">
        <f>'No.1-12（方向別）'!O40+'No.1-56（方向別）'!O40+'No.1-910（方向別）'!O40</f>
        <v>40</v>
      </c>
      <c r="P40" s="94">
        <f>'No.1-12（方向別）'!P40+'No.1-56（方向別）'!P40+'No.1-910（方向別）'!P40</f>
        <v>45</v>
      </c>
      <c r="Q40" s="93">
        <f t="shared" si="4"/>
        <v>474</v>
      </c>
      <c r="R40" s="95">
        <f t="shared" si="2"/>
        <v>9.4936708860759484</v>
      </c>
      <c r="S40" s="96">
        <v>7.798849350095888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429" t="s">
        <v>34</v>
      </c>
      <c r="B41" s="104">
        <f>'No.1-78（方向別）'!B41+'No.1-78（方向別）'!K41+'No.1-910（方向別）'!B41</f>
        <v>232</v>
      </c>
      <c r="C41" s="105">
        <f>'No.1-78（方向別）'!C41+'No.1-78（方向別）'!L41+'No.1-910（方向別）'!C41</f>
        <v>38</v>
      </c>
      <c r="D41" s="94">
        <f>'No.1-78（方向別）'!D41+'No.1-78（方向別）'!M41+'No.1-910（方向別）'!D41</f>
        <v>270</v>
      </c>
      <c r="E41" s="104">
        <f>'No.1-78（方向別）'!E41+'No.1-78（方向別）'!N41+'No.1-910（方向別）'!E41</f>
        <v>3</v>
      </c>
      <c r="F41" s="105">
        <f>'No.1-78（方向別）'!F41+'No.1-78（方向別）'!O41+'No.1-910（方向別）'!F41</f>
        <v>35</v>
      </c>
      <c r="G41" s="94">
        <f>'No.1-78（方向別）'!G41+'No.1-78（方向別）'!P41+'No.1-910（方向別）'!G41</f>
        <v>38</v>
      </c>
      <c r="H41" s="93">
        <f t="shared" si="3"/>
        <v>308</v>
      </c>
      <c r="I41" s="95">
        <f t="shared" si="0"/>
        <v>12.337662337662337</v>
      </c>
      <c r="J41" s="96">
        <f t="shared" si="1"/>
        <v>6.5629661197528231</v>
      </c>
      <c r="K41" s="106">
        <f>'No.1-12（方向別）'!K41+'No.1-56（方向別）'!K41+'No.1-910（方向別）'!K41</f>
        <v>262</v>
      </c>
      <c r="L41" s="105">
        <f>'No.1-12（方向別）'!L41+'No.1-56（方向別）'!L41+'No.1-910（方向別）'!L41</f>
        <v>125</v>
      </c>
      <c r="M41" s="94">
        <f>'No.1-12（方向別）'!M41+'No.1-56（方向別）'!M41+'No.1-910（方向別）'!M41</f>
        <v>387</v>
      </c>
      <c r="N41" s="104">
        <f>'No.1-12（方向別）'!N41+'No.1-56（方向別）'!N41+'No.1-910（方向別）'!N41</f>
        <v>3</v>
      </c>
      <c r="O41" s="105">
        <f>'No.1-12（方向別）'!O41+'No.1-56（方向別）'!O41+'No.1-910（方向別）'!O41</f>
        <v>31</v>
      </c>
      <c r="P41" s="94">
        <f>'No.1-12（方向別）'!P41+'No.1-56（方向別）'!P41+'No.1-910（方向別）'!P41</f>
        <v>34</v>
      </c>
      <c r="Q41" s="93">
        <f t="shared" si="4"/>
        <v>421</v>
      </c>
      <c r="R41" s="95">
        <f t="shared" si="2"/>
        <v>8.0760095011876487</v>
      </c>
      <c r="S41" s="96">
        <v>6.5629661197528231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429" t="s">
        <v>35</v>
      </c>
      <c r="B42" s="104">
        <f>'No.1-78（方向別）'!B42+'No.1-78（方向別）'!K42+'No.1-910（方向別）'!B42</f>
        <v>305</v>
      </c>
      <c r="C42" s="105">
        <f>'No.1-78（方向別）'!C42+'No.1-78（方向別）'!L42+'No.1-910（方向別）'!C42</f>
        <v>69</v>
      </c>
      <c r="D42" s="94">
        <f>'No.1-78（方向別）'!D42+'No.1-78（方向別）'!M42+'No.1-910（方向別）'!D42</f>
        <v>374</v>
      </c>
      <c r="E42" s="104">
        <f>'No.1-78（方向別）'!E42+'No.1-78（方向別）'!N42+'No.1-910（方向別）'!E42</f>
        <v>3</v>
      </c>
      <c r="F42" s="105">
        <f>'No.1-78（方向別）'!F42+'No.1-78（方向別）'!O42+'No.1-910（方向別）'!F42</f>
        <v>33</v>
      </c>
      <c r="G42" s="94">
        <f>'No.1-78（方向別）'!G42+'No.1-78（方向別）'!P42+'No.1-910（方向別）'!G42</f>
        <v>36</v>
      </c>
      <c r="H42" s="93">
        <f t="shared" si="3"/>
        <v>410</v>
      </c>
      <c r="I42" s="95">
        <f t="shared" si="0"/>
        <v>8.7804878048780495</v>
      </c>
      <c r="J42" s="96">
        <f t="shared" si="1"/>
        <v>8.7364159386320051</v>
      </c>
      <c r="K42" s="106">
        <f>'No.1-12（方向別）'!K42+'No.1-56（方向別）'!K42+'No.1-910（方向別）'!K42</f>
        <v>197</v>
      </c>
      <c r="L42" s="105">
        <f>'No.1-12（方向別）'!L42+'No.1-56（方向別）'!L42+'No.1-910（方向別）'!L42</f>
        <v>99</v>
      </c>
      <c r="M42" s="94">
        <f>'No.1-12（方向別）'!M42+'No.1-56（方向別）'!M42+'No.1-910（方向別）'!M42</f>
        <v>296</v>
      </c>
      <c r="N42" s="104">
        <f>'No.1-12（方向別）'!N42+'No.1-56（方向別）'!N42+'No.1-910（方向別）'!N42</f>
        <v>12</v>
      </c>
      <c r="O42" s="105">
        <f>'No.1-12（方向別）'!O42+'No.1-56（方向別）'!O42+'No.1-910（方向別）'!O42</f>
        <v>21</v>
      </c>
      <c r="P42" s="94">
        <f>'No.1-12（方向別）'!P42+'No.1-56（方向別）'!P42+'No.1-910（方向別）'!P42</f>
        <v>33</v>
      </c>
      <c r="Q42" s="93">
        <f t="shared" si="4"/>
        <v>329</v>
      </c>
      <c r="R42" s="95">
        <f t="shared" si="2"/>
        <v>10.030395136778115</v>
      </c>
      <c r="S42" s="96">
        <v>8.7364159386320051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429" t="s">
        <v>36</v>
      </c>
      <c r="B43" s="104">
        <f>'No.1-78（方向別）'!B43+'No.1-78（方向別）'!K43+'No.1-910（方向別）'!B43</f>
        <v>272</v>
      </c>
      <c r="C43" s="105">
        <f>'No.1-78（方向別）'!C43+'No.1-78（方向別）'!L43+'No.1-910（方向別）'!C43</f>
        <v>67</v>
      </c>
      <c r="D43" s="94">
        <f>'No.1-78（方向別）'!D43+'No.1-78（方向別）'!M43+'No.1-910（方向別）'!D43</f>
        <v>339</v>
      </c>
      <c r="E43" s="104">
        <f>'No.1-78（方向別）'!E43+'No.1-78（方向別）'!N43+'No.1-910（方向別）'!E43</f>
        <v>5</v>
      </c>
      <c r="F43" s="105">
        <f>'No.1-78（方向別）'!F43+'No.1-78（方向別）'!O43+'No.1-910（方向別）'!F43</f>
        <v>30</v>
      </c>
      <c r="G43" s="94">
        <f>'No.1-78（方向別）'!G43+'No.1-78（方向別）'!P43+'No.1-910（方向別）'!G43</f>
        <v>35</v>
      </c>
      <c r="H43" s="93">
        <f t="shared" si="3"/>
        <v>374</v>
      </c>
      <c r="I43" s="95">
        <f t="shared" si="0"/>
        <v>9.3582887700534751</v>
      </c>
      <c r="J43" s="96">
        <f t="shared" si="1"/>
        <v>7.969316002557</v>
      </c>
      <c r="K43" s="106">
        <f>'No.1-12（方向別）'!K43+'No.1-56（方向別）'!K43+'No.1-910（方向別）'!K43</f>
        <v>433</v>
      </c>
      <c r="L43" s="105">
        <f>'No.1-12（方向別）'!L43+'No.1-56（方向別）'!L43+'No.1-910（方向別）'!L43</f>
        <v>78</v>
      </c>
      <c r="M43" s="94">
        <f>'No.1-12（方向別）'!M43+'No.1-56（方向別）'!M43+'No.1-910（方向別）'!M43</f>
        <v>511</v>
      </c>
      <c r="N43" s="104">
        <f>'No.1-12（方向別）'!N43+'No.1-56（方向別）'!N43+'No.1-910（方向別）'!N43</f>
        <v>11</v>
      </c>
      <c r="O43" s="105">
        <f>'No.1-12（方向別）'!O43+'No.1-56（方向別）'!O43+'No.1-910（方向別）'!O43</f>
        <v>23</v>
      </c>
      <c r="P43" s="94">
        <f>'No.1-12（方向別）'!P43+'No.1-56（方向別）'!P43+'No.1-910（方向別）'!P43</f>
        <v>34</v>
      </c>
      <c r="Q43" s="93">
        <f t="shared" si="4"/>
        <v>545</v>
      </c>
      <c r="R43" s="95">
        <f t="shared" si="2"/>
        <v>6.238532110091743</v>
      </c>
      <c r="S43" s="96">
        <v>7.969316002557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429" t="s">
        <v>37</v>
      </c>
      <c r="B44" s="107">
        <f>'No.1-78（方向別）'!B44+'No.1-78（方向別）'!K44+'No.1-910（方向別）'!B44</f>
        <v>306</v>
      </c>
      <c r="C44" s="108">
        <f>'No.1-78（方向別）'!C44+'No.1-78（方向別）'!L44+'No.1-910（方向別）'!C44</f>
        <v>64</v>
      </c>
      <c r="D44" s="109">
        <f>'No.1-78（方向別）'!D44+'No.1-78（方向別）'!M44+'No.1-910（方向別）'!D44</f>
        <v>370</v>
      </c>
      <c r="E44" s="107">
        <f>'No.1-78（方向別）'!E44+'No.1-78（方向別）'!N44+'No.1-910（方向別）'!E44</f>
        <v>4</v>
      </c>
      <c r="F44" s="110">
        <f>'No.1-78（方向別）'!F44+'No.1-78（方向別）'!O44+'No.1-910（方向別）'!F44</f>
        <v>32</v>
      </c>
      <c r="G44" s="109">
        <f>'No.1-78（方向別）'!G44+'No.1-78（方向別）'!P44+'No.1-910（方向別）'!G44</f>
        <v>36</v>
      </c>
      <c r="H44" s="104">
        <f t="shared" si="3"/>
        <v>406</v>
      </c>
      <c r="I44" s="95">
        <f t="shared" si="0"/>
        <v>8.8669950738916263</v>
      </c>
      <c r="J44" s="96">
        <f t="shared" si="1"/>
        <v>8.651182612401449</v>
      </c>
      <c r="K44" s="111">
        <f>'No.1-12（方向別）'!K44+'No.1-56（方向別）'!K44+'No.1-910（方向別）'!K44</f>
        <v>315</v>
      </c>
      <c r="L44" s="108">
        <f>'No.1-12（方向別）'!L44+'No.1-56（方向別）'!L44+'No.1-910（方向別）'!L44</f>
        <v>66</v>
      </c>
      <c r="M44" s="109">
        <f>'No.1-12（方向別）'!M44+'No.1-56（方向別）'!M44+'No.1-910（方向別）'!M44</f>
        <v>381</v>
      </c>
      <c r="N44" s="107">
        <f>'No.1-12（方向別）'!N44+'No.1-56（方向別）'!N44+'No.1-910（方向別）'!N44</f>
        <v>6</v>
      </c>
      <c r="O44" s="110">
        <f>'No.1-12（方向別）'!O44+'No.1-56（方向別）'!O44+'No.1-910（方向別）'!O44</f>
        <v>39</v>
      </c>
      <c r="P44" s="109">
        <f>'No.1-12（方向別）'!P44+'No.1-56（方向別）'!P44+'No.1-910（方向別）'!P44</f>
        <v>45</v>
      </c>
      <c r="Q44" s="104">
        <f t="shared" si="4"/>
        <v>426</v>
      </c>
      <c r="R44" s="95">
        <f t="shared" si="2"/>
        <v>10.563380281690142</v>
      </c>
      <c r="S44" s="96">
        <v>8.651182612401449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f>'No.1-78（方向別）'!B45+'No.1-78（方向別）'!K45+'No.1-910（方向別）'!B45</f>
        <v>310</v>
      </c>
      <c r="C45" s="108">
        <f>'No.1-78（方向別）'!C45+'No.1-78（方向別）'!L45+'No.1-910（方向別）'!C45</f>
        <v>46</v>
      </c>
      <c r="D45" s="109">
        <f>'No.1-78（方向別）'!D45+'No.1-78（方向別）'!M45+'No.1-910（方向別）'!D45</f>
        <v>356</v>
      </c>
      <c r="E45" s="107">
        <f>'No.1-78（方向別）'!E45+'No.1-78（方向別）'!N45+'No.1-910（方向別）'!E45</f>
        <v>3</v>
      </c>
      <c r="F45" s="110">
        <f>'No.1-78（方向別）'!F45+'No.1-78（方向別）'!O45+'No.1-910（方向別）'!F45</f>
        <v>32</v>
      </c>
      <c r="G45" s="109">
        <f>'No.1-78（方向別）'!G45+'No.1-78（方向別）'!P45+'No.1-910（方向別）'!G45</f>
        <v>35</v>
      </c>
      <c r="H45" s="104">
        <f t="shared" si="3"/>
        <v>391</v>
      </c>
      <c r="I45" s="95">
        <f t="shared" si="0"/>
        <v>8.9514066496163682</v>
      </c>
      <c r="J45" s="96">
        <f t="shared" si="1"/>
        <v>8.3315576390368626</v>
      </c>
      <c r="K45" s="111">
        <f>'No.1-12（方向別）'!K45+'No.1-56（方向別）'!K45+'No.1-910（方向別）'!K45</f>
        <v>406</v>
      </c>
      <c r="L45" s="108">
        <f>'No.1-12（方向別）'!L45+'No.1-56（方向別）'!L45+'No.1-910（方向別）'!L45</f>
        <v>108</v>
      </c>
      <c r="M45" s="109">
        <f>'No.1-12（方向別）'!M45+'No.1-56（方向別）'!M45+'No.1-910（方向別）'!M45</f>
        <v>514</v>
      </c>
      <c r="N45" s="107">
        <f>'No.1-12（方向別）'!N45+'No.1-56（方向別）'!N45+'No.1-910（方向別）'!N45</f>
        <v>4</v>
      </c>
      <c r="O45" s="110">
        <f>'No.1-12（方向別）'!O45+'No.1-56（方向別）'!O45+'No.1-910（方向別）'!O45</f>
        <v>30</v>
      </c>
      <c r="P45" s="109">
        <f>'No.1-12（方向別）'!P45+'No.1-56（方向別）'!P45+'No.1-910（方向別）'!P45</f>
        <v>34</v>
      </c>
      <c r="Q45" s="104">
        <f t="shared" si="4"/>
        <v>548</v>
      </c>
      <c r="R45" s="95">
        <f t="shared" si="2"/>
        <v>6.2043795620437949</v>
      </c>
      <c r="S45" s="96">
        <v>8.3315576390368626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f>'No.1-78（方向別）'!B46+'No.1-78（方向別）'!K46+'No.1-910（方向別）'!B46</f>
        <v>85</v>
      </c>
      <c r="C46" s="115">
        <f>'No.1-78（方向別）'!C46+'No.1-78（方向別）'!L46+'No.1-910（方向別）'!C46</f>
        <v>5</v>
      </c>
      <c r="D46" s="116">
        <f>'No.1-78（方向別）'!D46+'No.1-78（方向別）'!M46+'No.1-910（方向別）'!D46</f>
        <v>90</v>
      </c>
      <c r="E46" s="114">
        <f>'No.1-78（方向別）'!E46+'No.1-78（方向別）'!N46+'No.1-910（方向別）'!E46</f>
        <v>1</v>
      </c>
      <c r="F46" s="117">
        <f>'No.1-78（方向別）'!F46+'No.1-78（方向別）'!O46+'No.1-910（方向別）'!F46</f>
        <v>4</v>
      </c>
      <c r="G46" s="116">
        <f>'No.1-78（方向別）'!G46+'No.1-78（方向別）'!P46+'No.1-910（方向別）'!G46</f>
        <v>5</v>
      </c>
      <c r="H46" s="118">
        <f t="shared" si="3"/>
        <v>95</v>
      </c>
      <c r="I46" s="119">
        <f t="shared" si="0"/>
        <v>5.2631578947368425</v>
      </c>
      <c r="J46" s="120">
        <f t="shared" si="1"/>
        <v>2.0242914979757085</v>
      </c>
      <c r="K46" s="121">
        <f>'No.1-12（方向別）'!K46+'No.1-56（方向別）'!K46+'No.1-910（方向別）'!K46</f>
        <v>71</v>
      </c>
      <c r="L46" s="115">
        <f>'No.1-12（方向別）'!L46+'No.1-56（方向別）'!L46+'No.1-910（方向別）'!L46</f>
        <v>14</v>
      </c>
      <c r="M46" s="116">
        <f>'No.1-12（方向別）'!M46+'No.1-56（方向別）'!M46+'No.1-910（方向別）'!M46</f>
        <v>85</v>
      </c>
      <c r="N46" s="114">
        <f>'No.1-12（方向別）'!N46+'No.1-56（方向別）'!N46+'No.1-910（方向別）'!N46</f>
        <v>0</v>
      </c>
      <c r="O46" s="117">
        <f>'No.1-12（方向別）'!O46+'No.1-56（方向別）'!O46+'No.1-910（方向別）'!O46</f>
        <v>4</v>
      </c>
      <c r="P46" s="116">
        <f>'No.1-12（方向別）'!P46+'No.1-56（方向別）'!P46+'No.1-910（方向別）'!P46</f>
        <v>4</v>
      </c>
      <c r="Q46" s="118">
        <f t="shared" si="4"/>
        <v>89</v>
      </c>
      <c r="R46" s="119">
        <f t="shared" si="2"/>
        <v>4.4943820224719104</v>
      </c>
      <c r="S46" s="120">
        <v>2.0242914979757085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f>'No.1-78（方向別）'!B47+'No.1-78（方向別）'!K47+'No.1-910（方向別）'!B47</f>
        <v>48</v>
      </c>
      <c r="C47" s="124">
        <f>'No.1-78（方向別）'!C47+'No.1-78（方向別）'!L47+'No.1-910（方向別）'!C47</f>
        <v>2</v>
      </c>
      <c r="D47" s="125">
        <f>'No.1-78（方向別）'!D47+'No.1-78（方向別）'!M47+'No.1-910（方向別）'!D47</f>
        <v>50</v>
      </c>
      <c r="E47" s="123">
        <f>'No.1-78（方向別）'!E47+'No.1-78（方向別）'!N47+'No.1-910（方向別）'!E47</f>
        <v>0</v>
      </c>
      <c r="F47" s="126">
        <f>'No.1-78（方向別）'!F47+'No.1-78（方向別）'!O47+'No.1-910（方向別）'!F47</f>
        <v>6</v>
      </c>
      <c r="G47" s="125">
        <f>'No.1-78（方向別）'!G47+'No.1-78（方向別）'!P47+'No.1-910（方向別）'!G47</f>
        <v>6</v>
      </c>
      <c r="H47" s="127">
        <f t="shared" si="3"/>
        <v>56</v>
      </c>
      <c r="I47" s="128">
        <f t="shared" si="0"/>
        <v>10.714285714285714</v>
      </c>
      <c r="J47" s="129">
        <f t="shared" si="1"/>
        <v>1.193266567227786</v>
      </c>
      <c r="K47" s="130">
        <f>'No.1-12（方向別）'!K47+'No.1-56（方向別）'!K47+'No.1-910（方向別）'!K47</f>
        <v>66</v>
      </c>
      <c r="L47" s="124">
        <f>'No.1-12（方向別）'!L47+'No.1-56（方向別）'!L47+'No.1-910（方向別）'!L47</f>
        <v>8</v>
      </c>
      <c r="M47" s="125">
        <f>'No.1-12（方向別）'!M47+'No.1-56（方向別）'!M47+'No.1-910（方向別）'!M47</f>
        <v>74</v>
      </c>
      <c r="N47" s="123">
        <f>'No.1-12（方向別）'!N47+'No.1-56（方向別）'!N47+'No.1-910（方向別）'!N47</f>
        <v>1</v>
      </c>
      <c r="O47" s="126">
        <f>'No.1-12（方向別）'!O47+'No.1-56（方向別）'!O47+'No.1-910（方向別）'!O47</f>
        <v>2</v>
      </c>
      <c r="P47" s="125">
        <f>'No.1-12（方向別）'!P47+'No.1-56（方向別）'!P47+'No.1-910（方向別）'!P47</f>
        <v>3</v>
      </c>
      <c r="Q47" s="127">
        <f t="shared" si="4"/>
        <v>77</v>
      </c>
      <c r="R47" s="128">
        <f t="shared" si="2"/>
        <v>3.8961038961038961</v>
      </c>
      <c r="S47" s="129">
        <v>1.193266567227786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f>'No.1-78（方向別）'!B48+'No.1-78（方向別）'!K48+'No.1-910（方向別）'!B48</f>
        <v>52</v>
      </c>
      <c r="C48" s="124">
        <f>'No.1-78（方向別）'!C48+'No.1-78（方向別）'!L48+'No.1-910（方向別）'!C48</f>
        <v>5</v>
      </c>
      <c r="D48" s="125">
        <f>'No.1-78（方向別）'!D48+'No.1-78（方向別）'!M48+'No.1-910（方向別）'!D48</f>
        <v>57</v>
      </c>
      <c r="E48" s="123">
        <f>'No.1-78（方向別）'!E48+'No.1-78（方向別）'!N48+'No.1-910（方向別）'!E48</f>
        <v>1</v>
      </c>
      <c r="F48" s="126">
        <f>'No.1-78（方向別）'!F48+'No.1-78（方向別）'!O48+'No.1-910（方向別）'!F48</f>
        <v>8</v>
      </c>
      <c r="G48" s="125">
        <f>'No.1-78（方向別）'!G48+'No.1-78（方向別）'!P48+'No.1-910（方向別）'!G48</f>
        <v>9</v>
      </c>
      <c r="H48" s="127">
        <f t="shared" si="3"/>
        <v>66</v>
      </c>
      <c r="I48" s="128">
        <f t="shared" si="0"/>
        <v>13.636363636363635</v>
      </c>
      <c r="J48" s="129">
        <f t="shared" si="1"/>
        <v>1.4063498828041765</v>
      </c>
      <c r="K48" s="130">
        <f>'No.1-12（方向別）'!K48+'No.1-56（方向別）'!K48+'No.1-910（方向別）'!K48</f>
        <v>65</v>
      </c>
      <c r="L48" s="124">
        <f>'No.1-12（方向別）'!L48+'No.1-56（方向別）'!L48+'No.1-910（方向別）'!L48</f>
        <v>10</v>
      </c>
      <c r="M48" s="125">
        <f>'No.1-12（方向別）'!M48+'No.1-56（方向別）'!M48+'No.1-910（方向別）'!M48</f>
        <v>75</v>
      </c>
      <c r="N48" s="123">
        <f>'No.1-12（方向別）'!N48+'No.1-56（方向別）'!N48+'No.1-910（方向別）'!N48</f>
        <v>1</v>
      </c>
      <c r="O48" s="126">
        <f>'No.1-12（方向別）'!O48+'No.1-56（方向別）'!O48+'No.1-910（方向別）'!O48</f>
        <v>2</v>
      </c>
      <c r="P48" s="125">
        <f>'No.1-12（方向別）'!P48+'No.1-56（方向別）'!P48+'No.1-910（方向別）'!P48</f>
        <v>3</v>
      </c>
      <c r="Q48" s="127">
        <f t="shared" si="4"/>
        <v>78</v>
      </c>
      <c r="R48" s="128">
        <f t="shared" si="2"/>
        <v>3.8461538461538458</v>
      </c>
      <c r="S48" s="129">
        <v>1.4063498828041765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f>'No.1-78（方向別）'!B49+'No.1-78（方向別）'!K49+'No.1-910（方向別）'!B49</f>
        <v>65</v>
      </c>
      <c r="C49" s="124">
        <f>'No.1-78（方向別）'!C49+'No.1-78（方向別）'!L49+'No.1-910（方向別）'!C49</f>
        <v>4</v>
      </c>
      <c r="D49" s="125">
        <f>'No.1-78（方向別）'!D49+'No.1-78（方向別）'!M49+'No.1-910（方向別）'!D49</f>
        <v>69</v>
      </c>
      <c r="E49" s="123">
        <f>'No.1-78（方向別）'!E49+'No.1-78（方向別）'!N49+'No.1-910（方向別）'!E49</f>
        <v>1</v>
      </c>
      <c r="F49" s="126">
        <f>'No.1-78（方向別）'!F49+'No.1-78（方向別）'!O49+'No.1-910（方向別）'!F49</f>
        <v>4</v>
      </c>
      <c r="G49" s="125">
        <f>'No.1-78（方向別）'!G49+'No.1-78（方向別）'!P49+'No.1-910（方向別）'!G49</f>
        <v>5</v>
      </c>
      <c r="H49" s="127">
        <f t="shared" si="3"/>
        <v>74</v>
      </c>
      <c r="I49" s="128">
        <f t="shared" si="0"/>
        <v>6.756756756756757</v>
      </c>
      <c r="J49" s="129">
        <f t="shared" si="1"/>
        <v>1.5768165352652888</v>
      </c>
      <c r="K49" s="130">
        <f>'No.1-12（方向別）'!K49+'No.1-56（方向別）'!K49+'No.1-910（方向別）'!K49</f>
        <v>50</v>
      </c>
      <c r="L49" s="124">
        <f>'No.1-12（方向別）'!L49+'No.1-56（方向別）'!L49+'No.1-910（方向別）'!L49</f>
        <v>10</v>
      </c>
      <c r="M49" s="125">
        <f>'No.1-12（方向別）'!M49+'No.1-56（方向別）'!M49+'No.1-910（方向別）'!M49</f>
        <v>60</v>
      </c>
      <c r="N49" s="123">
        <f>'No.1-12（方向別）'!N49+'No.1-56（方向別）'!N49+'No.1-910（方向別）'!N49</f>
        <v>1</v>
      </c>
      <c r="O49" s="126">
        <f>'No.1-12（方向別）'!O49+'No.1-56（方向別）'!O49+'No.1-910（方向別）'!O49</f>
        <v>2</v>
      </c>
      <c r="P49" s="125">
        <f>'No.1-12（方向別）'!P49+'No.1-56（方向別）'!P49+'No.1-910（方向別）'!P49</f>
        <v>3</v>
      </c>
      <c r="Q49" s="127">
        <f t="shared" si="4"/>
        <v>63</v>
      </c>
      <c r="R49" s="128">
        <f t="shared" si="2"/>
        <v>4.7619047619047619</v>
      </c>
      <c r="S49" s="129">
        <v>1.5768165352652888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f>'No.1-78（方向別）'!B50+'No.1-78（方向別）'!K50+'No.1-910（方向別）'!B50</f>
        <v>52</v>
      </c>
      <c r="C50" s="75">
        <f>'No.1-78（方向別）'!C50+'No.1-78（方向別）'!L50+'No.1-910（方向別）'!C50</f>
        <v>3</v>
      </c>
      <c r="D50" s="75">
        <f>'No.1-78（方向別）'!D50+'No.1-78（方向別）'!M50+'No.1-910（方向別）'!D50</f>
        <v>55</v>
      </c>
      <c r="E50" s="74">
        <f>'No.1-78（方向別）'!E50+'No.1-78（方向別）'!N50+'No.1-910（方向別）'!E50</f>
        <v>0</v>
      </c>
      <c r="F50" s="75">
        <f>'No.1-78（方向別）'!F50+'No.1-78（方向別）'!O50+'No.1-910（方向別）'!F50</f>
        <v>1</v>
      </c>
      <c r="G50" s="75">
        <f>'No.1-78（方向別）'!G50+'No.1-78（方向別）'!P50+'No.1-910（方向別）'!G50</f>
        <v>1</v>
      </c>
      <c r="H50" s="74">
        <f t="shared" si="3"/>
        <v>56</v>
      </c>
      <c r="I50" s="76">
        <f t="shared" si="0"/>
        <v>1.7857142857142856</v>
      </c>
      <c r="J50" s="77">
        <f t="shared" si="1"/>
        <v>1.193266567227786</v>
      </c>
      <c r="K50" s="78">
        <f>'No.1-12（方向別）'!K50+'No.1-56（方向別）'!K50+'No.1-910（方向別）'!K50</f>
        <v>82</v>
      </c>
      <c r="L50" s="75">
        <f>'No.1-12（方向別）'!L50+'No.1-56（方向別）'!L50+'No.1-910（方向別）'!L50</f>
        <v>11</v>
      </c>
      <c r="M50" s="75">
        <f>'No.1-12（方向別）'!M50+'No.1-56（方向別）'!M50+'No.1-910（方向別）'!M50</f>
        <v>93</v>
      </c>
      <c r="N50" s="74">
        <f>'No.1-12（方向別）'!N50+'No.1-56（方向別）'!N50+'No.1-910（方向別）'!N50</f>
        <v>1</v>
      </c>
      <c r="O50" s="75">
        <f>'No.1-12（方向別）'!O50+'No.1-56（方向別）'!O50+'No.1-910（方向別）'!O50</f>
        <v>3</v>
      </c>
      <c r="P50" s="75">
        <f>'No.1-12（方向別）'!P50+'No.1-56（方向別）'!P50+'No.1-910（方向別）'!P50</f>
        <v>4</v>
      </c>
      <c r="Q50" s="74">
        <f t="shared" si="4"/>
        <v>97</v>
      </c>
      <c r="R50" s="76">
        <f t="shared" si="2"/>
        <v>4.123711340206186</v>
      </c>
      <c r="S50" s="77">
        <v>1.193266567227786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f>'No.1-78（方向別）'!B51+'No.1-78（方向別）'!K51+'No.1-910（方向別）'!B51</f>
        <v>51</v>
      </c>
      <c r="C51" s="87">
        <f>'No.1-78（方向別）'!C51+'No.1-78（方向別）'!L51+'No.1-910（方向別）'!C51</f>
        <v>1</v>
      </c>
      <c r="D51" s="87">
        <f>'No.1-78（方向別）'!D51+'No.1-78（方向別）'!M51+'No.1-910（方向別）'!D51</f>
        <v>52</v>
      </c>
      <c r="E51" s="86">
        <f>'No.1-78（方向別）'!E51+'No.1-78（方向別）'!N51+'No.1-910（方向別）'!E51</f>
        <v>1</v>
      </c>
      <c r="F51" s="87">
        <f>'No.1-78（方向別）'!F51+'No.1-78（方向別）'!O51+'No.1-910（方向別）'!F51</f>
        <v>1</v>
      </c>
      <c r="G51" s="87">
        <f>'No.1-78（方向別）'!G51+'No.1-78（方向別）'!P51+'No.1-910（方向別）'!G51</f>
        <v>2</v>
      </c>
      <c r="H51" s="86">
        <f t="shared" si="3"/>
        <v>54</v>
      </c>
      <c r="I51" s="132">
        <f t="shared" si="0"/>
        <v>3.7037037037037033</v>
      </c>
      <c r="J51" s="133">
        <f t="shared" si="1"/>
        <v>1.150649904112508</v>
      </c>
      <c r="K51" s="90">
        <f>'No.1-12（方向別）'!K51+'No.1-56（方向別）'!K51+'No.1-910（方向別）'!K51</f>
        <v>68</v>
      </c>
      <c r="L51" s="87">
        <f>'No.1-12（方向別）'!L51+'No.1-56（方向別）'!L51+'No.1-910（方向別）'!L51</f>
        <v>17</v>
      </c>
      <c r="M51" s="87">
        <f>'No.1-12（方向別）'!M51+'No.1-56（方向別）'!M51+'No.1-910（方向別）'!M51</f>
        <v>85</v>
      </c>
      <c r="N51" s="86">
        <f>'No.1-12（方向別）'!N51+'No.1-56（方向別）'!N51+'No.1-910（方向別）'!N51</f>
        <v>2</v>
      </c>
      <c r="O51" s="87">
        <f>'No.1-12（方向別）'!O51+'No.1-56（方向別）'!O51+'No.1-910（方向別）'!O51</f>
        <v>5</v>
      </c>
      <c r="P51" s="87">
        <f>'No.1-12（方向別）'!P51+'No.1-56（方向別）'!P51+'No.1-910（方向別）'!P51</f>
        <v>7</v>
      </c>
      <c r="Q51" s="86">
        <f t="shared" si="4"/>
        <v>92</v>
      </c>
      <c r="R51" s="132">
        <f t="shared" si="2"/>
        <v>7.6086956521739131</v>
      </c>
      <c r="S51" s="133">
        <v>1.150649904112508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125</v>
      </c>
      <c r="B52" s="93">
        <f>'No.1-78（方向別）'!B52+'No.1-78（方向別）'!K52+'No.1-910（方向別）'!B52</f>
        <v>353</v>
      </c>
      <c r="C52" s="94">
        <f>'No.1-78（方向別）'!C52+'No.1-78（方向別）'!L52+'No.1-910（方向別）'!C52</f>
        <v>20</v>
      </c>
      <c r="D52" s="94">
        <f>'No.1-78（方向別）'!D52+'No.1-78（方向別）'!M52+'No.1-910（方向別）'!D52</f>
        <v>373</v>
      </c>
      <c r="E52" s="93">
        <f>'No.1-78（方向別）'!E52+'No.1-78（方向別）'!N52+'No.1-910（方向別）'!E52</f>
        <v>4</v>
      </c>
      <c r="F52" s="94">
        <f>'No.1-78（方向別）'!F52+'No.1-78（方向別）'!O52+'No.1-910（方向別）'!F52</f>
        <v>24</v>
      </c>
      <c r="G52" s="94">
        <f>'No.1-78（方向別）'!G52+'No.1-78（方向別）'!P52+'No.1-910（方向別）'!G52</f>
        <v>28</v>
      </c>
      <c r="H52" s="93">
        <f t="shared" si="3"/>
        <v>401</v>
      </c>
      <c r="I52" s="95">
        <f t="shared" si="0"/>
        <v>6.9825436408977559</v>
      </c>
      <c r="J52" s="96">
        <f t="shared" si="1"/>
        <v>8.5446409546132536</v>
      </c>
      <c r="K52" s="97">
        <f>'No.1-12（方向別）'!K52+'No.1-56（方向別）'!K52+'No.1-910（方向別）'!K52</f>
        <v>402</v>
      </c>
      <c r="L52" s="94">
        <f>'No.1-12（方向別）'!L52+'No.1-56（方向別）'!L52+'No.1-910（方向別）'!L52</f>
        <v>70</v>
      </c>
      <c r="M52" s="94">
        <f>'No.1-12（方向別）'!M52+'No.1-56（方向別）'!M52+'No.1-910（方向別）'!M52</f>
        <v>472</v>
      </c>
      <c r="N52" s="93">
        <f>'No.1-12（方向別）'!N52+'No.1-56（方向別）'!N52+'No.1-910（方向別）'!N52</f>
        <v>6</v>
      </c>
      <c r="O52" s="94">
        <f>'No.1-12（方向別）'!O52+'No.1-56（方向別）'!O52+'No.1-910（方向別）'!O52</f>
        <v>18</v>
      </c>
      <c r="P52" s="94">
        <f>'No.1-12（方向別）'!P52+'No.1-56（方向別）'!P52+'No.1-910（方向別）'!P52</f>
        <v>24</v>
      </c>
      <c r="Q52" s="93">
        <f t="shared" si="4"/>
        <v>496</v>
      </c>
      <c r="R52" s="95">
        <f t="shared" si="2"/>
        <v>4.838709677419355</v>
      </c>
      <c r="S52" s="96">
        <v>8.5446409546132536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f>'No.1-78（方向別）'!B53+'No.1-78（方向別）'!K53+'No.1-910（方向別）'!B53</f>
        <v>42</v>
      </c>
      <c r="C53" s="135">
        <f>'No.1-78（方向別）'!C53+'No.1-78（方向別）'!L53+'No.1-910（方向別）'!C53</f>
        <v>3</v>
      </c>
      <c r="D53" s="135">
        <f>'No.1-78（方向別）'!D53+'No.1-78（方向別）'!M53+'No.1-910（方向別）'!D53</f>
        <v>45</v>
      </c>
      <c r="E53" s="134">
        <f>'No.1-78（方向別）'!E53+'No.1-78（方向別）'!N53+'No.1-910（方向別）'!E53</f>
        <v>2</v>
      </c>
      <c r="F53" s="135">
        <f>'No.1-78（方向別）'!F53+'No.1-78（方向別）'!O53+'No.1-910（方向別）'!F53</f>
        <v>1</v>
      </c>
      <c r="G53" s="135">
        <f>'No.1-78（方向別）'!G53+'No.1-78（方向別）'!P53+'No.1-910（方向別）'!G53</f>
        <v>3</v>
      </c>
      <c r="H53" s="134">
        <f t="shared" si="3"/>
        <v>48</v>
      </c>
      <c r="I53" s="136">
        <f t="shared" si="0"/>
        <v>6.25</v>
      </c>
      <c r="J53" s="137">
        <f t="shared" si="1"/>
        <v>1.0227999147666738</v>
      </c>
      <c r="K53" s="138">
        <f>'No.1-12（方向別）'!K53+'No.1-56（方向別）'!K53+'No.1-910（方向別）'!K53</f>
        <v>43</v>
      </c>
      <c r="L53" s="135">
        <f>'No.1-12（方向別）'!L53+'No.1-56（方向別）'!L53+'No.1-910（方向別）'!L53</f>
        <v>14</v>
      </c>
      <c r="M53" s="135">
        <f>'No.1-12（方向別）'!M53+'No.1-56（方向別）'!M53+'No.1-910（方向別）'!M53</f>
        <v>57</v>
      </c>
      <c r="N53" s="134">
        <f>'No.1-12（方向別）'!N53+'No.1-56（方向別）'!N53+'No.1-910（方向別）'!N53</f>
        <v>7</v>
      </c>
      <c r="O53" s="135">
        <f>'No.1-12（方向別）'!O53+'No.1-56（方向別）'!O53+'No.1-910（方向別）'!O53</f>
        <v>4</v>
      </c>
      <c r="P53" s="135">
        <f>'No.1-12（方向別）'!P53+'No.1-56（方向別）'!P53+'No.1-910（方向別）'!P53</f>
        <v>11</v>
      </c>
      <c r="Q53" s="134">
        <f t="shared" si="4"/>
        <v>68</v>
      </c>
      <c r="R53" s="136">
        <f t="shared" si="2"/>
        <v>16.176470588235293</v>
      </c>
      <c r="S53" s="137">
        <v>1.0227999147666738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f>'No.1-78（方向別）'!B54+'No.1-78（方向別）'!K54+'No.1-910（方向別）'!B54</f>
        <v>47</v>
      </c>
      <c r="C54" s="75">
        <f>'No.1-78（方向別）'!C54+'No.1-78（方向別）'!L54+'No.1-910（方向別）'!C54</f>
        <v>3</v>
      </c>
      <c r="D54" s="75">
        <f>'No.1-78（方向別）'!D54+'No.1-78（方向別）'!M54+'No.1-910（方向別）'!D54</f>
        <v>50</v>
      </c>
      <c r="E54" s="74">
        <f>'No.1-78（方向別）'!E54+'No.1-78（方向別）'!N54+'No.1-910（方向別）'!E54</f>
        <v>1</v>
      </c>
      <c r="F54" s="75">
        <f>'No.1-78（方向別）'!F54+'No.1-78（方向別）'!O54+'No.1-910（方向別）'!F54</f>
        <v>1</v>
      </c>
      <c r="G54" s="75">
        <f>'No.1-78（方向別）'!G54+'No.1-78（方向別）'!P54+'No.1-910（方向別）'!G54</f>
        <v>2</v>
      </c>
      <c r="H54" s="74">
        <f t="shared" si="3"/>
        <v>52</v>
      </c>
      <c r="I54" s="76">
        <f t="shared" si="0"/>
        <v>3.8461538461538458</v>
      </c>
      <c r="J54" s="77">
        <f t="shared" si="1"/>
        <v>1.10803324099723</v>
      </c>
      <c r="K54" s="78">
        <f>'No.1-12（方向別）'!K54+'No.1-56（方向別）'!K54+'No.1-910（方向別）'!K54</f>
        <v>55</v>
      </c>
      <c r="L54" s="75">
        <f>'No.1-12（方向別）'!L54+'No.1-56（方向別）'!L54+'No.1-910（方向別）'!L54</f>
        <v>10</v>
      </c>
      <c r="M54" s="75">
        <f>'No.1-12（方向別）'!M54+'No.1-56（方向別）'!M54+'No.1-910（方向別）'!M54</f>
        <v>65</v>
      </c>
      <c r="N54" s="74">
        <f>'No.1-12（方向別）'!N54+'No.1-56（方向別）'!N54+'No.1-910（方向別）'!N54</f>
        <v>0</v>
      </c>
      <c r="O54" s="75">
        <f>'No.1-12（方向別）'!O54+'No.1-56（方向別）'!O54+'No.1-910（方向別）'!O54</f>
        <v>3</v>
      </c>
      <c r="P54" s="75">
        <f>'No.1-12（方向別）'!P54+'No.1-56（方向別）'!P54+'No.1-910（方向別）'!P54</f>
        <v>3</v>
      </c>
      <c r="Q54" s="74">
        <f t="shared" si="4"/>
        <v>68</v>
      </c>
      <c r="R54" s="76">
        <f t="shared" si="2"/>
        <v>4.4117647058823524</v>
      </c>
      <c r="S54" s="77">
        <v>1.10803324099723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f>'No.1-78（方向別）'!B55+'No.1-78（方向別）'!K55+'No.1-910（方向別）'!B55</f>
        <v>67</v>
      </c>
      <c r="C55" s="75">
        <f>'No.1-78（方向別）'!C55+'No.1-78（方向別）'!L55+'No.1-910（方向別）'!C55</f>
        <v>9</v>
      </c>
      <c r="D55" s="75">
        <f>'No.1-78（方向別）'!D55+'No.1-78（方向別）'!M55+'No.1-910（方向別）'!D55</f>
        <v>76</v>
      </c>
      <c r="E55" s="74">
        <f>'No.1-78（方向別）'!E55+'No.1-78（方向別）'!N55+'No.1-910（方向別）'!E55</f>
        <v>2</v>
      </c>
      <c r="F55" s="75">
        <f>'No.1-78（方向別）'!F55+'No.1-78（方向別）'!O55+'No.1-910（方向別）'!F55</f>
        <v>5</v>
      </c>
      <c r="G55" s="75">
        <f>'No.1-78（方向別）'!G55+'No.1-78（方向別）'!P55+'No.1-910（方向別）'!G55</f>
        <v>7</v>
      </c>
      <c r="H55" s="74">
        <f t="shared" si="3"/>
        <v>83</v>
      </c>
      <c r="I55" s="76">
        <f t="shared" si="0"/>
        <v>8.4337349397590362</v>
      </c>
      <c r="J55" s="77">
        <f t="shared" si="1"/>
        <v>1.76859151928404</v>
      </c>
      <c r="K55" s="78">
        <f>'No.1-12（方向別）'!K55+'No.1-56（方向別）'!K55+'No.1-910（方向別）'!K55</f>
        <v>48</v>
      </c>
      <c r="L55" s="75">
        <f>'No.1-12（方向別）'!L55+'No.1-56（方向別）'!L55+'No.1-910（方向別）'!L55</f>
        <v>25</v>
      </c>
      <c r="M55" s="75">
        <f>'No.1-12（方向別）'!M55+'No.1-56（方向別）'!M55+'No.1-910（方向別）'!M55</f>
        <v>73</v>
      </c>
      <c r="N55" s="74">
        <f>'No.1-12（方向別）'!N55+'No.1-56（方向別）'!N55+'No.1-910（方向別）'!N55</f>
        <v>1</v>
      </c>
      <c r="O55" s="75">
        <f>'No.1-12（方向別）'!O55+'No.1-56（方向別）'!O55+'No.1-910（方向別）'!O55</f>
        <v>7</v>
      </c>
      <c r="P55" s="75">
        <f>'No.1-12（方向別）'!P55+'No.1-56（方向別）'!P55+'No.1-910（方向別）'!P55</f>
        <v>8</v>
      </c>
      <c r="Q55" s="74">
        <f t="shared" si="4"/>
        <v>81</v>
      </c>
      <c r="R55" s="76">
        <f t="shared" si="2"/>
        <v>9.8765432098765427</v>
      </c>
      <c r="S55" s="77">
        <v>1.76859151928404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f>'No.1-78（方向別）'!B56+'No.1-78（方向別）'!K56+'No.1-910（方向別）'!B56</f>
        <v>57</v>
      </c>
      <c r="C56" s="75">
        <f>'No.1-78（方向別）'!C56+'No.1-78（方向別）'!L56+'No.1-910（方向別）'!C56</f>
        <v>1</v>
      </c>
      <c r="D56" s="75">
        <f>'No.1-78（方向別）'!D56+'No.1-78（方向別）'!M56+'No.1-910（方向別）'!D56</f>
        <v>58</v>
      </c>
      <c r="E56" s="74">
        <f>'No.1-78（方向別）'!E56+'No.1-78（方向別）'!N56+'No.1-910（方向別）'!E56</f>
        <v>0</v>
      </c>
      <c r="F56" s="75">
        <f>'No.1-78（方向別）'!F56+'No.1-78（方向別）'!O56+'No.1-910（方向別）'!F56</f>
        <v>2</v>
      </c>
      <c r="G56" s="75">
        <f>'No.1-78（方向別）'!G56+'No.1-78（方向別）'!P56+'No.1-910（方向別）'!G56</f>
        <v>2</v>
      </c>
      <c r="H56" s="74">
        <f t="shared" si="3"/>
        <v>60</v>
      </c>
      <c r="I56" s="128">
        <f t="shared" si="0"/>
        <v>3.3333333333333335</v>
      </c>
      <c r="J56" s="129">
        <f t="shared" si="1"/>
        <v>1.2784998934583423</v>
      </c>
      <c r="K56" s="78">
        <f>'No.1-12（方向別）'!K56+'No.1-56（方向別）'!K56+'No.1-910（方向別）'!K56</f>
        <v>41</v>
      </c>
      <c r="L56" s="75">
        <f>'No.1-12（方向別）'!L56+'No.1-56（方向別）'!L56+'No.1-910（方向別）'!L56</f>
        <v>19</v>
      </c>
      <c r="M56" s="75">
        <f>'No.1-12（方向別）'!M56+'No.1-56（方向別）'!M56+'No.1-910（方向別）'!M56</f>
        <v>60</v>
      </c>
      <c r="N56" s="74">
        <f>'No.1-12（方向別）'!N56+'No.1-56（方向別）'!N56+'No.1-910（方向別）'!N56</f>
        <v>1</v>
      </c>
      <c r="O56" s="75">
        <f>'No.1-12（方向別）'!O56+'No.1-56（方向別）'!O56+'No.1-910（方向別）'!O56</f>
        <v>8</v>
      </c>
      <c r="P56" s="75">
        <f>'No.1-12（方向別）'!P56+'No.1-56（方向別）'!P56+'No.1-910（方向別）'!P56</f>
        <v>9</v>
      </c>
      <c r="Q56" s="74">
        <f t="shared" si="4"/>
        <v>69</v>
      </c>
      <c r="R56" s="128">
        <f t="shared" si="2"/>
        <v>13.043478260869566</v>
      </c>
      <c r="S56" s="129">
        <v>1.2784998934583423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f>'No.1-78（方向別）'!B57+'No.1-78（方向別）'!K57+'No.1-910（方向別）'!B57</f>
        <v>53</v>
      </c>
      <c r="C57" s="75">
        <f>'No.1-78（方向別）'!C57+'No.1-78（方向別）'!L57+'No.1-910（方向別）'!C57</f>
        <v>0</v>
      </c>
      <c r="D57" s="75">
        <f>'No.1-78（方向別）'!D57+'No.1-78（方向別）'!M57+'No.1-910（方向別）'!D57</f>
        <v>53</v>
      </c>
      <c r="E57" s="74">
        <f>'No.1-78（方向別）'!E57+'No.1-78（方向別）'!N57+'No.1-910（方向別）'!E57</f>
        <v>0</v>
      </c>
      <c r="F57" s="75">
        <f>'No.1-78（方向別）'!F57+'No.1-78（方向別）'!O57+'No.1-910（方向別）'!F57</f>
        <v>2</v>
      </c>
      <c r="G57" s="75">
        <f>'No.1-78（方向別）'!G57+'No.1-78（方向別）'!P57+'No.1-910（方向別）'!G57</f>
        <v>2</v>
      </c>
      <c r="H57" s="74">
        <f t="shared" si="3"/>
        <v>55</v>
      </c>
      <c r="I57" s="76">
        <f t="shared" si="0"/>
        <v>3.6363636363636362</v>
      </c>
      <c r="J57" s="77">
        <f t="shared" si="1"/>
        <v>1.171958235670147</v>
      </c>
      <c r="K57" s="78">
        <f>'No.1-12（方向別）'!K57+'No.1-56（方向別）'!K57+'No.1-910（方向別）'!K57</f>
        <v>44</v>
      </c>
      <c r="L57" s="75">
        <f>'No.1-12（方向別）'!L57+'No.1-56（方向別）'!L57+'No.1-910（方向別）'!L57</f>
        <v>13</v>
      </c>
      <c r="M57" s="75">
        <f>'No.1-12（方向別）'!M57+'No.1-56（方向別）'!M57+'No.1-910（方向別）'!M57</f>
        <v>57</v>
      </c>
      <c r="N57" s="74">
        <f>'No.1-12（方向別）'!N57+'No.1-56（方向別）'!N57+'No.1-910（方向別）'!N57</f>
        <v>0</v>
      </c>
      <c r="O57" s="75">
        <f>'No.1-12（方向別）'!O57+'No.1-56（方向別）'!O57+'No.1-910（方向別）'!O57</f>
        <v>6</v>
      </c>
      <c r="P57" s="75">
        <f>'No.1-12（方向別）'!P57+'No.1-56（方向別）'!P57+'No.1-910（方向別）'!P57</f>
        <v>6</v>
      </c>
      <c r="Q57" s="74">
        <f t="shared" si="4"/>
        <v>63</v>
      </c>
      <c r="R57" s="76">
        <f t="shared" si="2"/>
        <v>9.5238095238095237</v>
      </c>
      <c r="S57" s="77">
        <v>1.171958235670147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51</v>
      </c>
      <c r="B58" s="86">
        <f>'No.1-78（方向別）'!B58+'No.1-78（方向別）'!K58+'No.1-910（方向別）'!B58</f>
        <v>42</v>
      </c>
      <c r="C58" s="87">
        <f>'No.1-78（方向別）'!C58+'No.1-78（方向別）'!L58+'No.1-910（方向別）'!C58</f>
        <v>5</v>
      </c>
      <c r="D58" s="87">
        <f>'No.1-78（方向別）'!D58+'No.1-78（方向別）'!M58+'No.1-910（方向別）'!D58</f>
        <v>47</v>
      </c>
      <c r="E58" s="86">
        <f>'No.1-78（方向別）'!E58+'No.1-78（方向別）'!N58+'No.1-910（方向別）'!E58</f>
        <v>0</v>
      </c>
      <c r="F58" s="87">
        <f>'No.1-78（方向別）'!F58+'No.1-78（方向別）'!O58+'No.1-910（方向別）'!F58</f>
        <v>2</v>
      </c>
      <c r="G58" s="87">
        <f>'No.1-78（方向別）'!G58+'No.1-78（方向別）'!P58+'No.1-910（方向別）'!G58</f>
        <v>2</v>
      </c>
      <c r="H58" s="86">
        <f t="shared" si="3"/>
        <v>49</v>
      </c>
      <c r="I58" s="132">
        <f t="shared" si="0"/>
        <v>4.0816326530612246</v>
      </c>
      <c r="J58" s="133">
        <f t="shared" si="1"/>
        <v>1.0441082463243128</v>
      </c>
      <c r="K58" s="90">
        <f>'No.1-12（方向別）'!K58+'No.1-56（方向別）'!K58+'No.1-910（方向別）'!K58</f>
        <v>54</v>
      </c>
      <c r="L58" s="87">
        <f>'No.1-12（方向別）'!L58+'No.1-56（方向別）'!L58+'No.1-910（方向別）'!L58</f>
        <v>18</v>
      </c>
      <c r="M58" s="87">
        <f>'No.1-12（方向別）'!M58+'No.1-56（方向別）'!M58+'No.1-910（方向別）'!M58</f>
        <v>72</v>
      </c>
      <c r="N58" s="86">
        <f>'No.1-12（方向別）'!N58+'No.1-56（方向別）'!N58+'No.1-910（方向別）'!N58</f>
        <v>1</v>
      </c>
      <c r="O58" s="87">
        <f>'No.1-12（方向別）'!O58+'No.1-56（方向別）'!O58+'No.1-910（方向別）'!O58</f>
        <v>8</v>
      </c>
      <c r="P58" s="87">
        <f>'No.1-12（方向別）'!P58+'No.1-56（方向別）'!P58+'No.1-910（方向別）'!P58</f>
        <v>9</v>
      </c>
      <c r="Q58" s="86">
        <f t="shared" si="4"/>
        <v>81</v>
      </c>
      <c r="R58" s="132">
        <f t="shared" si="2"/>
        <v>11.111111111111111</v>
      </c>
      <c r="S58" s="133">
        <v>1.0441082463243128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126</v>
      </c>
      <c r="B59" s="93">
        <f>'No.1-78（方向別）'!B59+'No.1-78（方向別）'!K59+'No.1-910（方向別）'!B59</f>
        <v>308</v>
      </c>
      <c r="C59" s="94">
        <f>'No.1-78（方向別）'!C59+'No.1-78（方向別）'!L59+'No.1-910（方向別）'!C59</f>
        <v>21</v>
      </c>
      <c r="D59" s="94">
        <f>'No.1-78（方向別）'!D59+'No.1-78（方向別）'!M59+'No.1-910（方向別）'!D59</f>
        <v>329</v>
      </c>
      <c r="E59" s="93">
        <f>'No.1-78（方向別）'!E59+'No.1-78（方向別）'!N59+'No.1-910（方向別）'!E59</f>
        <v>5</v>
      </c>
      <c r="F59" s="94">
        <f>'No.1-78（方向別）'!F59+'No.1-78（方向別）'!O59+'No.1-910（方向別）'!F59</f>
        <v>13</v>
      </c>
      <c r="G59" s="94">
        <f>'No.1-78（方向別）'!G59+'No.1-78（方向別）'!P59+'No.1-910（方向別）'!G59</f>
        <v>18</v>
      </c>
      <c r="H59" s="93">
        <f t="shared" si="3"/>
        <v>347</v>
      </c>
      <c r="I59" s="95">
        <f t="shared" si="0"/>
        <v>5.1873198847262243</v>
      </c>
      <c r="J59" s="96">
        <f t="shared" si="1"/>
        <v>7.3939910505007456</v>
      </c>
      <c r="K59" s="97">
        <f>'No.1-12（方向別）'!K59+'No.1-56（方向別）'!K59+'No.1-910（方向別）'!K59</f>
        <v>285</v>
      </c>
      <c r="L59" s="94">
        <f>'No.1-12（方向別）'!L59+'No.1-56（方向別）'!L59+'No.1-910（方向別）'!L59</f>
        <v>99</v>
      </c>
      <c r="M59" s="94">
        <f>'No.1-12（方向別）'!M59+'No.1-56（方向別）'!M59+'No.1-910（方向別）'!M59</f>
        <v>384</v>
      </c>
      <c r="N59" s="93">
        <f>'No.1-12（方向別）'!N59+'No.1-56（方向別）'!N59+'No.1-910（方向別）'!N59</f>
        <v>10</v>
      </c>
      <c r="O59" s="94">
        <f>'No.1-12（方向別）'!O59+'No.1-56（方向別）'!O59+'No.1-910（方向別）'!O59</f>
        <v>36</v>
      </c>
      <c r="P59" s="94">
        <f>'No.1-12（方向別）'!P59+'No.1-56（方向別）'!P59+'No.1-910（方向別）'!P59</f>
        <v>46</v>
      </c>
      <c r="Q59" s="93">
        <f t="shared" si="4"/>
        <v>430</v>
      </c>
      <c r="R59" s="95">
        <f t="shared" si="2"/>
        <v>10.697674418604652</v>
      </c>
      <c r="S59" s="96">
        <v>7.3939910505007456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B30+B37+B38+B39+B40+B41+B42+B43+B44+B45+B52+B59</f>
        <v>3571</v>
      </c>
      <c r="C60" s="142">
        <f t="shared" ref="C60:J60" si="5">C30+C37+C38+C39+C40+C41+C42+C43+C44+C45+C52+C59</f>
        <v>622</v>
      </c>
      <c r="D60" s="143">
        <f t="shared" si="5"/>
        <v>4193</v>
      </c>
      <c r="E60" s="141">
        <f t="shared" si="5"/>
        <v>46</v>
      </c>
      <c r="F60" s="144">
        <f t="shared" si="5"/>
        <v>454</v>
      </c>
      <c r="G60" s="143">
        <f t="shared" si="5"/>
        <v>500</v>
      </c>
      <c r="H60" s="426">
        <f t="shared" si="5"/>
        <v>4693</v>
      </c>
      <c r="I60" s="625">
        <f t="shared" si="0"/>
        <v>10.654165778819518</v>
      </c>
      <c r="J60" s="428">
        <f t="shared" si="5"/>
        <v>100</v>
      </c>
      <c r="K60" s="145">
        <f>K30+K37+K38+K39+K40+K41+K42+K43+K44+K45+K52+K59</f>
        <v>4023</v>
      </c>
      <c r="L60" s="142">
        <f t="shared" ref="L60:Q60" si="6">L30+L37+L38+L39+L40+L41+L42+L43+L44+L45+L52+L59</f>
        <v>1032</v>
      </c>
      <c r="M60" s="143">
        <f t="shared" si="6"/>
        <v>5055</v>
      </c>
      <c r="N60" s="141">
        <f t="shared" si="6"/>
        <v>90</v>
      </c>
      <c r="O60" s="144">
        <f t="shared" si="6"/>
        <v>383</v>
      </c>
      <c r="P60" s="143">
        <f t="shared" si="6"/>
        <v>473</v>
      </c>
      <c r="Q60" s="426">
        <f t="shared" si="6"/>
        <v>5528</v>
      </c>
      <c r="R60" s="625">
        <f t="shared" si="2"/>
        <v>8.5564399421128794</v>
      </c>
      <c r="S60" s="428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307</v>
      </c>
      <c r="C61" s="38"/>
      <c r="D61" s="38"/>
      <c r="E61" s="38"/>
      <c r="F61" s="38"/>
      <c r="G61" s="38"/>
      <c r="H61" s="38"/>
      <c r="I61" s="38"/>
      <c r="J61" s="39"/>
      <c r="K61" s="146"/>
      <c r="L61" s="147"/>
      <c r="M61" s="147"/>
      <c r="N61" s="147"/>
      <c r="O61" s="147"/>
      <c r="P61" s="147"/>
      <c r="Q61" s="147"/>
      <c r="R61" s="147"/>
      <c r="S61" s="148"/>
      <c r="T61" s="23"/>
      <c r="U61" s="23"/>
    </row>
    <row r="62" spans="1:59" ht="17.100000000000001" customHeight="1" thickBot="1">
      <c r="A62" s="41"/>
      <c r="B62" s="42" t="s">
        <v>4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49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15</v>
      </c>
      <c r="J63" s="56" t="s">
        <v>16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15</v>
      </c>
      <c r="S63" s="56" t="s">
        <v>16</v>
      </c>
      <c r="T63" s="61"/>
      <c r="U63" s="61"/>
      <c r="X63" s="62">
        <v>877</v>
      </c>
      <c r="Y63" s="62"/>
    </row>
    <row r="64" spans="1:59" s="24" customFormat="1" ht="17.100000000000001" customHeight="1">
      <c r="A64" s="64" t="s">
        <v>17</v>
      </c>
      <c r="B64" s="65">
        <f>B24+K24</f>
        <v>114</v>
      </c>
      <c r="C64" s="66">
        <f t="shared" ref="C64:G79" si="7">C24+L24</f>
        <v>23</v>
      </c>
      <c r="D64" s="66">
        <f t="shared" si="7"/>
        <v>137</v>
      </c>
      <c r="E64" s="65">
        <f t="shared" si="7"/>
        <v>3</v>
      </c>
      <c r="F64" s="66">
        <f t="shared" si="7"/>
        <v>9</v>
      </c>
      <c r="G64" s="66">
        <f t="shared" si="7"/>
        <v>12</v>
      </c>
      <c r="H64" s="65">
        <f>D64+G64</f>
        <v>149</v>
      </c>
      <c r="I64" s="67">
        <f>G64/H64%</f>
        <v>8.053691275167786</v>
      </c>
      <c r="J64" s="68">
        <f>H64/$H$100%</f>
        <v>1.4577829957929753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f t="shared" ref="B65:G80" si="8">B25+K25</f>
        <v>119</v>
      </c>
      <c r="C65" s="75">
        <f t="shared" si="7"/>
        <v>17</v>
      </c>
      <c r="D65" s="75">
        <f t="shared" si="7"/>
        <v>136</v>
      </c>
      <c r="E65" s="74">
        <f t="shared" si="7"/>
        <v>1</v>
      </c>
      <c r="F65" s="75">
        <f t="shared" si="7"/>
        <v>8</v>
      </c>
      <c r="G65" s="75">
        <f t="shared" si="7"/>
        <v>9</v>
      </c>
      <c r="H65" s="74">
        <f>D65+G65</f>
        <v>145</v>
      </c>
      <c r="I65" s="76">
        <f t="shared" ref="I65:I100" si="9">G65/H65%</f>
        <v>6.2068965517241379</v>
      </c>
      <c r="J65" s="77">
        <f t="shared" ref="J65:J99" si="10">H65/$H$100%</f>
        <v>1.4186478818119559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f t="shared" si="8"/>
        <v>109</v>
      </c>
      <c r="C66" s="75">
        <f t="shared" si="7"/>
        <v>19</v>
      </c>
      <c r="D66" s="75">
        <f t="shared" si="7"/>
        <v>128</v>
      </c>
      <c r="E66" s="74">
        <f t="shared" si="7"/>
        <v>5</v>
      </c>
      <c r="F66" s="75">
        <f t="shared" si="7"/>
        <v>12</v>
      </c>
      <c r="G66" s="75">
        <f t="shared" si="7"/>
        <v>17</v>
      </c>
      <c r="H66" s="74">
        <f t="shared" ref="H66:H99" si="11">D66+G66</f>
        <v>145</v>
      </c>
      <c r="I66" s="76">
        <f t="shared" si="9"/>
        <v>11.724137931034484</v>
      </c>
      <c r="J66" s="77">
        <f t="shared" si="10"/>
        <v>1.4186478818119559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f t="shared" si="8"/>
        <v>125</v>
      </c>
      <c r="C67" s="81">
        <f t="shared" si="7"/>
        <v>28</v>
      </c>
      <c r="D67" s="81">
        <f t="shared" si="7"/>
        <v>153</v>
      </c>
      <c r="E67" s="80">
        <f t="shared" si="7"/>
        <v>2</v>
      </c>
      <c r="F67" s="81">
        <f t="shared" si="7"/>
        <v>8</v>
      </c>
      <c r="G67" s="81">
        <f t="shared" si="7"/>
        <v>10</v>
      </c>
      <c r="H67" s="80">
        <f t="shared" si="11"/>
        <v>163</v>
      </c>
      <c r="I67" s="82">
        <f t="shared" si="9"/>
        <v>6.1349693251533743</v>
      </c>
      <c r="J67" s="83">
        <f t="shared" si="10"/>
        <v>1.5947558947265434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f t="shared" si="8"/>
        <v>138</v>
      </c>
      <c r="C68" s="75">
        <f t="shared" si="7"/>
        <v>27</v>
      </c>
      <c r="D68" s="75">
        <f t="shared" si="7"/>
        <v>165</v>
      </c>
      <c r="E68" s="74">
        <f t="shared" si="7"/>
        <v>3</v>
      </c>
      <c r="F68" s="75">
        <f t="shared" si="7"/>
        <v>6</v>
      </c>
      <c r="G68" s="75">
        <f t="shared" si="7"/>
        <v>9</v>
      </c>
      <c r="H68" s="74">
        <f t="shared" si="11"/>
        <v>174</v>
      </c>
      <c r="I68" s="76">
        <f t="shared" si="9"/>
        <v>5.1724137931034484</v>
      </c>
      <c r="J68" s="77">
        <f t="shared" si="10"/>
        <v>1.7023774581743469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f t="shared" si="8"/>
        <v>154</v>
      </c>
      <c r="C69" s="87">
        <f t="shared" si="7"/>
        <v>36</v>
      </c>
      <c r="D69" s="87">
        <f t="shared" si="7"/>
        <v>190</v>
      </c>
      <c r="E69" s="86">
        <f t="shared" si="7"/>
        <v>1</v>
      </c>
      <c r="F69" s="87">
        <f t="shared" si="7"/>
        <v>6</v>
      </c>
      <c r="G69" s="87">
        <f t="shared" si="7"/>
        <v>7</v>
      </c>
      <c r="H69" s="86">
        <f t="shared" si="11"/>
        <v>197</v>
      </c>
      <c r="I69" s="88">
        <f t="shared" si="9"/>
        <v>3.5532994923857868</v>
      </c>
      <c r="J69" s="89">
        <f t="shared" si="10"/>
        <v>1.9274043635652089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f t="shared" si="8"/>
        <v>759</v>
      </c>
      <c r="C70" s="94">
        <f t="shared" si="7"/>
        <v>150</v>
      </c>
      <c r="D70" s="94">
        <f t="shared" si="7"/>
        <v>909</v>
      </c>
      <c r="E70" s="93">
        <f t="shared" si="7"/>
        <v>15</v>
      </c>
      <c r="F70" s="94">
        <f t="shared" si="7"/>
        <v>49</v>
      </c>
      <c r="G70" s="94">
        <f t="shared" si="7"/>
        <v>64</v>
      </c>
      <c r="H70" s="93">
        <f t="shared" si="11"/>
        <v>973</v>
      </c>
      <c r="I70" s="95">
        <f t="shared" si="9"/>
        <v>6.5775950668037</v>
      </c>
      <c r="J70" s="96">
        <f t="shared" si="10"/>
        <v>9.5196164758829873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f t="shared" si="8"/>
        <v>151</v>
      </c>
      <c r="C71" s="100">
        <f t="shared" si="7"/>
        <v>16</v>
      </c>
      <c r="D71" s="100">
        <f t="shared" si="7"/>
        <v>167</v>
      </c>
      <c r="E71" s="99">
        <f t="shared" si="7"/>
        <v>5</v>
      </c>
      <c r="F71" s="100">
        <f t="shared" si="7"/>
        <v>15</v>
      </c>
      <c r="G71" s="100">
        <f t="shared" si="7"/>
        <v>20</v>
      </c>
      <c r="H71" s="99">
        <f t="shared" si="11"/>
        <v>187</v>
      </c>
      <c r="I71" s="101">
        <f t="shared" si="9"/>
        <v>10.695187165775401</v>
      </c>
      <c r="J71" s="102">
        <f t="shared" si="10"/>
        <v>1.8295665786126603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f t="shared" si="8"/>
        <v>106</v>
      </c>
      <c r="C72" s="75">
        <f t="shared" si="7"/>
        <v>16</v>
      </c>
      <c r="D72" s="75">
        <f t="shared" si="7"/>
        <v>122</v>
      </c>
      <c r="E72" s="74">
        <f t="shared" si="7"/>
        <v>5</v>
      </c>
      <c r="F72" s="75">
        <f t="shared" si="7"/>
        <v>7</v>
      </c>
      <c r="G72" s="75">
        <f t="shared" si="7"/>
        <v>12</v>
      </c>
      <c r="H72" s="74">
        <f t="shared" si="11"/>
        <v>134</v>
      </c>
      <c r="I72" s="76">
        <f t="shared" si="9"/>
        <v>8.9552238805970141</v>
      </c>
      <c r="J72" s="77">
        <f t="shared" si="10"/>
        <v>1.3110263183641524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f t="shared" si="8"/>
        <v>93</v>
      </c>
      <c r="C73" s="75">
        <f t="shared" si="7"/>
        <v>14</v>
      </c>
      <c r="D73" s="75">
        <f t="shared" si="7"/>
        <v>107</v>
      </c>
      <c r="E73" s="74">
        <f t="shared" si="7"/>
        <v>5</v>
      </c>
      <c r="F73" s="75">
        <f t="shared" si="7"/>
        <v>13</v>
      </c>
      <c r="G73" s="75">
        <f t="shared" si="7"/>
        <v>18</v>
      </c>
      <c r="H73" s="74">
        <f t="shared" si="11"/>
        <v>125</v>
      </c>
      <c r="I73" s="76">
        <f t="shared" si="9"/>
        <v>14.4</v>
      </c>
      <c r="J73" s="77">
        <f t="shared" si="10"/>
        <v>1.2229723119068585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f t="shared" si="8"/>
        <v>115</v>
      </c>
      <c r="C74" s="75">
        <f t="shared" si="7"/>
        <v>17</v>
      </c>
      <c r="D74" s="75">
        <f t="shared" si="7"/>
        <v>132</v>
      </c>
      <c r="E74" s="74">
        <f t="shared" si="7"/>
        <v>1</v>
      </c>
      <c r="F74" s="75">
        <f t="shared" si="7"/>
        <v>13</v>
      </c>
      <c r="G74" s="75">
        <f t="shared" si="7"/>
        <v>14</v>
      </c>
      <c r="H74" s="74">
        <f t="shared" si="11"/>
        <v>146</v>
      </c>
      <c r="I74" s="76">
        <f t="shared" si="9"/>
        <v>9.589041095890412</v>
      </c>
      <c r="J74" s="77">
        <f t="shared" si="10"/>
        <v>1.4284316603072107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f t="shared" si="8"/>
        <v>124</v>
      </c>
      <c r="C75" s="75">
        <f t="shared" si="7"/>
        <v>24</v>
      </c>
      <c r="D75" s="75">
        <f t="shared" si="7"/>
        <v>148</v>
      </c>
      <c r="E75" s="74">
        <f t="shared" si="7"/>
        <v>3</v>
      </c>
      <c r="F75" s="75">
        <f t="shared" si="7"/>
        <v>15</v>
      </c>
      <c r="G75" s="75">
        <f t="shared" si="7"/>
        <v>18</v>
      </c>
      <c r="H75" s="74">
        <f t="shared" si="11"/>
        <v>166</v>
      </c>
      <c r="I75" s="76">
        <f t="shared" si="9"/>
        <v>10.843373493975903</v>
      </c>
      <c r="J75" s="77">
        <f t="shared" si="10"/>
        <v>1.6241072302123081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f t="shared" si="8"/>
        <v>99</v>
      </c>
      <c r="C76" s="87">
        <f t="shared" si="7"/>
        <v>22</v>
      </c>
      <c r="D76" s="87">
        <f t="shared" si="7"/>
        <v>121</v>
      </c>
      <c r="E76" s="86">
        <f t="shared" si="7"/>
        <v>1</v>
      </c>
      <c r="F76" s="87">
        <f t="shared" si="7"/>
        <v>15</v>
      </c>
      <c r="G76" s="87">
        <f t="shared" si="7"/>
        <v>16</v>
      </c>
      <c r="H76" s="86">
        <f t="shared" si="11"/>
        <v>137</v>
      </c>
      <c r="I76" s="88">
        <f t="shared" si="9"/>
        <v>11.678832116788321</v>
      </c>
      <c r="J76" s="89">
        <f t="shared" si="10"/>
        <v>1.340377653849917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f t="shared" si="8"/>
        <v>688</v>
      </c>
      <c r="C77" s="94">
        <f t="shared" si="7"/>
        <v>109</v>
      </c>
      <c r="D77" s="94">
        <f t="shared" si="7"/>
        <v>797</v>
      </c>
      <c r="E77" s="93">
        <f t="shared" si="7"/>
        <v>20</v>
      </c>
      <c r="F77" s="94">
        <f t="shared" si="7"/>
        <v>78</v>
      </c>
      <c r="G77" s="94">
        <f t="shared" si="7"/>
        <v>98</v>
      </c>
      <c r="H77" s="93">
        <f t="shared" si="11"/>
        <v>895</v>
      </c>
      <c r="I77" s="95">
        <f t="shared" si="9"/>
        <v>10.949720670391063</v>
      </c>
      <c r="J77" s="96">
        <f t="shared" si="10"/>
        <v>8.756481753253107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f t="shared" si="8"/>
        <v>572</v>
      </c>
      <c r="C78" s="105">
        <f t="shared" si="7"/>
        <v>135</v>
      </c>
      <c r="D78" s="94">
        <f t="shared" si="7"/>
        <v>707</v>
      </c>
      <c r="E78" s="104">
        <f t="shared" si="7"/>
        <v>8</v>
      </c>
      <c r="F78" s="105">
        <f t="shared" si="7"/>
        <v>103</v>
      </c>
      <c r="G78" s="94">
        <f t="shared" si="7"/>
        <v>111</v>
      </c>
      <c r="H78" s="93">
        <f t="shared" si="11"/>
        <v>818</v>
      </c>
      <c r="I78" s="95">
        <f t="shared" si="9"/>
        <v>13.569682151589243</v>
      </c>
      <c r="J78" s="96">
        <f t="shared" si="10"/>
        <v>8.0031308091184812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429" t="s">
        <v>32</v>
      </c>
      <c r="B79" s="104">
        <f t="shared" si="8"/>
        <v>605</v>
      </c>
      <c r="C79" s="105">
        <f t="shared" si="7"/>
        <v>147</v>
      </c>
      <c r="D79" s="94">
        <f t="shared" si="7"/>
        <v>752</v>
      </c>
      <c r="E79" s="104">
        <f t="shared" si="7"/>
        <v>6</v>
      </c>
      <c r="F79" s="105">
        <f t="shared" si="7"/>
        <v>105</v>
      </c>
      <c r="G79" s="94">
        <f t="shared" si="7"/>
        <v>111</v>
      </c>
      <c r="H79" s="93">
        <f t="shared" si="11"/>
        <v>863</v>
      </c>
      <c r="I79" s="95">
        <f t="shared" si="9"/>
        <v>12.862108922363847</v>
      </c>
      <c r="J79" s="96">
        <f t="shared" si="10"/>
        <v>8.4434008414049515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429" t="s">
        <v>33</v>
      </c>
      <c r="B80" s="104">
        <f t="shared" si="8"/>
        <v>584</v>
      </c>
      <c r="C80" s="105">
        <f t="shared" si="8"/>
        <v>143</v>
      </c>
      <c r="D80" s="94">
        <f t="shared" si="8"/>
        <v>727</v>
      </c>
      <c r="E80" s="104">
        <f t="shared" si="8"/>
        <v>8</v>
      </c>
      <c r="F80" s="105">
        <f t="shared" si="8"/>
        <v>105</v>
      </c>
      <c r="G80" s="94">
        <f t="shared" si="8"/>
        <v>113</v>
      </c>
      <c r="H80" s="93">
        <f t="shared" si="11"/>
        <v>840</v>
      </c>
      <c r="I80" s="95">
        <f t="shared" si="9"/>
        <v>13.452380952380953</v>
      </c>
      <c r="J80" s="96">
        <f t="shared" si="10"/>
        <v>8.2183739360140891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429" t="s">
        <v>34</v>
      </c>
      <c r="B81" s="104">
        <f t="shared" ref="B81:G96" si="12">B41+K41</f>
        <v>494</v>
      </c>
      <c r="C81" s="105">
        <f t="shared" si="12"/>
        <v>163</v>
      </c>
      <c r="D81" s="94">
        <f t="shared" si="12"/>
        <v>657</v>
      </c>
      <c r="E81" s="104">
        <f t="shared" si="12"/>
        <v>6</v>
      </c>
      <c r="F81" s="105">
        <f t="shared" si="12"/>
        <v>66</v>
      </c>
      <c r="G81" s="94">
        <f t="shared" si="12"/>
        <v>72</v>
      </c>
      <c r="H81" s="93">
        <f t="shared" si="11"/>
        <v>729</v>
      </c>
      <c r="I81" s="95">
        <f t="shared" si="9"/>
        <v>9.8765432098765427</v>
      </c>
      <c r="J81" s="96">
        <f t="shared" si="10"/>
        <v>7.1323745230407987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429" t="s">
        <v>35</v>
      </c>
      <c r="B82" s="104">
        <f t="shared" si="12"/>
        <v>502</v>
      </c>
      <c r="C82" s="105">
        <f t="shared" si="12"/>
        <v>168</v>
      </c>
      <c r="D82" s="94">
        <f t="shared" si="12"/>
        <v>670</v>
      </c>
      <c r="E82" s="104">
        <f t="shared" si="12"/>
        <v>15</v>
      </c>
      <c r="F82" s="105">
        <f t="shared" si="12"/>
        <v>54</v>
      </c>
      <c r="G82" s="94">
        <f t="shared" si="12"/>
        <v>69</v>
      </c>
      <c r="H82" s="93">
        <f t="shared" si="11"/>
        <v>739</v>
      </c>
      <c r="I82" s="95">
        <f t="shared" si="9"/>
        <v>9.3369418132611646</v>
      </c>
      <c r="J82" s="96">
        <f t="shared" si="10"/>
        <v>7.2302123079933471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429" t="s">
        <v>36</v>
      </c>
      <c r="B83" s="104">
        <f t="shared" si="12"/>
        <v>705</v>
      </c>
      <c r="C83" s="105">
        <f t="shared" si="12"/>
        <v>145</v>
      </c>
      <c r="D83" s="94">
        <f t="shared" si="12"/>
        <v>850</v>
      </c>
      <c r="E83" s="104">
        <f t="shared" si="12"/>
        <v>16</v>
      </c>
      <c r="F83" s="105">
        <f t="shared" si="12"/>
        <v>53</v>
      </c>
      <c r="G83" s="94">
        <f t="shared" si="12"/>
        <v>69</v>
      </c>
      <c r="H83" s="93">
        <f t="shared" si="11"/>
        <v>919</v>
      </c>
      <c r="I83" s="95">
        <f t="shared" si="9"/>
        <v>7.5081610446137113</v>
      </c>
      <c r="J83" s="96">
        <f t="shared" si="10"/>
        <v>8.991292437139224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429" t="s">
        <v>37</v>
      </c>
      <c r="B84" s="107">
        <f t="shared" si="12"/>
        <v>621</v>
      </c>
      <c r="C84" s="108">
        <f t="shared" si="12"/>
        <v>130</v>
      </c>
      <c r="D84" s="109">
        <f t="shared" si="12"/>
        <v>751</v>
      </c>
      <c r="E84" s="107">
        <f t="shared" si="12"/>
        <v>10</v>
      </c>
      <c r="F84" s="110">
        <f t="shared" si="12"/>
        <v>71</v>
      </c>
      <c r="G84" s="109">
        <f t="shared" si="12"/>
        <v>81</v>
      </c>
      <c r="H84" s="104">
        <f t="shared" si="11"/>
        <v>832</v>
      </c>
      <c r="I84" s="95">
        <f t="shared" si="9"/>
        <v>9.7355769230769234</v>
      </c>
      <c r="J84" s="96">
        <f t="shared" si="10"/>
        <v>8.1401037080520506</v>
      </c>
      <c r="K84" s="111"/>
      <c r="L84" s="108"/>
      <c r="M84" s="109"/>
      <c r="N84" s="107"/>
      <c r="O84" s="110"/>
      <c r="P84" s="109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2" t="s">
        <v>38</v>
      </c>
      <c r="B85" s="107">
        <f t="shared" si="12"/>
        <v>716</v>
      </c>
      <c r="C85" s="108">
        <f t="shared" si="12"/>
        <v>154</v>
      </c>
      <c r="D85" s="109">
        <f t="shared" si="12"/>
        <v>870</v>
      </c>
      <c r="E85" s="107">
        <f t="shared" si="12"/>
        <v>7</v>
      </c>
      <c r="F85" s="110">
        <f t="shared" si="12"/>
        <v>62</v>
      </c>
      <c r="G85" s="109">
        <f t="shared" si="12"/>
        <v>69</v>
      </c>
      <c r="H85" s="104">
        <f t="shared" si="11"/>
        <v>939</v>
      </c>
      <c r="I85" s="95">
        <f t="shared" si="9"/>
        <v>7.3482428115015974</v>
      </c>
      <c r="J85" s="96">
        <f t="shared" si="10"/>
        <v>9.1869680070443209</v>
      </c>
      <c r="K85" s="111"/>
      <c r="L85" s="108"/>
      <c r="M85" s="109"/>
      <c r="N85" s="107"/>
      <c r="O85" s="110"/>
      <c r="P85" s="109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3" t="s">
        <v>39</v>
      </c>
      <c r="B86" s="114">
        <f t="shared" si="12"/>
        <v>156</v>
      </c>
      <c r="C86" s="115">
        <f t="shared" si="12"/>
        <v>19</v>
      </c>
      <c r="D86" s="116">
        <f t="shared" si="12"/>
        <v>175</v>
      </c>
      <c r="E86" s="114">
        <f t="shared" si="12"/>
        <v>1</v>
      </c>
      <c r="F86" s="117">
        <f t="shared" si="12"/>
        <v>8</v>
      </c>
      <c r="G86" s="116">
        <f t="shared" si="12"/>
        <v>9</v>
      </c>
      <c r="H86" s="118">
        <f t="shared" si="11"/>
        <v>184</v>
      </c>
      <c r="I86" s="119">
        <f t="shared" si="9"/>
        <v>4.8913043478260869</v>
      </c>
      <c r="J86" s="120">
        <f t="shared" si="10"/>
        <v>1.8002152431268956</v>
      </c>
      <c r="K86" s="121"/>
      <c r="L86" s="115"/>
      <c r="M86" s="116"/>
      <c r="N86" s="114"/>
      <c r="O86" s="117"/>
      <c r="P86" s="116"/>
      <c r="Q86" s="118"/>
      <c r="R86" s="119"/>
      <c r="S86" s="120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2" t="s">
        <v>40</v>
      </c>
      <c r="B87" s="123">
        <f t="shared" si="12"/>
        <v>114</v>
      </c>
      <c r="C87" s="124">
        <f t="shared" si="12"/>
        <v>10</v>
      </c>
      <c r="D87" s="125">
        <f t="shared" si="12"/>
        <v>124</v>
      </c>
      <c r="E87" s="123">
        <f t="shared" si="12"/>
        <v>1</v>
      </c>
      <c r="F87" s="126">
        <f t="shared" si="12"/>
        <v>8</v>
      </c>
      <c r="G87" s="125">
        <f t="shared" si="12"/>
        <v>9</v>
      </c>
      <c r="H87" s="127">
        <f t="shared" si="11"/>
        <v>133</v>
      </c>
      <c r="I87" s="128">
        <f t="shared" si="9"/>
        <v>6.7669172932330826</v>
      </c>
      <c r="J87" s="129">
        <f t="shared" si="10"/>
        <v>1.3012425398688974</v>
      </c>
      <c r="K87" s="130"/>
      <c r="L87" s="124"/>
      <c r="M87" s="125"/>
      <c r="N87" s="123"/>
      <c r="O87" s="126"/>
      <c r="P87" s="125"/>
      <c r="Q87" s="127"/>
      <c r="R87" s="128"/>
      <c r="S87" s="129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2" t="s">
        <v>41</v>
      </c>
      <c r="B88" s="123">
        <f t="shared" si="12"/>
        <v>117</v>
      </c>
      <c r="C88" s="124">
        <f t="shared" si="12"/>
        <v>15</v>
      </c>
      <c r="D88" s="125">
        <f t="shared" si="12"/>
        <v>132</v>
      </c>
      <c r="E88" s="123">
        <f t="shared" si="12"/>
        <v>2</v>
      </c>
      <c r="F88" s="126">
        <f t="shared" si="12"/>
        <v>10</v>
      </c>
      <c r="G88" s="125">
        <f t="shared" si="12"/>
        <v>12</v>
      </c>
      <c r="H88" s="127">
        <f t="shared" si="11"/>
        <v>144</v>
      </c>
      <c r="I88" s="128">
        <f t="shared" si="9"/>
        <v>8.3333333333333339</v>
      </c>
      <c r="J88" s="129">
        <f t="shared" si="10"/>
        <v>1.4088641033167011</v>
      </c>
      <c r="K88" s="130"/>
      <c r="L88" s="124"/>
      <c r="M88" s="125"/>
      <c r="N88" s="123"/>
      <c r="O88" s="126"/>
      <c r="P88" s="125"/>
      <c r="Q88" s="127"/>
      <c r="R88" s="128"/>
      <c r="S88" s="129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2" t="s">
        <v>42</v>
      </c>
      <c r="B89" s="123">
        <f t="shared" si="12"/>
        <v>115</v>
      </c>
      <c r="C89" s="124">
        <f t="shared" si="12"/>
        <v>14</v>
      </c>
      <c r="D89" s="125">
        <f t="shared" si="12"/>
        <v>129</v>
      </c>
      <c r="E89" s="123">
        <f t="shared" si="12"/>
        <v>2</v>
      </c>
      <c r="F89" s="126">
        <f t="shared" si="12"/>
        <v>6</v>
      </c>
      <c r="G89" s="125">
        <f t="shared" si="12"/>
        <v>8</v>
      </c>
      <c r="H89" s="127">
        <f t="shared" si="11"/>
        <v>137</v>
      </c>
      <c r="I89" s="128">
        <f t="shared" si="9"/>
        <v>5.8394160583941606</v>
      </c>
      <c r="J89" s="129">
        <f t="shared" si="10"/>
        <v>1.340377653849917</v>
      </c>
      <c r="K89" s="130"/>
      <c r="L89" s="124"/>
      <c r="M89" s="125"/>
      <c r="N89" s="123"/>
      <c r="O89" s="126"/>
      <c r="P89" s="125"/>
      <c r="Q89" s="127"/>
      <c r="R89" s="128"/>
      <c r="S89" s="129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2" t="s">
        <v>43</v>
      </c>
      <c r="B90" s="74">
        <f t="shared" si="12"/>
        <v>134</v>
      </c>
      <c r="C90" s="75">
        <f t="shared" si="12"/>
        <v>14</v>
      </c>
      <c r="D90" s="75">
        <f t="shared" si="12"/>
        <v>148</v>
      </c>
      <c r="E90" s="74">
        <f t="shared" si="12"/>
        <v>1</v>
      </c>
      <c r="F90" s="75">
        <f t="shared" si="12"/>
        <v>4</v>
      </c>
      <c r="G90" s="75">
        <f t="shared" si="12"/>
        <v>5</v>
      </c>
      <c r="H90" s="74">
        <f t="shared" si="11"/>
        <v>153</v>
      </c>
      <c r="I90" s="76">
        <f t="shared" si="9"/>
        <v>3.2679738562091503</v>
      </c>
      <c r="J90" s="77">
        <f t="shared" si="10"/>
        <v>1.4969181097739948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1" t="s">
        <v>44</v>
      </c>
      <c r="B91" s="86">
        <f t="shared" si="12"/>
        <v>119</v>
      </c>
      <c r="C91" s="87">
        <f t="shared" si="12"/>
        <v>18</v>
      </c>
      <c r="D91" s="87">
        <f t="shared" si="12"/>
        <v>137</v>
      </c>
      <c r="E91" s="86">
        <f t="shared" si="12"/>
        <v>3</v>
      </c>
      <c r="F91" s="87">
        <f t="shared" si="12"/>
        <v>6</v>
      </c>
      <c r="G91" s="87">
        <f t="shared" si="12"/>
        <v>9</v>
      </c>
      <c r="H91" s="86">
        <f t="shared" si="11"/>
        <v>146</v>
      </c>
      <c r="I91" s="132">
        <f t="shared" si="9"/>
        <v>6.1643835616438354</v>
      </c>
      <c r="J91" s="133">
        <f t="shared" si="10"/>
        <v>1.4284316603072107</v>
      </c>
      <c r="K91" s="90"/>
      <c r="L91" s="87"/>
      <c r="M91" s="87"/>
      <c r="N91" s="86"/>
      <c r="O91" s="87"/>
      <c r="P91" s="87"/>
      <c r="Q91" s="86"/>
      <c r="R91" s="132"/>
      <c r="S91" s="133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2" t="s">
        <v>45</v>
      </c>
      <c r="B92" s="93">
        <f t="shared" si="12"/>
        <v>755</v>
      </c>
      <c r="C92" s="94">
        <f t="shared" si="12"/>
        <v>90</v>
      </c>
      <c r="D92" s="94">
        <f t="shared" si="12"/>
        <v>845</v>
      </c>
      <c r="E92" s="93">
        <f t="shared" si="12"/>
        <v>10</v>
      </c>
      <c r="F92" s="94">
        <f t="shared" si="12"/>
        <v>42</v>
      </c>
      <c r="G92" s="94">
        <f t="shared" si="12"/>
        <v>52</v>
      </c>
      <c r="H92" s="93">
        <f t="shared" si="11"/>
        <v>897</v>
      </c>
      <c r="I92" s="95">
        <f t="shared" si="9"/>
        <v>5.7971014492753623</v>
      </c>
      <c r="J92" s="96">
        <f t="shared" si="10"/>
        <v>8.7760493102436161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4">
        <f t="shared" si="12"/>
        <v>85</v>
      </c>
      <c r="C93" s="135">
        <f t="shared" si="12"/>
        <v>17</v>
      </c>
      <c r="D93" s="135">
        <f t="shared" si="12"/>
        <v>102</v>
      </c>
      <c r="E93" s="134">
        <f t="shared" si="12"/>
        <v>9</v>
      </c>
      <c r="F93" s="135">
        <f t="shared" si="12"/>
        <v>5</v>
      </c>
      <c r="G93" s="135">
        <f t="shared" si="12"/>
        <v>14</v>
      </c>
      <c r="H93" s="134">
        <f t="shared" si="11"/>
        <v>116</v>
      </c>
      <c r="I93" s="136">
        <f t="shared" si="9"/>
        <v>12.068965517241381</v>
      </c>
      <c r="J93" s="137">
        <f t="shared" si="10"/>
        <v>1.1349183054495646</v>
      </c>
      <c r="K93" s="138"/>
      <c r="L93" s="135"/>
      <c r="M93" s="135"/>
      <c r="N93" s="134"/>
      <c r="O93" s="135"/>
      <c r="P93" s="135"/>
      <c r="Q93" s="134"/>
      <c r="R93" s="136"/>
      <c r="S93" s="137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f t="shared" si="12"/>
        <v>102</v>
      </c>
      <c r="C94" s="75">
        <f t="shared" si="12"/>
        <v>13</v>
      </c>
      <c r="D94" s="75">
        <f t="shared" si="12"/>
        <v>115</v>
      </c>
      <c r="E94" s="74">
        <f t="shared" si="12"/>
        <v>1</v>
      </c>
      <c r="F94" s="75">
        <f t="shared" si="12"/>
        <v>4</v>
      </c>
      <c r="G94" s="75">
        <f t="shared" si="12"/>
        <v>5</v>
      </c>
      <c r="H94" s="74">
        <f t="shared" si="11"/>
        <v>120</v>
      </c>
      <c r="I94" s="76">
        <f t="shared" si="9"/>
        <v>4.166666666666667</v>
      </c>
      <c r="J94" s="77">
        <f t="shared" si="10"/>
        <v>1.1740534194305841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f t="shared" si="12"/>
        <v>115</v>
      </c>
      <c r="C95" s="75">
        <f t="shared" si="12"/>
        <v>34</v>
      </c>
      <c r="D95" s="75">
        <f t="shared" si="12"/>
        <v>149</v>
      </c>
      <c r="E95" s="74">
        <f t="shared" si="12"/>
        <v>3</v>
      </c>
      <c r="F95" s="75">
        <f t="shared" si="12"/>
        <v>12</v>
      </c>
      <c r="G95" s="75">
        <f t="shared" si="12"/>
        <v>15</v>
      </c>
      <c r="H95" s="74">
        <f t="shared" si="11"/>
        <v>164</v>
      </c>
      <c r="I95" s="76">
        <f t="shared" si="9"/>
        <v>9.1463414634146343</v>
      </c>
      <c r="J95" s="77">
        <f t="shared" si="10"/>
        <v>1.6045396732217982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f t="shared" si="12"/>
        <v>98</v>
      </c>
      <c r="C96" s="75">
        <f t="shared" si="12"/>
        <v>20</v>
      </c>
      <c r="D96" s="75">
        <f t="shared" si="12"/>
        <v>118</v>
      </c>
      <c r="E96" s="74">
        <f t="shared" si="12"/>
        <v>1</v>
      </c>
      <c r="F96" s="75">
        <f t="shared" si="12"/>
        <v>10</v>
      </c>
      <c r="G96" s="75">
        <f t="shared" si="12"/>
        <v>11</v>
      </c>
      <c r="H96" s="74">
        <f t="shared" si="11"/>
        <v>129</v>
      </c>
      <c r="I96" s="128">
        <f t="shared" si="9"/>
        <v>8.5271317829457356</v>
      </c>
      <c r="J96" s="129">
        <f t="shared" si="10"/>
        <v>1.2621074258878779</v>
      </c>
      <c r="K96" s="78"/>
      <c r="L96" s="75"/>
      <c r="M96" s="75"/>
      <c r="N96" s="74"/>
      <c r="O96" s="75"/>
      <c r="P96" s="75"/>
      <c r="Q96" s="74"/>
      <c r="R96" s="128"/>
      <c r="S96" s="129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f t="shared" ref="B97:G99" si="13">B57+K57</f>
        <v>97</v>
      </c>
      <c r="C97" s="75">
        <f t="shared" si="13"/>
        <v>13</v>
      </c>
      <c r="D97" s="75">
        <f t="shared" si="13"/>
        <v>110</v>
      </c>
      <c r="E97" s="74">
        <f t="shared" si="13"/>
        <v>0</v>
      </c>
      <c r="F97" s="75">
        <f t="shared" si="13"/>
        <v>8</v>
      </c>
      <c r="G97" s="75">
        <f t="shared" si="13"/>
        <v>8</v>
      </c>
      <c r="H97" s="74">
        <f t="shared" si="11"/>
        <v>118</v>
      </c>
      <c r="I97" s="76">
        <f t="shared" si="9"/>
        <v>6.7796610169491531</v>
      </c>
      <c r="J97" s="77">
        <f t="shared" si="10"/>
        <v>1.1544858624400745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39" t="s">
        <v>127</v>
      </c>
      <c r="B98" s="86">
        <f t="shared" si="13"/>
        <v>96</v>
      </c>
      <c r="C98" s="87">
        <f t="shared" si="13"/>
        <v>23</v>
      </c>
      <c r="D98" s="87">
        <f t="shared" si="13"/>
        <v>119</v>
      </c>
      <c r="E98" s="86">
        <f t="shared" si="13"/>
        <v>1</v>
      </c>
      <c r="F98" s="87">
        <f t="shared" si="13"/>
        <v>10</v>
      </c>
      <c r="G98" s="87">
        <f t="shared" si="13"/>
        <v>11</v>
      </c>
      <c r="H98" s="86">
        <f t="shared" si="11"/>
        <v>130</v>
      </c>
      <c r="I98" s="132">
        <f t="shared" si="9"/>
        <v>8.4615384615384617</v>
      </c>
      <c r="J98" s="133">
        <f t="shared" si="10"/>
        <v>1.2718912043831327</v>
      </c>
      <c r="K98" s="90"/>
      <c r="L98" s="87"/>
      <c r="M98" s="87"/>
      <c r="N98" s="86"/>
      <c r="O98" s="87"/>
      <c r="P98" s="87"/>
      <c r="Q98" s="86"/>
      <c r="R98" s="132"/>
      <c r="S98" s="133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2" t="s">
        <v>128</v>
      </c>
      <c r="B99" s="93">
        <f t="shared" si="13"/>
        <v>593</v>
      </c>
      <c r="C99" s="94">
        <f t="shared" si="13"/>
        <v>120</v>
      </c>
      <c r="D99" s="94">
        <f t="shared" si="13"/>
        <v>713</v>
      </c>
      <c r="E99" s="93">
        <f t="shared" si="13"/>
        <v>15</v>
      </c>
      <c r="F99" s="94">
        <f t="shared" si="13"/>
        <v>49</v>
      </c>
      <c r="G99" s="94">
        <f t="shared" si="13"/>
        <v>64</v>
      </c>
      <c r="H99" s="93">
        <f t="shared" si="11"/>
        <v>777</v>
      </c>
      <c r="I99" s="95">
        <f t="shared" si="9"/>
        <v>8.2368082368082369</v>
      </c>
      <c r="J99" s="96">
        <f t="shared" si="10"/>
        <v>7.6019958908130327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0" t="s">
        <v>53</v>
      </c>
      <c r="B100" s="141">
        <f>B70+B77+B78+B79+B80+B81+B82+B83+B84+B85+B92+B99</f>
        <v>7594</v>
      </c>
      <c r="C100" s="142">
        <f t="shared" ref="C100:H100" si="14">C70+C77+C78+C79+C80+C81+C82+C83+C84+C85+C92+C99</f>
        <v>1654</v>
      </c>
      <c r="D100" s="143">
        <f t="shared" si="14"/>
        <v>9248</v>
      </c>
      <c r="E100" s="141">
        <f t="shared" si="14"/>
        <v>136</v>
      </c>
      <c r="F100" s="144">
        <f t="shared" si="14"/>
        <v>837</v>
      </c>
      <c r="G100" s="143">
        <f t="shared" si="14"/>
        <v>973</v>
      </c>
      <c r="H100" s="426">
        <f t="shared" si="14"/>
        <v>10221</v>
      </c>
      <c r="I100" s="625">
        <f t="shared" si="9"/>
        <v>9.5196164758829873</v>
      </c>
      <c r="J100" s="428">
        <f t="shared" ref="J100" si="15">J70+J77+J78+J79+J80+J81+J82+J83+J84+J85+J92+J99</f>
        <v>100.00000000000001</v>
      </c>
      <c r="K100" s="145"/>
      <c r="L100" s="142"/>
      <c r="M100" s="143"/>
      <c r="N100" s="141"/>
      <c r="O100" s="144"/>
      <c r="P100" s="143"/>
      <c r="Q100" s="426"/>
      <c r="R100" s="427"/>
      <c r="S100" s="428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3"/>
  <conditionalFormatting sqref="T30:U30 T37:U37 T44:U49 T52:U52 T59:U59 T70:U70 T77:U77 T84:U89 T92:U92 T99:U99">
    <cfRule type="expression" dxfId="12" priority="14" stopIfTrue="1">
      <formula>$Y30=1</formula>
    </cfRule>
  </conditionalFormatting>
  <conditionalFormatting sqref="B30:J30 B37:J37 B44:J49 B52:J52 B59:J59">
    <cfRule type="expression" dxfId="11" priority="5" stopIfTrue="1">
      <formula>$Y30=1</formula>
    </cfRule>
  </conditionalFormatting>
  <conditionalFormatting sqref="K30:R30 K37:R37 K44:R49 K52:R52 K59:R59">
    <cfRule type="expression" dxfId="10" priority="4" stopIfTrue="1">
      <formula>$Y30=1</formula>
    </cfRule>
  </conditionalFormatting>
  <conditionalFormatting sqref="B70:J70 B77:J77 B84:J89 B92:J92 B99:J99">
    <cfRule type="expression" dxfId="9" priority="3" stopIfTrue="1">
      <formula>$Y70=1</formula>
    </cfRule>
  </conditionalFormatting>
  <conditionalFormatting sqref="K70:S70 K77:S77 K84:S89 K92:S92 K99:S99">
    <cfRule type="expression" dxfId="8" priority="2" stopIfTrue="1">
      <formula>$Y70=1</formula>
    </cfRule>
  </conditionalFormatting>
  <conditionalFormatting sqref="S30 S37 S44:S49 S52 S59">
    <cfRule type="expression" dxfId="7" priority="1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BG100"/>
  <sheetViews>
    <sheetView view="pageBreakPreview" topLeftCell="A52" zoomScale="115" zoomScaleNormal="55" zoomScaleSheetLayoutView="115" workbookViewId="0">
      <selection activeCell="L58" sqref="L58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25" width="6.83203125" style="9" customWidth="1"/>
    <col min="26" max="26" width="6.83203125" style="525" customWidth="1"/>
    <col min="27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101</v>
      </c>
      <c r="W1" s="7"/>
      <c r="Y1" s="7"/>
      <c r="Z1" s="520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520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88</v>
      </c>
      <c r="W3" s="7"/>
      <c r="X3" s="7"/>
      <c r="Y3" s="7"/>
      <c r="Z3" s="520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520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520"/>
      <c r="AA5" s="7"/>
      <c r="AB5" s="7"/>
      <c r="AC5" s="7"/>
      <c r="AD5" s="7"/>
      <c r="AE5" s="7"/>
      <c r="AF5" s="7"/>
    </row>
    <row r="6" spans="1:32" ht="24" customHeight="1">
      <c r="A6" s="18" t="s">
        <v>129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520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520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520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520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520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520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520"/>
      <c r="AA12" s="7"/>
      <c r="AB12" s="7"/>
      <c r="AC12" s="7"/>
      <c r="AD12" s="7"/>
      <c r="AE12" s="7"/>
      <c r="AF12" s="7"/>
    </row>
    <row r="13" spans="1:32" ht="15" customHeight="1">
      <c r="A13" s="21" t="s">
        <v>233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520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520"/>
      <c r="AA14" s="7"/>
      <c r="AB14" s="7"/>
      <c r="AC14" s="7"/>
      <c r="AD14" s="7"/>
      <c r="AE14" s="7"/>
      <c r="AF14" s="7"/>
    </row>
    <row r="15" spans="1:32" ht="15" customHeight="1">
      <c r="A15" s="21" t="s">
        <v>89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520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520"/>
      <c r="AA16" s="7"/>
      <c r="AB16" s="7"/>
      <c r="AC16" s="7"/>
      <c r="AD16" s="7"/>
      <c r="AE16" s="7"/>
      <c r="AF16" s="7"/>
    </row>
    <row r="17" spans="1:59" ht="15" customHeight="1">
      <c r="A17" s="21" t="s">
        <v>256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520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521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520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520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90</v>
      </c>
      <c r="C21" s="38"/>
      <c r="D21" s="38"/>
      <c r="E21" s="38"/>
      <c r="F21" s="38"/>
      <c r="G21" s="38"/>
      <c r="H21" s="38"/>
      <c r="I21" s="38"/>
      <c r="J21" s="39"/>
      <c r="K21" s="40" t="s">
        <v>91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522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23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130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130</v>
      </c>
      <c r="S23" s="56" t="s">
        <v>16</v>
      </c>
      <c r="T23" s="61"/>
      <c r="U23" s="61"/>
      <c r="V23" s="62"/>
      <c r="W23" s="62"/>
      <c r="X23" s="62">
        <v>903</v>
      </c>
      <c r="Y23" s="62">
        <v>707</v>
      </c>
      <c r="Z23" s="524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f>'No.1-910（方向別）'!K24+'No.1-1112（方向別）'!B24+'No.1-1112（方向別）'!K24</f>
        <v>62</v>
      </c>
      <c r="C24" s="66">
        <f>'No.1-910（方向別）'!L24+'No.1-1112（方向別）'!C24+'No.1-1112（方向別）'!L24</f>
        <v>6</v>
      </c>
      <c r="D24" s="66">
        <f>'No.1-910（方向別）'!M24+'No.1-1112（方向別）'!D24+'No.1-1112（方向別）'!M24</f>
        <v>68</v>
      </c>
      <c r="E24" s="65">
        <f>'No.1-910（方向別）'!N24+'No.1-1112（方向別）'!E24+'No.1-1112（方向別）'!N24</f>
        <v>3</v>
      </c>
      <c r="F24" s="66">
        <f>'No.1-910（方向別）'!O24+'No.1-1112（方向別）'!F24+'No.1-1112（方向別）'!O24</f>
        <v>6</v>
      </c>
      <c r="G24" s="66">
        <f>'No.1-910（方向別）'!P24+'No.1-1112（方向別）'!G24+'No.1-1112（方向別）'!P24</f>
        <v>9</v>
      </c>
      <c r="H24" s="65">
        <f>D24+G24</f>
        <v>77</v>
      </c>
      <c r="I24" s="67">
        <f>G24/H24%</f>
        <v>11.688311688311687</v>
      </c>
      <c r="J24" s="68">
        <f>H24/$H$60%</f>
        <v>1.9341873901029891</v>
      </c>
      <c r="K24" s="69">
        <f>'No.1-12（方向別）'!B24+'No.1-56（方向別）'!B24+'No.1-910（方向別）'!B24</f>
        <v>18</v>
      </c>
      <c r="L24" s="66">
        <f>'No.1-12（方向別）'!C24+'No.1-56（方向別）'!C24+'No.1-910（方向別）'!C24</f>
        <v>2</v>
      </c>
      <c r="M24" s="66">
        <f>'No.1-12（方向別）'!D24+'No.1-56（方向別）'!D24+'No.1-910（方向別）'!D24</f>
        <v>20</v>
      </c>
      <c r="N24" s="65">
        <f>'No.1-12（方向別）'!E24+'No.1-56（方向別）'!E24+'No.1-910（方向別）'!E24</f>
        <v>3</v>
      </c>
      <c r="O24" s="66">
        <f>'No.1-12（方向別）'!F24+'No.1-56（方向別）'!F24+'No.1-910（方向別）'!F24</f>
        <v>1</v>
      </c>
      <c r="P24" s="66">
        <f>'No.1-12（方向別）'!G24+'No.1-56（方向別）'!G24+'No.1-910（方向別）'!G24</f>
        <v>4</v>
      </c>
      <c r="Q24" s="65">
        <f>M24+P24</f>
        <v>24</v>
      </c>
      <c r="R24" s="67">
        <f>P24/Q24%</f>
        <v>16.666666666666668</v>
      </c>
      <c r="S24" s="68">
        <v>1.9341873901029891</v>
      </c>
      <c r="T24" s="70"/>
      <c r="U24" s="70"/>
      <c r="Z24" s="519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f>'No.1-910（方向別）'!K25+'No.1-1112（方向別）'!B25+'No.1-1112（方向別）'!K25</f>
        <v>43</v>
      </c>
      <c r="C25" s="75">
        <f>'No.1-910（方向別）'!L25+'No.1-1112（方向別）'!C25+'No.1-1112（方向別）'!L25</f>
        <v>6</v>
      </c>
      <c r="D25" s="75">
        <f>'No.1-910（方向別）'!M25+'No.1-1112（方向別）'!D25+'No.1-1112（方向別）'!M25</f>
        <v>49</v>
      </c>
      <c r="E25" s="74">
        <f>'No.1-910（方向別）'!N25+'No.1-1112（方向別）'!E25+'No.1-1112（方向別）'!N25</f>
        <v>3</v>
      </c>
      <c r="F25" s="75">
        <f>'No.1-910（方向別）'!O25+'No.1-1112（方向別）'!F25+'No.1-1112（方向別）'!O25</f>
        <v>7</v>
      </c>
      <c r="G25" s="75">
        <f>'No.1-910（方向別）'!P25+'No.1-1112（方向別）'!G25+'No.1-1112（方向別）'!P25</f>
        <v>10</v>
      </c>
      <c r="H25" s="74">
        <f>D25+G25</f>
        <v>59</v>
      </c>
      <c r="I25" s="76">
        <f t="shared" ref="I25:I60" si="0">G25/H25%</f>
        <v>16.949152542372882</v>
      </c>
      <c r="J25" s="77">
        <f t="shared" ref="J25:J59" si="1">H25/$H$60%</f>
        <v>1.4820396885204721</v>
      </c>
      <c r="K25" s="78">
        <f>'No.1-12（方向別）'!B25+'No.1-56（方向別）'!B25+'No.1-910（方向別）'!B25</f>
        <v>17</v>
      </c>
      <c r="L25" s="75">
        <f>'No.1-12（方向別）'!C25+'No.1-56（方向別）'!C25+'No.1-910（方向別）'!C25</f>
        <v>7</v>
      </c>
      <c r="M25" s="75">
        <f>'No.1-12（方向別）'!D25+'No.1-56（方向別）'!D25+'No.1-910（方向別）'!D25</f>
        <v>24</v>
      </c>
      <c r="N25" s="74">
        <f>'No.1-12（方向別）'!E25+'No.1-56（方向別）'!E25+'No.1-910（方向別）'!E25</f>
        <v>1</v>
      </c>
      <c r="O25" s="75">
        <f>'No.1-12（方向別）'!F25+'No.1-56（方向別）'!F25+'No.1-910（方向別）'!F25</f>
        <v>11</v>
      </c>
      <c r="P25" s="75">
        <f>'No.1-12（方向別）'!G25+'No.1-56（方向別）'!G25+'No.1-910（方向別）'!G25</f>
        <v>12</v>
      </c>
      <c r="Q25" s="74">
        <f>M25+P25</f>
        <v>36</v>
      </c>
      <c r="R25" s="76">
        <f t="shared" ref="R25:R60" si="2">P25/Q25%</f>
        <v>33.333333333333336</v>
      </c>
      <c r="S25" s="77">
        <v>1.4820396885204721</v>
      </c>
      <c r="T25" s="70"/>
      <c r="U25" s="70"/>
      <c r="Z25" s="519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f>'No.1-910（方向別）'!K26+'No.1-1112（方向別）'!B26+'No.1-1112（方向別）'!K26</f>
        <v>37</v>
      </c>
      <c r="C26" s="75">
        <f>'No.1-910（方向別）'!L26+'No.1-1112（方向別）'!C26+'No.1-1112（方向別）'!L26</f>
        <v>3</v>
      </c>
      <c r="D26" s="75">
        <f>'No.1-910（方向別）'!M26+'No.1-1112（方向別）'!D26+'No.1-1112（方向別）'!M26</f>
        <v>40</v>
      </c>
      <c r="E26" s="74">
        <f>'No.1-910（方向別）'!N26+'No.1-1112（方向別）'!E26+'No.1-1112（方向別）'!N26</f>
        <v>1</v>
      </c>
      <c r="F26" s="75">
        <f>'No.1-910（方向別）'!O26+'No.1-1112（方向別）'!F26+'No.1-1112（方向別）'!O26</f>
        <v>3</v>
      </c>
      <c r="G26" s="75">
        <f>'No.1-910（方向別）'!P26+'No.1-1112（方向別）'!G26+'No.1-1112（方向別）'!P26</f>
        <v>4</v>
      </c>
      <c r="H26" s="74">
        <f t="shared" ref="H26:H59" si="3">D26+G26</f>
        <v>44</v>
      </c>
      <c r="I26" s="76">
        <f t="shared" si="0"/>
        <v>9.0909090909090917</v>
      </c>
      <c r="J26" s="77">
        <f t="shared" si="1"/>
        <v>1.1052499372017079</v>
      </c>
      <c r="K26" s="78">
        <f>'No.1-12（方向別）'!B26+'No.1-56（方向別）'!B26+'No.1-910（方向別）'!B26</f>
        <v>15</v>
      </c>
      <c r="L26" s="75">
        <f>'No.1-12（方向別）'!C26+'No.1-56（方向別）'!C26+'No.1-910（方向別）'!C26</f>
        <v>4</v>
      </c>
      <c r="M26" s="75">
        <f>'No.1-12（方向別）'!D26+'No.1-56（方向別）'!D26+'No.1-910（方向別）'!D26</f>
        <v>19</v>
      </c>
      <c r="N26" s="74">
        <f>'No.1-12（方向別）'!E26+'No.1-56（方向別）'!E26+'No.1-910（方向別）'!E26</f>
        <v>1</v>
      </c>
      <c r="O26" s="75">
        <f>'No.1-12（方向別）'!F26+'No.1-56（方向別）'!F26+'No.1-910（方向別）'!F26</f>
        <v>6</v>
      </c>
      <c r="P26" s="75">
        <f>'No.1-12（方向別）'!G26+'No.1-56（方向別）'!G26+'No.1-910（方向別）'!G26</f>
        <v>7</v>
      </c>
      <c r="Q26" s="74">
        <f t="shared" ref="Q26:Q59" si="4">M26+P26</f>
        <v>26</v>
      </c>
      <c r="R26" s="76">
        <f t="shared" si="2"/>
        <v>26.923076923076923</v>
      </c>
      <c r="S26" s="77">
        <v>1.1052499372017079</v>
      </c>
      <c r="T26" s="70"/>
      <c r="U26" s="70"/>
      <c r="Z26" s="519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f>'No.1-910（方向別）'!K27+'No.1-1112（方向別）'!B27+'No.1-1112（方向別）'!K27</f>
        <v>74</v>
      </c>
      <c r="C27" s="81">
        <f>'No.1-910（方向別）'!L27+'No.1-1112（方向別）'!C27+'No.1-1112（方向別）'!L27</f>
        <v>4</v>
      </c>
      <c r="D27" s="81">
        <f>'No.1-910（方向別）'!M27+'No.1-1112（方向別）'!D27+'No.1-1112（方向別）'!M27</f>
        <v>78</v>
      </c>
      <c r="E27" s="80">
        <f>'No.1-910（方向別）'!N27+'No.1-1112（方向別）'!E27+'No.1-1112（方向別）'!N27</f>
        <v>3</v>
      </c>
      <c r="F27" s="81">
        <f>'No.1-910（方向別）'!O27+'No.1-1112（方向別）'!F27+'No.1-1112（方向別）'!O27</f>
        <v>4</v>
      </c>
      <c r="G27" s="81">
        <f>'No.1-910（方向別）'!P27+'No.1-1112（方向別）'!G27+'No.1-1112（方向別）'!P27</f>
        <v>7</v>
      </c>
      <c r="H27" s="80">
        <f t="shared" si="3"/>
        <v>85</v>
      </c>
      <c r="I27" s="82">
        <f t="shared" si="0"/>
        <v>8.2352941176470598</v>
      </c>
      <c r="J27" s="83">
        <f t="shared" si="1"/>
        <v>2.1351419241396634</v>
      </c>
      <c r="K27" s="84">
        <f>'No.1-12（方向別）'!B27+'No.1-56（方向別）'!B27+'No.1-910（方向別）'!B27</f>
        <v>21</v>
      </c>
      <c r="L27" s="81">
        <f>'No.1-12（方向別）'!C27+'No.1-56（方向別）'!C27+'No.1-910（方向別）'!C27</f>
        <v>8</v>
      </c>
      <c r="M27" s="81">
        <f>'No.1-12（方向別）'!D27+'No.1-56（方向別）'!D27+'No.1-910（方向別）'!D27</f>
        <v>29</v>
      </c>
      <c r="N27" s="80">
        <f>'No.1-12（方向別）'!E27+'No.1-56（方向別）'!E27+'No.1-910（方向別）'!E27</f>
        <v>2</v>
      </c>
      <c r="O27" s="81">
        <f>'No.1-12（方向別）'!F27+'No.1-56（方向別）'!F27+'No.1-910（方向別）'!F27</f>
        <v>15</v>
      </c>
      <c r="P27" s="81">
        <f>'No.1-12（方向別）'!G27+'No.1-56（方向別）'!G27+'No.1-910（方向別）'!G27</f>
        <v>17</v>
      </c>
      <c r="Q27" s="80">
        <f t="shared" si="4"/>
        <v>46</v>
      </c>
      <c r="R27" s="82">
        <f t="shared" si="2"/>
        <v>36.95652173913043</v>
      </c>
      <c r="S27" s="83">
        <v>2.1351419241396634</v>
      </c>
      <c r="T27" s="70"/>
      <c r="U27" s="70"/>
      <c r="Z27" s="519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f>'No.1-910（方向別）'!K28+'No.1-1112（方向別）'!B28+'No.1-1112（方向別）'!K28</f>
        <v>63</v>
      </c>
      <c r="C28" s="75">
        <f>'No.1-910（方向別）'!L28+'No.1-1112（方向別）'!C28+'No.1-1112（方向別）'!L28</f>
        <v>3</v>
      </c>
      <c r="D28" s="75">
        <f>'No.1-910（方向別）'!M28+'No.1-1112（方向別）'!D28+'No.1-1112（方向別）'!M28</f>
        <v>66</v>
      </c>
      <c r="E28" s="74">
        <f>'No.1-910（方向別）'!N28+'No.1-1112（方向別）'!E28+'No.1-1112（方向別）'!N28</f>
        <v>1</v>
      </c>
      <c r="F28" s="75">
        <f>'No.1-910（方向別）'!O28+'No.1-1112（方向別）'!F28+'No.1-1112（方向別）'!O28</f>
        <v>2</v>
      </c>
      <c r="G28" s="75">
        <f>'No.1-910（方向別）'!P28+'No.1-1112（方向別）'!G28+'No.1-1112（方向別）'!P28</f>
        <v>3</v>
      </c>
      <c r="H28" s="74">
        <f t="shared" si="3"/>
        <v>69</v>
      </c>
      <c r="I28" s="76">
        <f t="shared" si="0"/>
        <v>4.3478260869565224</v>
      </c>
      <c r="J28" s="77">
        <f t="shared" si="1"/>
        <v>1.7332328560663148</v>
      </c>
      <c r="K28" s="78">
        <f>'No.1-12（方向別）'!B28+'No.1-56（方向別）'!B28+'No.1-910（方向別）'!B28</f>
        <v>20</v>
      </c>
      <c r="L28" s="75">
        <f>'No.1-12（方向別）'!C28+'No.1-56（方向別）'!C28+'No.1-910（方向別）'!C28</f>
        <v>1</v>
      </c>
      <c r="M28" s="75">
        <f>'No.1-12（方向別）'!D28+'No.1-56（方向別）'!D28+'No.1-910（方向別）'!D28</f>
        <v>21</v>
      </c>
      <c r="N28" s="74">
        <f>'No.1-12（方向別）'!E28+'No.1-56（方向別）'!E28+'No.1-910（方向別）'!E28</f>
        <v>0</v>
      </c>
      <c r="O28" s="75">
        <f>'No.1-12（方向別）'!F28+'No.1-56（方向別）'!F28+'No.1-910（方向別）'!F28</f>
        <v>5</v>
      </c>
      <c r="P28" s="75">
        <f>'No.1-12（方向別）'!G28+'No.1-56（方向別）'!G28+'No.1-910（方向別）'!G28</f>
        <v>5</v>
      </c>
      <c r="Q28" s="74">
        <f t="shared" si="4"/>
        <v>26</v>
      </c>
      <c r="R28" s="76">
        <f t="shared" si="2"/>
        <v>19.23076923076923</v>
      </c>
      <c r="S28" s="77">
        <v>1.7332328560663148</v>
      </c>
      <c r="T28" s="70"/>
      <c r="U28" s="70"/>
      <c r="Z28" s="519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f>'No.1-910（方向別）'!K29+'No.1-1112（方向別）'!B29+'No.1-1112（方向別）'!K29</f>
        <v>51</v>
      </c>
      <c r="C29" s="87">
        <f>'No.1-910（方向別）'!L29+'No.1-1112（方向別）'!C29+'No.1-1112（方向別）'!L29</f>
        <v>6</v>
      </c>
      <c r="D29" s="87">
        <f>'No.1-910（方向別）'!M29+'No.1-1112（方向別）'!D29+'No.1-1112（方向別）'!M29</f>
        <v>57</v>
      </c>
      <c r="E29" s="86">
        <f>'No.1-910（方向別）'!N29+'No.1-1112（方向別）'!E29+'No.1-1112（方向別）'!N29</f>
        <v>2</v>
      </c>
      <c r="F29" s="87">
        <f>'No.1-910（方向別）'!O29+'No.1-1112（方向別）'!F29+'No.1-1112（方向別）'!O29</f>
        <v>6</v>
      </c>
      <c r="G29" s="87">
        <f>'No.1-910（方向別）'!P29+'No.1-1112（方向別）'!G29+'No.1-1112（方向別）'!P29</f>
        <v>8</v>
      </c>
      <c r="H29" s="86">
        <f t="shared" si="3"/>
        <v>65</v>
      </c>
      <c r="I29" s="88">
        <f t="shared" si="0"/>
        <v>12.307692307692307</v>
      </c>
      <c r="J29" s="89">
        <f t="shared" si="1"/>
        <v>1.6327555890479779</v>
      </c>
      <c r="K29" s="90">
        <f>'No.1-12（方向別）'!B29+'No.1-56（方向別）'!B29+'No.1-910（方向別）'!B29</f>
        <v>27</v>
      </c>
      <c r="L29" s="87">
        <f>'No.1-12（方向別）'!C29+'No.1-56（方向別）'!C29+'No.1-910（方向別）'!C29</f>
        <v>10</v>
      </c>
      <c r="M29" s="87">
        <f>'No.1-12（方向別）'!D29+'No.1-56（方向別）'!D29+'No.1-910（方向別）'!D29</f>
        <v>37</v>
      </c>
      <c r="N29" s="86">
        <f>'No.1-12（方向別）'!E29+'No.1-56（方向別）'!E29+'No.1-910（方向別）'!E29</f>
        <v>3</v>
      </c>
      <c r="O29" s="87">
        <f>'No.1-12（方向別）'!F29+'No.1-56（方向別）'!F29+'No.1-910（方向別）'!F29</f>
        <v>8</v>
      </c>
      <c r="P29" s="87">
        <f>'No.1-12（方向別）'!G29+'No.1-56（方向別）'!G29+'No.1-910（方向別）'!G29</f>
        <v>11</v>
      </c>
      <c r="Q29" s="86">
        <f t="shared" si="4"/>
        <v>48</v>
      </c>
      <c r="R29" s="88">
        <f t="shared" si="2"/>
        <v>22.916666666666668</v>
      </c>
      <c r="S29" s="89">
        <v>1.6327555890479779</v>
      </c>
      <c r="T29" s="91"/>
      <c r="U29" s="91"/>
      <c r="Z29" s="519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'No.1-910（方向別）'!K30+'No.1-1112（方向別）'!B30+'No.1-1112（方向別）'!K30</f>
        <v>330</v>
      </c>
      <c r="C30" s="94">
        <f>'No.1-910（方向別）'!L30+'No.1-1112（方向別）'!C30+'No.1-1112（方向別）'!L30</f>
        <v>28</v>
      </c>
      <c r="D30" s="94">
        <f>'No.1-910（方向別）'!M30+'No.1-1112（方向別）'!D30+'No.1-1112（方向別）'!M30</f>
        <v>358</v>
      </c>
      <c r="E30" s="93">
        <f>'No.1-910（方向別）'!N30+'No.1-1112（方向別）'!E30+'No.1-1112（方向別）'!N30</f>
        <v>13</v>
      </c>
      <c r="F30" s="94">
        <f>'No.1-910（方向別）'!O30+'No.1-1112（方向別）'!F30+'No.1-1112（方向別）'!O30</f>
        <v>28</v>
      </c>
      <c r="G30" s="94">
        <f>'No.1-910（方向別）'!P30+'No.1-1112（方向別）'!G30+'No.1-1112（方向別）'!P30</f>
        <v>41</v>
      </c>
      <c r="H30" s="93">
        <f t="shared" si="3"/>
        <v>399</v>
      </c>
      <c r="I30" s="95">
        <f t="shared" si="0"/>
        <v>10.275689223057643</v>
      </c>
      <c r="J30" s="96">
        <f t="shared" si="1"/>
        <v>10.022607385079125</v>
      </c>
      <c r="K30" s="97">
        <f>'No.1-12（方向別）'!B30+'No.1-56（方向別）'!B30+'No.1-910（方向別）'!B30</f>
        <v>118</v>
      </c>
      <c r="L30" s="94">
        <f>'No.1-12（方向別）'!C30+'No.1-56（方向別）'!C30+'No.1-910（方向別）'!C30</f>
        <v>32</v>
      </c>
      <c r="M30" s="94">
        <f>'No.1-12（方向別）'!D30+'No.1-56（方向別）'!D30+'No.1-910（方向別）'!D30</f>
        <v>150</v>
      </c>
      <c r="N30" s="93">
        <f>'No.1-12（方向別）'!E30+'No.1-56（方向別）'!E30+'No.1-910（方向別）'!E30</f>
        <v>10</v>
      </c>
      <c r="O30" s="94">
        <f>'No.1-12（方向別）'!F30+'No.1-56（方向別）'!F30+'No.1-910（方向別）'!F30</f>
        <v>46</v>
      </c>
      <c r="P30" s="94">
        <f>'No.1-12（方向別）'!G30+'No.1-56（方向別）'!G30+'No.1-910（方向別）'!G30</f>
        <v>56</v>
      </c>
      <c r="Q30" s="93">
        <f t="shared" si="4"/>
        <v>206</v>
      </c>
      <c r="R30" s="95">
        <f t="shared" si="2"/>
        <v>27.184466019417474</v>
      </c>
      <c r="S30" s="96">
        <v>10.022607385079125</v>
      </c>
      <c r="T30" s="91"/>
      <c r="U30" s="91"/>
      <c r="V30" s="24">
        <v>1</v>
      </c>
      <c r="Z30" s="519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f>'No.1-910（方向別）'!K31+'No.1-1112（方向別）'!B31+'No.1-1112（方向別）'!K31</f>
        <v>57</v>
      </c>
      <c r="C31" s="100">
        <f>'No.1-910（方向別）'!L31+'No.1-1112（方向別）'!C31+'No.1-1112（方向別）'!L31</f>
        <v>5</v>
      </c>
      <c r="D31" s="100">
        <f>'No.1-910（方向別）'!M31+'No.1-1112（方向別）'!D31+'No.1-1112（方向別）'!M31</f>
        <v>62</v>
      </c>
      <c r="E31" s="99">
        <f>'No.1-910（方向別）'!N31+'No.1-1112（方向別）'!E31+'No.1-1112（方向別）'!N31</f>
        <v>2</v>
      </c>
      <c r="F31" s="100">
        <f>'No.1-910（方向別）'!O31+'No.1-1112（方向別）'!F31+'No.1-1112（方向別）'!O31</f>
        <v>6</v>
      </c>
      <c r="G31" s="100">
        <f>'No.1-910（方向別）'!P31+'No.1-1112（方向別）'!G31+'No.1-1112（方向別）'!P31</f>
        <v>8</v>
      </c>
      <c r="H31" s="99">
        <f t="shared" si="3"/>
        <v>70</v>
      </c>
      <c r="I31" s="101">
        <f t="shared" si="0"/>
        <v>11.428571428571429</v>
      </c>
      <c r="J31" s="102">
        <f t="shared" si="1"/>
        <v>1.7583521728208991</v>
      </c>
      <c r="K31" s="103">
        <f>'No.1-12（方向別）'!B31+'No.1-56（方向別）'!B31+'No.1-910（方向別）'!B31</f>
        <v>38</v>
      </c>
      <c r="L31" s="100">
        <f>'No.1-12（方向別）'!C31+'No.1-56（方向別）'!C31+'No.1-910（方向別）'!C31</f>
        <v>8</v>
      </c>
      <c r="M31" s="100">
        <f>'No.1-12（方向別）'!D31+'No.1-56（方向別）'!D31+'No.1-910（方向別）'!D31</f>
        <v>46</v>
      </c>
      <c r="N31" s="99">
        <f>'No.1-12（方向別）'!E31+'No.1-56（方向別）'!E31+'No.1-910（方向別）'!E31</f>
        <v>4</v>
      </c>
      <c r="O31" s="100">
        <f>'No.1-12（方向別）'!F31+'No.1-56（方向別）'!F31+'No.1-910（方向別）'!F31</f>
        <v>12</v>
      </c>
      <c r="P31" s="100">
        <f>'No.1-12（方向別）'!G31+'No.1-56（方向別）'!G31+'No.1-910（方向別）'!G31</f>
        <v>16</v>
      </c>
      <c r="Q31" s="99">
        <f t="shared" si="4"/>
        <v>62</v>
      </c>
      <c r="R31" s="101">
        <f t="shared" si="2"/>
        <v>25.806451612903228</v>
      </c>
      <c r="S31" s="102">
        <v>1.7583521728208991</v>
      </c>
      <c r="T31" s="70"/>
      <c r="U31" s="70"/>
      <c r="Z31" s="519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f>'No.1-910（方向別）'!K32+'No.1-1112（方向別）'!B32+'No.1-1112（方向別）'!K32</f>
        <v>57</v>
      </c>
      <c r="C32" s="75">
        <f>'No.1-910（方向別）'!L32+'No.1-1112（方向別）'!C32+'No.1-1112（方向別）'!L32</f>
        <v>3</v>
      </c>
      <c r="D32" s="75">
        <f>'No.1-910（方向別）'!M32+'No.1-1112（方向別）'!D32+'No.1-1112（方向別）'!M32</f>
        <v>60</v>
      </c>
      <c r="E32" s="74">
        <f>'No.1-910（方向別）'!N32+'No.1-1112（方向別）'!E32+'No.1-1112（方向別）'!N32</f>
        <v>3</v>
      </c>
      <c r="F32" s="75">
        <f>'No.1-910（方向別）'!O32+'No.1-1112（方向別）'!F32+'No.1-1112（方向別）'!O32</f>
        <v>5</v>
      </c>
      <c r="G32" s="75">
        <f>'No.1-910（方向別）'!P32+'No.1-1112（方向別）'!G32+'No.1-1112（方向別）'!P32</f>
        <v>8</v>
      </c>
      <c r="H32" s="74">
        <f t="shared" si="3"/>
        <v>68</v>
      </c>
      <c r="I32" s="76">
        <f t="shared" si="0"/>
        <v>11.76470588235294</v>
      </c>
      <c r="J32" s="77">
        <f t="shared" si="1"/>
        <v>1.7081135393117306</v>
      </c>
      <c r="K32" s="78">
        <f>'No.1-12（方向別）'!B32+'No.1-56（方向別）'!B32+'No.1-910（方向別）'!B32</f>
        <v>18</v>
      </c>
      <c r="L32" s="75">
        <f>'No.1-12（方向別）'!C32+'No.1-56（方向別）'!C32+'No.1-910（方向別）'!C32</f>
        <v>8</v>
      </c>
      <c r="M32" s="75">
        <f>'No.1-12（方向別）'!D32+'No.1-56（方向別）'!D32+'No.1-910（方向別）'!D32</f>
        <v>26</v>
      </c>
      <c r="N32" s="74">
        <f>'No.1-12（方向別）'!E32+'No.1-56（方向別）'!E32+'No.1-910（方向別）'!E32</f>
        <v>2</v>
      </c>
      <c r="O32" s="75">
        <f>'No.1-12（方向別）'!F32+'No.1-56（方向別）'!F32+'No.1-910（方向別）'!F32</f>
        <v>7</v>
      </c>
      <c r="P32" s="75">
        <f>'No.1-12（方向別）'!G32+'No.1-56（方向別）'!G32+'No.1-910（方向別）'!G32</f>
        <v>9</v>
      </c>
      <c r="Q32" s="74">
        <f t="shared" si="4"/>
        <v>35</v>
      </c>
      <c r="R32" s="76">
        <f t="shared" si="2"/>
        <v>25.714285714285715</v>
      </c>
      <c r="S32" s="77">
        <v>1.7081135393117306</v>
      </c>
      <c r="T32" s="70"/>
      <c r="U32" s="70"/>
      <c r="Z32" s="519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f>'No.1-910（方向別）'!K33+'No.1-1112（方向別）'!B33+'No.1-1112（方向別）'!K33</f>
        <v>56</v>
      </c>
      <c r="C33" s="75">
        <f>'No.1-910（方向別）'!L33+'No.1-1112（方向別）'!C33+'No.1-1112（方向別）'!L33</f>
        <v>3</v>
      </c>
      <c r="D33" s="75">
        <f>'No.1-910（方向別）'!M33+'No.1-1112（方向別）'!D33+'No.1-1112（方向別）'!M33</f>
        <v>59</v>
      </c>
      <c r="E33" s="74">
        <f>'No.1-910（方向別）'!N33+'No.1-1112（方向別）'!E33+'No.1-1112（方向別）'!N33</f>
        <v>5</v>
      </c>
      <c r="F33" s="75">
        <f>'No.1-910（方向別）'!O33+'No.1-1112（方向別）'!F33+'No.1-1112（方向別）'!O33</f>
        <v>5</v>
      </c>
      <c r="G33" s="75">
        <f>'No.1-910（方向別）'!P33+'No.1-1112（方向別）'!G33+'No.1-1112（方向別）'!P33</f>
        <v>10</v>
      </c>
      <c r="H33" s="74">
        <f t="shared" si="3"/>
        <v>69</v>
      </c>
      <c r="I33" s="76">
        <f t="shared" si="0"/>
        <v>14.492753623188406</v>
      </c>
      <c r="J33" s="77">
        <f t="shared" si="1"/>
        <v>1.7332328560663148</v>
      </c>
      <c r="K33" s="78">
        <f>'No.1-12（方向別）'!B33+'No.1-56（方向別）'!B33+'No.1-910（方向別）'!B33</f>
        <v>26</v>
      </c>
      <c r="L33" s="75">
        <f>'No.1-12（方向別）'!C33+'No.1-56（方向別）'!C33+'No.1-910（方向別）'!C33</f>
        <v>7</v>
      </c>
      <c r="M33" s="75">
        <f>'No.1-12（方向別）'!D33+'No.1-56（方向別）'!D33+'No.1-910（方向別）'!D33</f>
        <v>33</v>
      </c>
      <c r="N33" s="74">
        <f>'No.1-12（方向別）'!E33+'No.1-56（方向別）'!E33+'No.1-910（方向別）'!E33</f>
        <v>3</v>
      </c>
      <c r="O33" s="75">
        <f>'No.1-12（方向別）'!F33+'No.1-56（方向別）'!F33+'No.1-910（方向別）'!F33</f>
        <v>7</v>
      </c>
      <c r="P33" s="75">
        <f>'No.1-12（方向別）'!G33+'No.1-56（方向別）'!G33+'No.1-910（方向別）'!G33</f>
        <v>10</v>
      </c>
      <c r="Q33" s="74">
        <f t="shared" si="4"/>
        <v>43</v>
      </c>
      <c r="R33" s="76">
        <f t="shared" si="2"/>
        <v>23.255813953488371</v>
      </c>
      <c r="S33" s="77">
        <v>1.7332328560663148</v>
      </c>
      <c r="T33" s="70"/>
      <c r="U33" s="70"/>
      <c r="Z33" s="519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f>'No.1-910（方向別）'!K34+'No.1-1112（方向別）'!B34+'No.1-1112（方向別）'!K34</f>
        <v>54</v>
      </c>
      <c r="C34" s="75">
        <f>'No.1-910（方向別）'!L34+'No.1-1112（方向別）'!C34+'No.1-1112（方向別）'!L34</f>
        <v>3</v>
      </c>
      <c r="D34" s="75">
        <f>'No.1-910（方向別）'!M34+'No.1-1112（方向別）'!D34+'No.1-1112（方向別）'!M34</f>
        <v>57</v>
      </c>
      <c r="E34" s="74">
        <f>'No.1-910（方向別）'!N34+'No.1-1112（方向別）'!E34+'No.1-1112（方向別）'!N34</f>
        <v>2</v>
      </c>
      <c r="F34" s="75">
        <f>'No.1-910（方向別）'!O34+'No.1-1112（方向別）'!F34+'No.1-1112（方向別）'!O34</f>
        <v>4</v>
      </c>
      <c r="G34" s="75">
        <f>'No.1-910（方向別）'!P34+'No.1-1112（方向別）'!G34+'No.1-1112（方向別）'!P34</f>
        <v>6</v>
      </c>
      <c r="H34" s="74">
        <f t="shared" si="3"/>
        <v>63</v>
      </c>
      <c r="I34" s="76">
        <f t="shared" si="0"/>
        <v>9.5238095238095237</v>
      </c>
      <c r="J34" s="77">
        <f t="shared" si="1"/>
        <v>1.5825169555388092</v>
      </c>
      <c r="K34" s="78">
        <f>'No.1-12（方向別）'!B34+'No.1-56（方向別）'!B34+'No.1-910（方向別）'!B34</f>
        <v>22</v>
      </c>
      <c r="L34" s="75">
        <f>'No.1-12（方向別）'!C34+'No.1-56（方向別）'!C34+'No.1-910（方向別）'!C34</f>
        <v>8</v>
      </c>
      <c r="M34" s="75">
        <f>'No.1-12（方向別）'!D34+'No.1-56（方向別）'!D34+'No.1-910（方向別）'!D34</f>
        <v>30</v>
      </c>
      <c r="N34" s="74">
        <f>'No.1-12（方向別）'!E34+'No.1-56（方向別）'!E34+'No.1-910（方向別）'!E34</f>
        <v>1</v>
      </c>
      <c r="O34" s="75">
        <f>'No.1-12（方向別）'!F34+'No.1-56（方向別）'!F34+'No.1-910（方向別）'!F34</f>
        <v>9</v>
      </c>
      <c r="P34" s="75">
        <f>'No.1-12（方向別）'!G34+'No.1-56（方向別）'!G34+'No.1-910（方向別）'!G34</f>
        <v>10</v>
      </c>
      <c r="Q34" s="74">
        <f t="shared" si="4"/>
        <v>40</v>
      </c>
      <c r="R34" s="76">
        <f t="shared" si="2"/>
        <v>25</v>
      </c>
      <c r="S34" s="77">
        <v>1.5825169555388092</v>
      </c>
      <c r="T34" s="70"/>
      <c r="U34" s="70"/>
      <c r="Z34" s="519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f>'No.1-910（方向別）'!K35+'No.1-1112（方向別）'!B35+'No.1-1112（方向別）'!K35</f>
        <v>58</v>
      </c>
      <c r="C35" s="75">
        <f>'No.1-910（方向別）'!L35+'No.1-1112（方向別）'!C35+'No.1-1112（方向別）'!L35</f>
        <v>6</v>
      </c>
      <c r="D35" s="75">
        <f>'No.1-910（方向別）'!M35+'No.1-1112（方向別）'!D35+'No.1-1112（方向別）'!M35</f>
        <v>64</v>
      </c>
      <c r="E35" s="74">
        <f>'No.1-910（方向別）'!N35+'No.1-1112（方向別）'!E35+'No.1-1112（方向別）'!N35</f>
        <v>1</v>
      </c>
      <c r="F35" s="75">
        <f>'No.1-910（方向別）'!O35+'No.1-1112（方向別）'!F35+'No.1-1112（方向別）'!O35</f>
        <v>4</v>
      </c>
      <c r="G35" s="75">
        <f>'No.1-910（方向別）'!P35+'No.1-1112（方向別）'!G35+'No.1-1112（方向別）'!P35</f>
        <v>5</v>
      </c>
      <c r="H35" s="74">
        <f t="shared" si="3"/>
        <v>69</v>
      </c>
      <c r="I35" s="76">
        <f t="shared" si="0"/>
        <v>7.2463768115942031</v>
      </c>
      <c r="J35" s="77">
        <f t="shared" si="1"/>
        <v>1.7332328560663148</v>
      </c>
      <c r="K35" s="78">
        <f>'No.1-12（方向別）'!B35+'No.1-56（方向別）'!B35+'No.1-910（方向別）'!B35</f>
        <v>31</v>
      </c>
      <c r="L35" s="75">
        <f>'No.1-12（方向別）'!C35+'No.1-56（方向別）'!C35+'No.1-910（方向別）'!C35</f>
        <v>21</v>
      </c>
      <c r="M35" s="75">
        <f>'No.1-12（方向別）'!D35+'No.1-56（方向別）'!D35+'No.1-910（方向別）'!D35</f>
        <v>52</v>
      </c>
      <c r="N35" s="74">
        <f>'No.1-12（方向別）'!E35+'No.1-56（方向別）'!E35+'No.1-910（方向別）'!E35</f>
        <v>0</v>
      </c>
      <c r="O35" s="75">
        <f>'No.1-12（方向別）'!F35+'No.1-56（方向別）'!F35+'No.1-910（方向別）'!F35</f>
        <v>10</v>
      </c>
      <c r="P35" s="75">
        <f>'No.1-12（方向別）'!G35+'No.1-56（方向別）'!G35+'No.1-910（方向別）'!G35</f>
        <v>10</v>
      </c>
      <c r="Q35" s="74">
        <f t="shared" si="4"/>
        <v>62</v>
      </c>
      <c r="R35" s="76">
        <f t="shared" si="2"/>
        <v>16.129032258064516</v>
      </c>
      <c r="S35" s="77">
        <v>1.7332328560663148</v>
      </c>
      <c r="T35" s="70"/>
      <c r="U35" s="70"/>
      <c r="Z35" s="519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f>'No.1-910（方向別）'!K36+'No.1-1112（方向別）'!B36+'No.1-1112（方向別）'!K36</f>
        <v>35</v>
      </c>
      <c r="C36" s="87">
        <f>'No.1-910（方向別）'!L36+'No.1-1112（方向別）'!C36+'No.1-1112（方向別）'!L36</f>
        <v>4</v>
      </c>
      <c r="D36" s="87">
        <f>'No.1-910（方向別）'!M36+'No.1-1112（方向別）'!D36+'No.1-1112（方向別）'!M36</f>
        <v>39</v>
      </c>
      <c r="E36" s="86">
        <f>'No.1-910（方向別）'!N36+'No.1-1112（方向別）'!E36+'No.1-1112（方向別）'!N36</f>
        <v>2</v>
      </c>
      <c r="F36" s="87">
        <f>'No.1-910（方向別）'!O36+'No.1-1112（方向別）'!F36+'No.1-1112（方向別）'!O36</f>
        <v>10</v>
      </c>
      <c r="G36" s="87">
        <f>'No.1-910（方向別）'!P36+'No.1-1112（方向別）'!G36+'No.1-1112（方向別）'!P36</f>
        <v>12</v>
      </c>
      <c r="H36" s="86">
        <f t="shared" si="3"/>
        <v>51</v>
      </c>
      <c r="I36" s="88">
        <f t="shared" si="0"/>
        <v>23.52941176470588</v>
      </c>
      <c r="J36" s="89">
        <f t="shared" si="1"/>
        <v>1.281085154483798</v>
      </c>
      <c r="K36" s="90">
        <f>'No.1-12（方向別）'!B36+'No.1-56（方向別）'!B36+'No.1-910（方向別）'!B36</f>
        <v>10</v>
      </c>
      <c r="L36" s="87">
        <f>'No.1-12（方向別）'!C36+'No.1-56（方向別）'!C36+'No.1-910（方向別）'!C36</f>
        <v>1</v>
      </c>
      <c r="M36" s="87">
        <f>'No.1-12（方向別）'!D36+'No.1-56（方向別）'!D36+'No.1-910（方向別）'!D36</f>
        <v>11</v>
      </c>
      <c r="N36" s="86">
        <f>'No.1-12（方向別）'!E36+'No.1-56（方向別）'!E36+'No.1-910（方向別）'!E36</f>
        <v>0</v>
      </c>
      <c r="O36" s="87">
        <f>'No.1-12（方向別）'!F36+'No.1-56（方向別）'!F36+'No.1-910（方向別）'!F36</f>
        <v>4</v>
      </c>
      <c r="P36" s="87">
        <f>'No.1-12（方向別）'!G36+'No.1-56（方向別）'!G36+'No.1-910（方向別）'!G36</f>
        <v>4</v>
      </c>
      <c r="Q36" s="86">
        <f t="shared" si="4"/>
        <v>15</v>
      </c>
      <c r="R36" s="88">
        <f t="shared" si="2"/>
        <v>26.666666666666668</v>
      </c>
      <c r="S36" s="89">
        <v>1.281085154483798</v>
      </c>
      <c r="T36" s="91"/>
      <c r="U36" s="91"/>
      <c r="Z36" s="519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f>'No.1-910（方向別）'!K37+'No.1-1112（方向別）'!B37+'No.1-1112（方向別）'!K37</f>
        <v>317</v>
      </c>
      <c r="C37" s="94">
        <f>'No.1-910（方向別）'!L37+'No.1-1112（方向別）'!C37+'No.1-1112（方向別）'!L37</f>
        <v>24</v>
      </c>
      <c r="D37" s="94">
        <f>'No.1-910（方向別）'!M37+'No.1-1112（方向別）'!D37+'No.1-1112（方向別）'!M37</f>
        <v>341</v>
      </c>
      <c r="E37" s="93">
        <f>'No.1-910（方向別）'!N37+'No.1-1112（方向別）'!E37+'No.1-1112（方向別）'!N37</f>
        <v>15</v>
      </c>
      <c r="F37" s="94">
        <f>'No.1-910（方向別）'!O37+'No.1-1112（方向別）'!F37+'No.1-1112（方向別）'!O37</f>
        <v>34</v>
      </c>
      <c r="G37" s="94">
        <f>'No.1-910（方向別）'!P37+'No.1-1112（方向別）'!G37+'No.1-1112（方向別）'!P37</f>
        <v>49</v>
      </c>
      <c r="H37" s="93">
        <f t="shared" si="3"/>
        <v>390</v>
      </c>
      <c r="I37" s="95">
        <f t="shared" si="0"/>
        <v>12.564102564102564</v>
      </c>
      <c r="J37" s="96">
        <f t="shared" si="1"/>
        <v>9.7965335342878674</v>
      </c>
      <c r="K37" s="97">
        <f>'No.1-12（方向別）'!B37+'No.1-56（方向別）'!B37+'No.1-910（方向別）'!B37</f>
        <v>145</v>
      </c>
      <c r="L37" s="94">
        <f>'No.1-12（方向別）'!C37+'No.1-56（方向別）'!C37+'No.1-910（方向別）'!C37</f>
        <v>53</v>
      </c>
      <c r="M37" s="94">
        <f>'No.1-12（方向別）'!D37+'No.1-56（方向別）'!D37+'No.1-910（方向別）'!D37</f>
        <v>198</v>
      </c>
      <c r="N37" s="93">
        <f>'No.1-12（方向別）'!E37+'No.1-56（方向別）'!E37+'No.1-910（方向別）'!E37</f>
        <v>10</v>
      </c>
      <c r="O37" s="94">
        <f>'No.1-12（方向別）'!F37+'No.1-56（方向別）'!F37+'No.1-910（方向別）'!F37</f>
        <v>49</v>
      </c>
      <c r="P37" s="94">
        <f>'No.1-12（方向別）'!G37+'No.1-56（方向別）'!G37+'No.1-910（方向別）'!G37</f>
        <v>59</v>
      </c>
      <c r="Q37" s="93">
        <f t="shared" si="4"/>
        <v>257</v>
      </c>
      <c r="R37" s="95">
        <f t="shared" si="2"/>
        <v>22.957198443579767</v>
      </c>
      <c r="S37" s="96">
        <v>9.7965335342878674</v>
      </c>
      <c r="T37" s="91"/>
      <c r="U37" s="91"/>
      <c r="V37" s="24">
        <v>1</v>
      </c>
      <c r="Z37" s="519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f>'No.1-910（方向別）'!K38+'No.1-1112（方向別）'!B38+'No.1-1112（方向別）'!K38</f>
        <v>228</v>
      </c>
      <c r="C38" s="105">
        <f>'No.1-910（方向別）'!L38+'No.1-1112（方向別）'!C38+'No.1-1112（方向別）'!L38</f>
        <v>66</v>
      </c>
      <c r="D38" s="94">
        <f>'No.1-910（方向別）'!M38+'No.1-1112（方向別）'!D38+'No.1-1112（方向別）'!M38</f>
        <v>294</v>
      </c>
      <c r="E38" s="104">
        <f>'No.1-910（方向別）'!N38+'No.1-1112（方向別）'!E38+'No.1-1112（方向別）'!N38</f>
        <v>11</v>
      </c>
      <c r="F38" s="105">
        <f>'No.1-910（方向別）'!O38+'No.1-1112（方向別）'!F38+'No.1-1112（方向別）'!O38</f>
        <v>37</v>
      </c>
      <c r="G38" s="94">
        <f>'No.1-910（方向別）'!P38+'No.1-1112（方向別）'!G38+'No.1-1112（方向別）'!P38</f>
        <v>48</v>
      </c>
      <c r="H38" s="93">
        <f t="shared" si="3"/>
        <v>342</v>
      </c>
      <c r="I38" s="95">
        <f t="shared" si="0"/>
        <v>14.035087719298247</v>
      </c>
      <c r="J38" s="96">
        <f t="shared" si="1"/>
        <v>8.5908063300678208</v>
      </c>
      <c r="K38" s="106">
        <f>'No.1-12（方向別）'!B38+'No.1-56（方向別）'!B38+'No.1-910（方向別）'!B38</f>
        <v>149</v>
      </c>
      <c r="L38" s="105">
        <f>'No.1-12（方向別）'!C38+'No.1-56（方向別）'!C38+'No.1-910（方向別）'!C38</f>
        <v>63</v>
      </c>
      <c r="M38" s="94">
        <f>'No.1-12（方向別）'!D38+'No.1-56（方向別）'!D38+'No.1-910（方向別）'!D38</f>
        <v>212</v>
      </c>
      <c r="N38" s="104">
        <f>'No.1-12（方向別）'!E38+'No.1-56（方向別）'!E38+'No.1-910（方向別）'!E38</f>
        <v>6</v>
      </c>
      <c r="O38" s="105">
        <f>'No.1-12（方向別）'!F38+'No.1-56（方向別）'!F38+'No.1-910（方向別）'!F38</f>
        <v>55</v>
      </c>
      <c r="P38" s="94">
        <f>'No.1-12（方向別）'!G38+'No.1-56（方向別）'!G38+'No.1-910（方向別）'!G38</f>
        <v>61</v>
      </c>
      <c r="Q38" s="93">
        <f t="shared" si="4"/>
        <v>273</v>
      </c>
      <c r="R38" s="95">
        <f t="shared" si="2"/>
        <v>22.344322344322343</v>
      </c>
      <c r="S38" s="96">
        <v>8.5908063300678208</v>
      </c>
      <c r="T38" s="91"/>
      <c r="U38" s="91"/>
      <c r="V38" s="24">
        <v>1</v>
      </c>
      <c r="Z38" s="519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429" t="s">
        <v>32</v>
      </c>
      <c r="B39" s="104">
        <f>'No.1-910（方向別）'!K39+'No.1-1112（方向別）'!B39+'No.1-1112（方向別）'!K39</f>
        <v>241</v>
      </c>
      <c r="C39" s="105">
        <f>'No.1-910（方向別）'!L39+'No.1-1112（方向別）'!C39+'No.1-1112（方向別）'!L39</f>
        <v>64</v>
      </c>
      <c r="D39" s="94">
        <f>'No.1-910（方向別）'!M39+'No.1-1112（方向別）'!D39+'No.1-1112（方向別）'!M39</f>
        <v>305</v>
      </c>
      <c r="E39" s="104">
        <f>'No.1-910（方向別）'!N39+'No.1-1112（方向別）'!E39+'No.1-1112（方向別）'!N39</f>
        <v>7</v>
      </c>
      <c r="F39" s="105">
        <f>'No.1-910（方向別）'!O39+'No.1-1112（方向別）'!F39+'No.1-1112（方向別）'!O39</f>
        <v>50</v>
      </c>
      <c r="G39" s="94">
        <f>'No.1-910（方向別）'!P39+'No.1-1112（方向別）'!G39+'No.1-1112（方向別）'!P39</f>
        <v>57</v>
      </c>
      <c r="H39" s="93">
        <f t="shared" si="3"/>
        <v>362</v>
      </c>
      <c r="I39" s="95">
        <f t="shared" si="0"/>
        <v>15.74585635359116</v>
      </c>
      <c r="J39" s="96">
        <f t="shared" si="1"/>
        <v>9.0931926651595063</v>
      </c>
      <c r="K39" s="106">
        <f>'No.1-12（方向別）'!B39+'No.1-56（方向別）'!B39+'No.1-910（方向別）'!B39</f>
        <v>137</v>
      </c>
      <c r="L39" s="105">
        <f>'No.1-12（方向別）'!C39+'No.1-56（方向別）'!C39+'No.1-910（方向別）'!C39</f>
        <v>59</v>
      </c>
      <c r="M39" s="94">
        <f>'No.1-12（方向別）'!D39+'No.1-56（方向別）'!D39+'No.1-910（方向別）'!D39</f>
        <v>196</v>
      </c>
      <c r="N39" s="104">
        <f>'No.1-12（方向別）'!E39+'No.1-56（方向別）'!E39+'No.1-910（方向別）'!E39</f>
        <v>7</v>
      </c>
      <c r="O39" s="105">
        <f>'No.1-12（方向別）'!F39+'No.1-56（方向別）'!F39+'No.1-910（方向別）'!F39</f>
        <v>27</v>
      </c>
      <c r="P39" s="94">
        <f>'No.1-12（方向別）'!G39+'No.1-56（方向別）'!G39+'No.1-910（方向別）'!G39</f>
        <v>34</v>
      </c>
      <c r="Q39" s="93">
        <f t="shared" si="4"/>
        <v>230</v>
      </c>
      <c r="R39" s="95">
        <f t="shared" si="2"/>
        <v>14.782608695652176</v>
      </c>
      <c r="S39" s="96">
        <v>9.0931926651595063</v>
      </c>
      <c r="T39" s="91"/>
      <c r="U39" s="91"/>
      <c r="V39" s="24">
        <v>1</v>
      </c>
      <c r="Z39" s="519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429" t="s">
        <v>33</v>
      </c>
      <c r="B40" s="104">
        <f>'No.1-910（方向別）'!K40+'No.1-1112（方向別）'!B40+'No.1-1112（方向別）'!K40</f>
        <v>249</v>
      </c>
      <c r="C40" s="105">
        <f>'No.1-910（方向別）'!L40+'No.1-1112（方向別）'!C40+'No.1-1112（方向別）'!L40</f>
        <v>68</v>
      </c>
      <c r="D40" s="94">
        <f>'No.1-910（方向別）'!M40+'No.1-1112（方向別）'!D40+'No.1-1112（方向別）'!M40</f>
        <v>317</v>
      </c>
      <c r="E40" s="104">
        <f>'No.1-910（方向別）'!N40+'No.1-1112（方向別）'!E40+'No.1-1112（方向別）'!N40</f>
        <v>8</v>
      </c>
      <c r="F40" s="105">
        <f>'No.1-910（方向別）'!O40+'No.1-1112（方向別）'!F40+'No.1-1112（方向別）'!O40</f>
        <v>53</v>
      </c>
      <c r="G40" s="94">
        <f>'No.1-910（方向別）'!P40+'No.1-1112（方向別）'!G40+'No.1-1112（方向別）'!P40</f>
        <v>61</v>
      </c>
      <c r="H40" s="93">
        <f t="shared" si="3"/>
        <v>378</v>
      </c>
      <c r="I40" s="95">
        <f t="shared" si="0"/>
        <v>16.137566137566139</v>
      </c>
      <c r="J40" s="96">
        <f t="shared" si="1"/>
        <v>9.4951017332328558</v>
      </c>
      <c r="K40" s="106">
        <f>'No.1-12（方向別）'!B40+'No.1-56（方向別）'!B40+'No.1-910（方向別）'!B40</f>
        <v>195</v>
      </c>
      <c r="L40" s="105">
        <f>'No.1-12（方向別）'!C40+'No.1-56（方向別）'!C40+'No.1-910（方向別）'!C40</f>
        <v>38</v>
      </c>
      <c r="M40" s="94">
        <f>'No.1-12（方向別）'!D40+'No.1-56（方向別）'!D40+'No.1-910（方向別）'!D40</f>
        <v>233</v>
      </c>
      <c r="N40" s="104">
        <f>'No.1-12（方向別）'!E40+'No.1-56（方向別）'!E40+'No.1-910（方向別）'!E40</f>
        <v>7</v>
      </c>
      <c r="O40" s="105">
        <f>'No.1-12（方向別）'!F40+'No.1-56（方向別）'!F40+'No.1-910（方向別）'!F40</f>
        <v>27</v>
      </c>
      <c r="P40" s="94">
        <f>'No.1-12（方向別）'!G40+'No.1-56（方向別）'!G40+'No.1-910（方向別）'!G40</f>
        <v>34</v>
      </c>
      <c r="Q40" s="93">
        <f t="shared" si="4"/>
        <v>267</v>
      </c>
      <c r="R40" s="95">
        <f t="shared" si="2"/>
        <v>12.734082397003746</v>
      </c>
      <c r="S40" s="96">
        <v>9.4951017332328558</v>
      </c>
      <c r="T40" s="91"/>
      <c r="U40" s="91"/>
      <c r="V40" s="24">
        <v>1</v>
      </c>
      <c r="Z40" s="519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429" t="s">
        <v>34</v>
      </c>
      <c r="B41" s="104">
        <f>'No.1-910（方向別）'!K41+'No.1-1112（方向別）'!B41+'No.1-1112（方向別）'!K41</f>
        <v>215</v>
      </c>
      <c r="C41" s="105">
        <f>'No.1-910（方向別）'!L41+'No.1-1112（方向別）'!C41+'No.1-1112（方向別）'!L41</f>
        <v>43</v>
      </c>
      <c r="D41" s="94">
        <f>'No.1-910（方向別）'!M41+'No.1-1112（方向別）'!D41+'No.1-1112（方向別）'!M41</f>
        <v>258</v>
      </c>
      <c r="E41" s="104">
        <f>'No.1-910（方向別）'!N41+'No.1-1112（方向別）'!E41+'No.1-1112（方向別）'!N41</f>
        <v>8</v>
      </c>
      <c r="F41" s="105">
        <f>'No.1-910（方向別）'!O41+'No.1-1112（方向別）'!F41+'No.1-1112（方向別）'!O41</f>
        <v>35</v>
      </c>
      <c r="G41" s="94">
        <f>'No.1-910（方向別）'!P41+'No.1-1112（方向別）'!G41+'No.1-1112（方向別）'!P41</f>
        <v>43</v>
      </c>
      <c r="H41" s="93">
        <f t="shared" si="3"/>
        <v>301</v>
      </c>
      <c r="I41" s="95">
        <f t="shared" si="0"/>
        <v>14.285714285714286</v>
      </c>
      <c r="J41" s="96">
        <f t="shared" si="1"/>
        <v>7.5609143431298662</v>
      </c>
      <c r="K41" s="106">
        <f>'No.1-12（方向別）'!B41+'No.1-56（方向別）'!B41+'No.1-910（方向別）'!B41</f>
        <v>198</v>
      </c>
      <c r="L41" s="105">
        <f>'No.1-12（方向別）'!C41+'No.1-56（方向別）'!C41+'No.1-910（方向別）'!C41</f>
        <v>31</v>
      </c>
      <c r="M41" s="94">
        <f>'No.1-12（方向別）'!D41+'No.1-56（方向別）'!D41+'No.1-910（方向別）'!D41</f>
        <v>229</v>
      </c>
      <c r="N41" s="104">
        <f>'No.1-12（方向別）'!E41+'No.1-56（方向別）'!E41+'No.1-910（方向別）'!E41</f>
        <v>10</v>
      </c>
      <c r="O41" s="105">
        <f>'No.1-12（方向別）'!F41+'No.1-56（方向別）'!F41+'No.1-910（方向別）'!F41</f>
        <v>22</v>
      </c>
      <c r="P41" s="94">
        <f>'No.1-12（方向別）'!G41+'No.1-56（方向別）'!G41+'No.1-910（方向別）'!G41</f>
        <v>32</v>
      </c>
      <c r="Q41" s="93">
        <f t="shared" si="4"/>
        <v>261</v>
      </c>
      <c r="R41" s="95">
        <f t="shared" si="2"/>
        <v>12.260536398467433</v>
      </c>
      <c r="S41" s="96">
        <v>7.5609143431298662</v>
      </c>
      <c r="T41" s="91"/>
      <c r="U41" s="91"/>
      <c r="V41" s="24">
        <v>1</v>
      </c>
      <c r="Z41" s="519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429" t="s">
        <v>35</v>
      </c>
      <c r="B42" s="104">
        <f>'No.1-910（方向別）'!K42+'No.1-1112（方向別）'!B42+'No.1-1112（方向別）'!K42</f>
        <v>231</v>
      </c>
      <c r="C42" s="105">
        <f>'No.1-910（方向別）'!L42+'No.1-1112（方向別）'!C42+'No.1-1112（方向別）'!L42</f>
        <v>57</v>
      </c>
      <c r="D42" s="94">
        <f>'No.1-910（方向別）'!M42+'No.1-1112（方向別）'!D42+'No.1-1112（方向別）'!M42</f>
        <v>288</v>
      </c>
      <c r="E42" s="104">
        <f>'No.1-910（方向別）'!N42+'No.1-1112（方向別）'!E42+'No.1-1112（方向別）'!N42</f>
        <v>9</v>
      </c>
      <c r="F42" s="105">
        <f>'No.1-910（方向別）'!O42+'No.1-1112（方向別）'!F42+'No.1-1112（方向別）'!O42</f>
        <v>22</v>
      </c>
      <c r="G42" s="94">
        <f>'No.1-910（方向別）'!P42+'No.1-1112（方向別）'!G42+'No.1-1112（方向別）'!P42</f>
        <v>31</v>
      </c>
      <c r="H42" s="93">
        <f t="shared" si="3"/>
        <v>319</v>
      </c>
      <c r="I42" s="95">
        <f t="shared" si="0"/>
        <v>9.7178683385579934</v>
      </c>
      <c r="J42" s="96">
        <f t="shared" si="1"/>
        <v>8.0130620447123828</v>
      </c>
      <c r="K42" s="106">
        <f>'No.1-12（方向別）'!B42+'No.1-56（方向別）'!B42+'No.1-910（方向別）'!B42</f>
        <v>235</v>
      </c>
      <c r="L42" s="105">
        <f>'No.1-12（方向別）'!C42+'No.1-56（方向別）'!C42+'No.1-910（方向別）'!C42</f>
        <v>30</v>
      </c>
      <c r="M42" s="94">
        <f>'No.1-12（方向別）'!D42+'No.1-56（方向別）'!D42+'No.1-910（方向別）'!D42</f>
        <v>265</v>
      </c>
      <c r="N42" s="104">
        <f>'No.1-12（方向別）'!E42+'No.1-56（方向別）'!E42+'No.1-910（方向別）'!E42</f>
        <v>8</v>
      </c>
      <c r="O42" s="105">
        <f>'No.1-12（方向別）'!F42+'No.1-56（方向別）'!F42+'No.1-910（方向別）'!F42</f>
        <v>34</v>
      </c>
      <c r="P42" s="94">
        <f>'No.1-12（方向別）'!G42+'No.1-56（方向別）'!G42+'No.1-910（方向別）'!G42</f>
        <v>42</v>
      </c>
      <c r="Q42" s="93">
        <f t="shared" si="4"/>
        <v>307</v>
      </c>
      <c r="R42" s="95">
        <f t="shared" si="2"/>
        <v>13.680781758957655</v>
      </c>
      <c r="S42" s="96">
        <v>8.0130620447123828</v>
      </c>
      <c r="T42" s="91"/>
      <c r="U42" s="91"/>
      <c r="V42" s="24">
        <v>1</v>
      </c>
      <c r="Z42" s="519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429" t="s">
        <v>36</v>
      </c>
      <c r="B43" s="104">
        <f>'No.1-910（方向別）'!K43+'No.1-1112（方向別）'!B43+'No.1-1112（方向別）'!K43</f>
        <v>220</v>
      </c>
      <c r="C43" s="105">
        <f>'No.1-910（方向別）'!L43+'No.1-1112（方向別）'!C43+'No.1-1112（方向別）'!L43</f>
        <v>57</v>
      </c>
      <c r="D43" s="94">
        <f>'No.1-910（方向別）'!M43+'No.1-1112（方向別）'!D43+'No.1-1112（方向別）'!M43</f>
        <v>277</v>
      </c>
      <c r="E43" s="104">
        <f>'No.1-910（方向別）'!N43+'No.1-1112（方向別）'!E43+'No.1-1112（方向別）'!N43</f>
        <v>9</v>
      </c>
      <c r="F43" s="105">
        <f>'No.1-910（方向別）'!O43+'No.1-1112（方向別）'!F43+'No.1-1112（方向別）'!O43</f>
        <v>40</v>
      </c>
      <c r="G43" s="94">
        <f>'No.1-910（方向別）'!P43+'No.1-1112（方向別）'!G43+'No.1-1112（方向別）'!P43</f>
        <v>49</v>
      </c>
      <c r="H43" s="93">
        <f t="shared" si="3"/>
        <v>326</v>
      </c>
      <c r="I43" s="95">
        <f t="shared" si="0"/>
        <v>15.030674846625768</v>
      </c>
      <c r="J43" s="96">
        <f t="shared" si="1"/>
        <v>8.1888972619944731</v>
      </c>
      <c r="K43" s="106">
        <f>'No.1-12（方向別）'!B43+'No.1-56（方向別）'!B43+'No.1-910（方向別）'!B43</f>
        <v>231</v>
      </c>
      <c r="L43" s="105">
        <f>'No.1-12（方向別）'!C43+'No.1-56（方向別）'!C43+'No.1-910（方向別）'!C43</f>
        <v>28</v>
      </c>
      <c r="M43" s="94">
        <f>'No.1-12（方向別）'!D43+'No.1-56（方向別）'!D43+'No.1-910（方向別）'!D43</f>
        <v>259</v>
      </c>
      <c r="N43" s="104">
        <f>'No.1-12（方向別）'!E43+'No.1-56（方向別）'!E43+'No.1-910（方向別）'!E43</f>
        <v>6</v>
      </c>
      <c r="O43" s="105">
        <f>'No.1-12（方向別）'!F43+'No.1-56（方向別）'!F43+'No.1-910（方向別）'!F43</f>
        <v>30</v>
      </c>
      <c r="P43" s="94">
        <f>'No.1-12（方向別）'!G43+'No.1-56（方向別）'!G43+'No.1-910（方向別）'!G43</f>
        <v>36</v>
      </c>
      <c r="Q43" s="93">
        <f t="shared" si="4"/>
        <v>295</v>
      </c>
      <c r="R43" s="95">
        <f t="shared" si="2"/>
        <v>12.203389830508474</v>
      </c>
      <c r="S43" s="96">
        <v>8.1888972619944731</v>
      </c>
      <c r="T43" s="91"/>
      <c r="U43" s="91"/>
      <c r="V43" s="24">
        <v>1</v>
      </c>
      <c r="Z43" s="519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429" t="s">
        <v>37</v>
      </c>
      <c r="B44" s="107">
        <f>'No.1-910（方向別）'!K44+'No.1-1112（方向別）'!B44+'No.1-1112（方向別）'!K44</f>
        <v>232</v>
      </c>
      <c r="C44" s="108">
        <f>'No.1-910（方向別）'!L44+'No.1-1112（方向別）'!C44+'No.1-1112（方向別）'!L44</f>
        <v>39</v>
      </c>
      <c r="D44" s="109">
        <f>'No.1-910（方向別）'!M44+'No.1-1112（方向別）'!D44+'No.1-1112（方向別）'!M44</f>
        <v>271</v>
      </c>
      <c r="E44" s="107">
        <f>'No.1-910（方向別）'!N44+'No.1-1112（方向別）'!E44+'No.1-1112（方向別）'!N44</f>
        <v>12</v>
      </c>
      <c r="F44" s="110">
        <f>'No.1-910（方向別）'!O44+'No.1-1112（方向別）'!F44+'No.1-1112（方向別）'!O44</f>
        <v>31</v>
      </c>
      <c r="G44" s="109">
        <f>'No.1-910（方向別）'!P44+'No.1-1112（方向別）'!G44+'No.1-1112（方向別）'!P44</f>
        <v>43</v>
      </c>
      <c r="H44" s="104">
        <f t="shared" si="3"/>
        <v>314</v>
      </c>
      <c r="I44" s="95">
        <f t="shared" si="0"/>
        <v>13.694267515923567</v>
      </c>
      <c r="J44" s="96">
        <f t="shared" si="1"/>
        <v>7.8874654609394623</v>
      </c>
      <c r="K44" s="111">
        <f>'No.1-12（方向別）'!B44+'No.1-56（方向別）'!B44+'No.1-910（方向別）'!B44</f>
        <v>134</v>
      </c>
      <c r="L44" s="108">
        <f>'No.1-12（方向別）'!C44+'No.1-56（方向別）'!C44+'No.1-910（方向別）'!C44</f>
        <v>64</v>
      </c>
      <c r="M44" s="109">
        <f>'No.1-12（方向別）'!D44+'No.1-56（方向別）'!D44+'No.1-910（方向別）'!D44</f>
        <v>198</v>
      </c>
      <c r="N44" s="107">
        <f>'No.1-12（方向別）'!E44+'No.1-56（方向別）'!E44+'No.1-910（方向別）'!E44</f>
        <v>13</v>
      </c>
      <c r="O44" s="110">
        <f>'No.1-12（方向別）'!F44+'No.1-56（方向別）'!F44+'No.1-910（方向別）'!F44</f>
        <v>15</v>
      </c>
      <c r="P44" s="109">
        <f>'No.1-12（方向別）'!G44+'No.1-56（方向別）'!G44+'No.1-910（方向別）'!G44</f>
        <v>28</v>
      </c>
      <c r="Q44" s="104">
        <f t="shared" si="4"/>
        <v>226</v>
      </c>
      <c r="R44" s="95">
        <f t="shared" si="2"/>
        <v>12.389380530973453</v>
      </c>
      <c r="S44" s="96">
        <v>7.8874654609394623</v>
      </c>
      <c r="T44" s="91"/>
      <c r="U44" s="91"/>
      <c r="V44" s="24">
        <v>1</v>
      </c>
      <c r="W44" s="72"/>
      <c r="Z44" s="519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f>'No.1-910（方向別）'!K45+'No.1-1112（方向別）'!B45+'No.1-1112（方向別）'!K45</f>
        <v>208</v>
      </c>
      <c r="C45" s="108">
        <f>'No.1-910（方向別）'!L45+'No.1-1112（方向別）'!C45+'No.1-1112（方向別）'!L45</f>
        <v>56</v>
      </c>
      <c r="D45" s="109">
        <f>'No.1-910（方向別）'!M45+'No.1-1112（方向別）'!D45+'No.1-1112（方向別）'!M45</f>
        <v>264</v>
      </c>
      <c r="E45" s="107">
        <f>'No.1-910（方向別）'!N45+'No.1-1112（方向別）'!E45+'No.1-1112（方向別）'!N45</f>
        <v>9</v>
      </c>
      <c r="F45" s="110">
        <f>'No.1-910（方向別）'!O45+'No.1-1112（方向別）'!F45+'No.1-1112（方向別）'!O45</f>
        <v>49</v>
      </c>
      <c r="G45" s="109">
        <f>'No.1-910（方向別）'!P45+'No.1-1112（方向別）'!G45+'No.1-1112（方向別）'!P45</f>
        <v>58</v>
      </c>
      <c r="H45" s="104">
        <f t="shared" si="3"/>
        <v>322</v>
      </c>
      <c r="I45" s="95">
        <f t="shared" si="0"/>
        <v>18.012422360248447</v>
      </c>
      <c r="J45" s="96">
        <f t="shared" si="1"/>
        <v>8.0884199949761371</v>
      </c>
      <c r="K45" s="111">
        <f>'No.1-12（方向別）'!B45+'No.1-56（方向別）'!B45+'No.1-910（方向別）'!B45</f>
        <v>136</v>
      </c>
      <c r="L45" s="108">
        <f>'No.1-12（方向別）'!C45+'No.1-56（方向別）'!C45+'No.1-910（方向別）'!C45</f>
        <v>62</v>
      </c>
      <c r="M45" s="109">
        <f>'No.1-12（方向別）'!D45+'No.1-56（方向別）'!D45+'No.1-910（方向別）'!D45</f>
        <v>198</v>
      </c>
      <c r="N45" s="107">
        <f>'No.1-12（方向別）'!E45+'No.1-56（方向別）'!E45+'No.1-910（方向別）'!E45</f>
        <v>4</v>
      </c>
      <c r="O45" s="110">
        <f>'No.1-12（方向別）'!F45+'No.1-56（方向別）'!F45+'No.1-910（方向別）'!F45</f>
        <v>8</v>
      </c>
      <c r="P45" s="109">
        <f>'No.1-12（方向別）'!G45+'No.1-56（方向別）'!G45+'No.1-910（方向別）'!G45</f>
        <v>12</v>
      </c>
      <c r="Q45" s="104">
        <f t="shared" si="4"/>
        <v>210</v>
      </c>
      <c r="R45" s="95">
        <f t="shared" si="2"/>
        <v>5.7142857142857144</v>
      </c>
      <c r="S45" s="96">
        <v>8.0884199949761371</v>
      </c>
      <c r="T45" s="91"/>
      <c r="U45" s="91"/>
      <c r="V45" s="24">
        <v>1</v>
      </c>
      <c r="W45" s="72"/>
      <c r="Z45" s="519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f>'No.1-910（方向別）'!K46+'No.1-1112（方向別）'!B46+'No.1-1112（方向別）'!K46</f>
        <v>47</v>
      </c>
      <c r="C46" s="115">
        <f>'No.1-910（方向別）'!L46+'No.1-1112（方向別）'!C46+'No.1-1112（方向別）'!L46</f>
        <v>13</v>
      </c>
      <c r="D46" s="116">
        <f>'No.1-910（方向別）'!M46+'No.1-1112（方向別）'!D46+'No.1-1112（方向別）'!M46</f>
        <v>60</v>
      </c>
      <c r="E46" s="114">
        <f>'No.1-910（方向別）'!N46+'No.1-1112（方向別）'!E46+'No.1-1112（方向別）'!N46</f>
        <v>3</v>
      </c>
      <c r="F46" s="117">
        <f>'No.1-910（方向別）'!O46+'No.1-1112（方向別）'!F46+'No.1-1112（方向別）'!O46</f>
        <v>6</v>
      </c>
      <c r="G46" s="116">
        <f>'No.1-910（方向別）'!P46+'No.1-1112（方向別）'!G46+'No.1-1112（方向別）'!P46</f>
        <v>9</v>
      </c>
      <c r="H46" s="118">
        <f t="shared" si="3"/>
        <v>69</v>
      </c>
      <c r="I46" s="119">
        <f t="shared" si="0"/>
        <v>13.043478260869566</v>
      </c>
      <c r="J46" s="120">
        <f t="shared" si="1"/>
        <v>1.7332328560663148</v>
      </c>
      <c r="K46" s="121">
        <f>'No.1-12（方向別）'!B46+'No.1-56（方向別）'!B46+'No.1-910（方向別）'!B46</f>
        <v>57</v>
      </c>
      <c r="L46" s="115">
        <f>'No.1-12（方向別）'!C46+'No.1-56（方向別）'!C46+'No.1-910（方向別）'!C46</f>
        <v>11</v>
      </c>
      <c r="M46" s="116">
        <f>'No.1-12（方向別）'!D46+'No.1-56（方向別）'!D46+'No.1-910（方向別）'!D46</f>
        <v>68</v>
      </c>
      <c r="N46" s="114">
        <f>'No.1-12（方向別）'!E46+'No.1-56（方向別）'!E46+'No.1-910（方向別）'!E46</f>
        <v>2</v>
      </c>
      <c r="O46" s="117">
        <f>'No.1-12（方向別）'!F46+'No.1-56（方向別）'!F46+'No.1-910（方向別）'!F46</f>
        <v>4</v>
      </c>
      <c r="P46" s="116">
        <f>'No.1-12（方向別）'!G46+'No.1-56（方向別）'!G46+'No.1-910（方向別）'!G46</f>
        <v>6</v>
      </c>
      <c r="Q46" s="118">
        <f t="shared" si="4"/>
        <v>74</v>
      </c>
      <c r="R46" s="119">
        <f t="shared" si="2"/>
        <v>8.1081081081081088</v>
      </c>
      <c r="S46" s="120">
        <v>1.7332328560663148</v>
      </c>
      <c r="T46" s="91"/>
      <c r="U46" s="91"/>
      <c r="V46" s="23"/>
      <c r="W46" s="72"/>
      <c r="Z46" s="519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f>'No.1-910（方向別）'!K47+'No.1-1112（方向別）'!B47+'No.1-1112（方向別）'!K47</f>
        <v>30</v>
      </c>
      <c r="C47" s="124">
        <f>'No.1-910（方向別）'!L47+'No.1-1112（方向別）'!C47+'No.1-1112（方向別）'!L47</f>
        <v>10</v>
      </c>
      <c r="D47" s="125">
        <f>'No.1-910（方向別）'!M47+'No.1-1112（方向別）'!D47+'No.1-1112（方向別）'!M47</f>
        <v>40</v>
      </c>
      <c r="E47" s="123">
        <f>'No.1-910（方向別）'!N47+'No.1-1112（方向別）'!E47+'No.1-1112（方向別）'!N47</f>
        <v>1</v>
      </c>
      <c r="F47" s="126">
        <f>'No.1-910（方向別）'!O47+'No.1-1112（方向別）'!F47+'No.1-1112（方向別）'!O47</f>
        <v>3</v>
      </c>
      <c r="G47" s="125">
        <f>'No.1-910（方向別）'!P47+'No.1-1112（方向別）'!G47+'No.1-1112（方向別）'!P47</f>
        <v>4</v>
      </c>
      <c r="H47" s="127">
        <f t="shared" si="3"/>
        <v>44</v>
      </c>
      <c r="I47" s="128">
        <f t="shared" si="0"/>
        <v>9.0909090909090917</v>
      </c>
      <c r="J47" s="129">
        <f t="shared" si="1"/>
        <v>1.1052499372017079</v>
      </c>
      <c r="K47" s="130">
        <f>'No.1-12（方向別）'!B47+'No.1-56（方向別）'!B47+'No.1-910（方向別）'!B47</f>
        <v>55</v>
      </c>
      <c r="L47" s="124">
        <f>'No.1-12（方向別）'!C47+'No.1-56（方向別）'!C47+'No.1-910（方向別）'!C47</f>
        <v>7</v>
      </c>
      <c r="M47" s="125">
        <f>'No.1-12（方向別）'!D47+'No.1-56（方向別）'!D47+'No.1-910（方向別）'!D47</f>
        <v>62</v>
      </c>
      <c r="N47" s="123">
        <f>'No.1-12（方向別）'!E47+'No.1-56（方向別）'!E47+'No.1-910（方向別）'!E47</f>
        <v>4</v>
      </c>
      <c r="O47" s="126">
        <f>'No.1-12（方向別）'!F47+'No.1-56（方向別）'!F47+'No.1-910（方向別）'!F47</f>
        <v>3</v>
      </c>
      <c r="P47" s="125">
        <f>'No.1-12（方向別）'!G47+'No.1-56（方向別）'!G47+'No.1-910（方向別）'!G47</f>
        <v>7</v>
      </c>
      <c r="Q47" s="127">
        <f t="shared" si="4"/>
        <v>69</v>
      </c>
      <c r="R47" s="128">
        <f t="shared" si="2"/>
        <v>10.144927536231885</v>
      </c>
      <c r="S47" s="129">
        <v>1.1052499372017079</v>
      </c>
      <c r="T47" s="91"/>
      <c r="U47" s="91"/>
      <c r="V47" s="23"/>
      <c r="W47" s="72"/>
      <c r="Z47" s="519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f>'No.1-910（方向別）'!K48+'No.1-1112（方向別）'!B48+'No.1-1112（方向別）'!K48</f>
        <v>27</v>
      </c>
      <c r="C48" s="124">
        <f>'No.1-910（方向別）'!L48+'No.1-1112（方向別）'!C48+'No.1-1112（方向別）'!L48</f>
        <v>7</v>
      </c>
      <c r="D48" s="125">
        <f>'No.1-910（方向別）'!M48+'No.1-1112（方向別）'!D48+'No.1-1112（方向別）'!M48</f>
        <v>34</v>
      </c>
      <c r="E48" s="123">
        <f>'No.1-910（方向別）'!N48+'No.1-1112（方向別）'!E48+'No.1-1112（方向別）'!N48</f>
        <v>1</v>
      </c>
      <c r="F48" s="126">
        <f>'No.1-910（方向別）'!O48+'No.1-1112（方向別）'!F48+'No.1-1112（方向別）'!O48</f>
        <v>8</v>
      </c>
      <c r="G48" s="125">
        <f>'No.1-910（方向別）'!P48+'No.1-1112（方向別）'!G48+'No.1-1112（方向別）'!P48</f>
        <v>9</v>
      </c>
      <c r="H48" s="127">
        <f t="shared" si="3"/>
        <v>43</v>
      </c>
      <c r="I48" s="128">
        <f t="shared" si="0"/>
        <v>20.930232558139537</v>
      </c>
      <c r="J48" s="129">
        <f t="shared" si="1"/>
        <v>1.0801306204471237</v>
      </c>
      <c r="K48" s="130">
        <f>'No.1-12（方向別）'!B48+'No.1-56（方向別）'!B48+'No.1-910（方向別）'!B48</f>
        <v>69</v>
      </c>
      <c r="L48" s="124">
        <f>'No.1-12（方向別）'!C48+'No.1-56（方向別）'!C48+'No.1-910（方向別）'!C48</f>
        <v>11</v>
      </c>
      <c r="M48" s="125">
        <f>'No.1-12（方向別）'!D48+'No.1-56（方向別）'!D48+'No.1-910（方向別）'!D48</f>
        <v>80</v>
      </c>
      <c r="N48" s="123">
        <f>'No.1-12（方向別）'!E48+'No.1-56（方向別）'!E48+'No.1-910（方向別）'!E48</f>
        <v>1</v>
      </c>
      <c r="O48" s="126">
        <f>'No.1-12（方向別）'!F48+'No.1-56（方向別）'!F48+'No.1-910（方向別）'!F48</f>
        <v>2</v>
      </c>
      <c r="P48" s="125">
        <f>'No.1-12（方向別）'!G48+'No.1-56（方向別）'!G48+'No.1-910（方向別）'!G48</f>
        <v>3</v>
      </c>
      <c r="Q48" s="127">
        <f t="shared" si="4"/>
        <v>83</v>
      </c>
      <c r="R48" s="128">
        <f t="shared" si="2"/>
        <v>3.6144578313253013</v>
      </c>
      <c r="S48" s="129">
        <v>1.0801306204471237</v>
      </c>
      <c r="T48" s="91"/>
      <c r="U48" s="91"/>
      <c r="V48" s="23"/>
      <c r="W48" s="72"/>
      <c r="Z48" s="519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f>'No.1-910（方向別）'!K49+'No.1-1112（方向別）'!B49+'No.1-1112（方向別）'!K49</f>
        <v>34</v>
      </c>
      <c r="C49" s="124">
        <f>'No.1-910（方向別）'!L49+'No.1-1112（方向別）'!C49+'No.1-1112（方向別）'!L49</f>
        <v>5</v>
      </c>
      <c r="D49" s="125">
        <f>'No.1-910（方向別）'!M49+'No.1-1112（方向別）'!D49+'No.1-1112（方向別）'!M49</f>
        <v>39</v>
      </c>
      <c r="E49" s="123">
        <f>'No.1-910（方向別）'!N49+'No.1-1112（方向別）'!E49+'No.1-1112（方向別）'!N49</f>
        <v>2</v>
      </c>
      <c r="F49" s="126">
        <f>'No.1-910（方向別）'!O49+'No.1-1112（方向別）'!F49+'No.1-1112（方向別）'!O49</f>
        <v>3</v>
      </c>
      <c r="G49" s="125">
        <f>'No.1-910（方向別）'!P49+'No.1-1112（方向別）'!G49+'No.1-1112（方向別）'!P49</f>
        <v>5</v>
      </c>
      <c r="H49" s="127">
        <f t="shared" si="3"/>
        <v>44</v>
      </c>
      <c r="I49" s="128">
        <f t="shared" si="0"/>
        <v>11.363636363636363</v>
      </c>
      <c r="J49" s="129">
        <f t="shared" si="1"/>
        <v>1.1052499372017079</v>
      </c>
      <c r="K49" s="130">
        <f>'No.1-12（方向別）'!B49+'No.1-56（方向別）'!B49+'No.1-910（方向別）'!B49</f>
        <v>63</v>
      </c>
      <c r="L49" s="124">
        <f>'No.1-12（方向別）'!C49+'No.1-56（方向別）'!C49+'No.1-910（方向別）'!C49</f>
        <v>8</v>
      </c>
      <c r="M49" s="125">
        <f>'No.1-12（方向別）'!D49+'No.1-56（方向別）'!D49+'No.1-910（方向別）'!D49</f>
        <v>71</v>
      </c>
      <c r="N49" s="123">
        <f>'No.1-12（方向別）'!E49+'No.1-56（方向別）'!E49+'No.1-910（方向別）'!E49</f>
        <v>0</v>
      </c>
      <c r="O49" s="126">
        <f>'No.1-12（方向別）'!F49+'No.1-56（方向別）'!F49+'No.1-910（方向別）'!F49</f>
        <v>2</v>
      </c>
      <c r="P49" s="125">
        <f>'No.1-12（方向別）'!G49+'No.1-56（方向別）'!G49+'No.1-910（方向別）'!G49</f>
        <v>2</v>
      </c>
      <c r="Q49" s="127">
        <f t="shared" si="4"/>
        <v>73</v>
      </c>
      <c r="R49" s="128">
        <f t="shared" si="2"/>
        <v>2.7397260273972601</v>
      </c>
      <c r="S49" s="129">
        <v>1.1052499372017079</v>
      </c>
      <c r="T49" s="91"/>
      <c r="U49" s="91"/>
      <c r="V49" s="23"/>
      <c r="W49" s="72"/>
      <c r="Z49" s="519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f>'No.1-910（方向別）'!K50+'No.1-1112（方向別）'!B50+'No.1-1112（方向別）'!K50</f>
        <v>38</v>
      </c>
      <c r="C50" s="75">
        <f>'No.1-910（方向別）'!L50+'No.1-1112（方向別）'!C50+'No.1-1112（方向別）'!L50</f>
        <v>8</v>
      </c>
      <c r="D50" s="75">
        <f>'No.1-910（方向別）'!M50+'No.1-1112（方向別）'!D50+'No.1-1112（方向別）'!M50</f>
        <v>46</v>
      </c>
      <c r="E50" s="74">
        <f>'No.1-910（方向別）'!N50+'No.1-1112（方向別）'!E50+'No.1-1112（方向別）'!N50</f>
        <v>1</v>
      </c>
      <c r="F50" s="75">
        <f>'No.1-910（方向別）'!O50+'No.1-1112（方向別）'!F50+'No.1-1112（方向別）'!O50</f>
        <v>5</v>
      </c>
      <c r="G50" s="75">
        <f>'No.1-910（方向別）'!P50+'No.1-1112（方向別）'!G50+'No.1-1112（方向別）'!P50</f>
        <v>6</v>
      </c>
      <c r="H50" s="74">
        <f t="shared" si="3"/>
        <v>52</v>
      </c>
      <c r="I50" s="76">
        <f t="shared" si="0"/>
        <v>11.538461538461538</v>
      </c>
      <c r="J50" s="77">
        <f t="shared" si="1"/>
        <v>1.3062044712383822</v>
      </c>
      <c r="K50" s="78">
        <f>'No.1-12（方向別）'!B50+'No.1-56（方向別）'!B50+'No.1-910（方向別）'!B50</f>
        <v>52</v>
      </c>
      <c r="L50" s="75">
        <f>'No.1-12（方向別）'!C50+'No.1-56（方向別）'!C50+'No.1-910（方向別）'!C50</f>
        <v>12</v>
      </c>
      <c r="M50" s="75">
        <f>'No.1-12（方向別）'!D50+'No.1-56（方向別）'!D50+'No.1-910（方向別）'!D50</f>
        <v>64</v>
      </c>
      <c r="N50" s="74">
        <f>'No.1-12（方向別）'!E50+'No.1-56（方向別）'!E50+'No.1-910（方向別）'!E50</f>
        <v>1</v>
      </c>
      <c r="O50" s="75">
        <f>'No.1-12（方向別）'!F50+'No.1-56（方向別）'!F50+'No.1-910（方向別）'!F50</f>
        <v>2</v>
      </c>
      <c r="P50" s="75">
        <f>'No.1-12（方向別）'!G50+'No.1-56（方向別）'!G50+'No.1-910（方向別）'!G50</f>
        <v>3</v>
      </c>
      <c r="Q50" s="74">
        <f t="shared" si="4"/>
        <v>67</v>
      </c>
      <c r="R50" s="76">
        <f t="shared" si="2"/>
        <v>4.4776119402985071</v>
      </c>
      <c r="S50" s="77">
        <v>1.3062044712383822</v>
      </c>
      <c r="T50" s="70"/>
      <c r="U50" s="70"/>
      <c r="Z50" s="519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f>'No.1-910（方向別）'!K51+'No.1-1112（方向別）'!B51+'No.1-1112（方向別）'!K51</f>
        <v>35</v>
      </c>
      <c r="C51" s="87">
        <f>'No.1-910（方向別）'!L51+'No.1-1112（方向別）'!C51+'No.1-1112（方向別）'!L51</f>
        <v>4</v>
      </c>
      <c r="D51" s="87">
        <f>'No.1-910（方向別）'!M51+'No.1-1112（方向別）'!D51+'No.1-1112（方向別）'!M51</f>
        <v>39</v>
      </c>
      <c r="E51" s="86">
        <f>'No.1-910（方向別）'!N51+'No.1-1112（方向別）'!E51+'No.1-1112（方向別）'!N51</f>
        <v>0</v>
      </c>
      <c r="F51" s="87">
        <f>'No.1-910（方向別）'!O51+'No.1-1112（方向別）'!F51+'No.1-1112（方向別）'!O51</f>
        <v>1</v>
      </c>
      <c r="G51" s="87">
        <f>'No.1-910（方向別）'!P51+'No.1-1112（方向別）'!G51+'No.1-1112（方向別）'!P51</f>
        <v>1</v>
      </c>
      <c r="H51" s="86">
        <f t="shared" si="3"/>
        <v>40</v>
      </c>
      <c r="I51" s="132">
        <f t="shared" si="0"/>
        <v>2.5</v>
      </c>
      <c r="J51" s="133">
        <f t="shared" si="1"/>
        <v>1.004772670183371</v>
      </c>
      <c r="K51" s="90">
        <f>'No.1-12（方向別）'!B51+'No.1-56（方向別）'!B51+'No.1-910（方向別）'!B51</f>
        <v>64</v>
      </c>
      <c r="L51" s="87">
        <f>'No.1-12（方向別）'!C51+'No.1-56（方向別）'!C51+'No.1-910（方向別）'!C51</f>
        <v>12</v>
      </c>
      <c r="M51" s="87">
        <f>'No.1-12（方向別）'!D51+'No.1-56（方向別）'!D51+'No.1-910（方向別）'!D51</f>
        <v>76</v>
      </c>
      <c r="N51" s="86">
        <f>'No.1-12（方向別）'!E51+'No.1-56（方向別）'!E51+'No.1-910（方向別）'!E51</f>
        <v>2</v>
      </c>
      <c r="O51" s="87">
        <f>'No.1-12（方向別）'!F51+'No.1-56（方向別）'!F51+'No.1-910（方向別）'!F51</f>
        <v>2</v>
      </c>
      <c r="P51" s="87">
        <f>'No.1-12（方向別）'!G51+'No.1-56（方向別）'!G51+'No.1-910（方向別）'!G51</f>
        <v>4</v>
      </c>
      <c r="Q51" s="86">
        <f t="shared" si="4"/>
        <v>80</v>
      </c>
      <c r="R51" s="132">
        <f t="shared" si="2"/>
        <v>5</v>
      </c>
      <c r="S51" s="133">
        <v>1.004772670183371</v>
      </c>
      <c r="T51" s="70"/>
      <c r="U51" s="70"/>
      <c r="Z51" s="519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f>'No.1-910（方向別）'!K52+'No.1-1112（方向別）'!B52+'No.1-1112（方向別）'!K52</f>
        <v>211</v>
      </c>
      <c r="C52" s="94">
        <f>'No.1-910（方向別）'!L52+'No.1-1112（方向別）'!C52+'No.1-1112（方向別）'!L52</f>
        <v>47</v>
      </c>
      <c r="D52" s="94">
        <f>'No.1-910（方向別）'!M52+'No.1-1112（方向別）'!D52+'No.1-1112（方向別）'!M52</f>
        <v>258</v>
      </c>
      <c r="E52" s="93">
        <f>'No.1-910（方向別）'!N52+'No.1-1112（方向別）'!E52+'No.1-1112（方向別）'!N52</f>
        <v>8</v>
      </c>
      <c r="F52" s="94">
        <f>'No.1-910（方向別）'!O52+'No.1-1112（方向別）'!F52+'No.1-1112（方向別）'!O52</f>
        <v>26</v>
      </c>
      <c r="G52" s="94">
        <f>'No.1-910（方向別）'!P52+'No.1-1112（方向別）'!G52+'No.1-1112（方向別）'!P52</f>
        <v>34</v>
      </c>
      <c r="H52" s="93">
        <f t="shared" si="3"/>
        <v>292</v>
      </c>
      <c r="I52" s="95">
        <f t="shared" si="0"/>
        <v>11.643835616438356</v>
      </c>
      <c r="J52" s="96">
        <f t="shared" si="1"/>
        <v>7.3348404923386079</v>
      </c>
      <c r="K52" s="97">
        <f>'No.1-12（方向別）'!B52+'No.1-56（方向別）'!B52+'No.1-910（方向別）'!B52</f>
        <v>360</v>
      </c>
      <c r="L52" s="94">
        <f>'No.1-12（方向別）'!C52+'No.1-56（方向別）'!C52+'No.1-910（方向別）'!C52</f>
        <v>61</v>
      </c>
      <c r="M52" s="94">
        <f>'No.1-12（方向別）'!D52+'No.1-56（方向別）'!D52+'No.1-910（方向別）'!D52</f>
        <v>421</v>
      </c>
      <c r="N52" s="93">
        <f>'No.1-12（方向別）'!E52+'No.1-56（方向別）'!E52+'No.1-910（方向別）'!E52</f>
        <v>10</v>
      </c>
      <c r="O52" s="94">
        <f>'No.1-12（方向別）'!F52+'No.1-56（方向別）'!F52+'No.1-910（方向別）'!F52</f>
        <v>15</v>
      </c>
      <c r="P52" s="94">
        <f>'No.1-12（方向別）'!G52+'No.1-56（方向別）'!G52+'No.1-910（方向別）'!G52</f>
        <v>25</v>
      </c>
      <c r="Q52" s="93">
        <f t="shared" si="4"/>
        <v>446</v>
      </c>
      <c r="R52" s="95">
        <f t="shared" si="2"/>
        <v>5.6053811659192823</v>
      </c>
      <c r="S52" s="96">
        <v>7.3348404923386079</v>
      </c>
      <c r="T52" s="91"/>
      <c r="U52" s="91"/>
      <c r="V52" s="24">
        <v>1</v>
      </c>
      <c r="Z52" s="519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f>'No.1-910（方向別）'!K53+'No.1-1112（方向別）'!B53+'No.1-1112（方向別）'!K53</f>
        <v>34</v>
      </c>
      <c r="C53" s="135">
        <f>'No.1-910（方向別）'!L53+'No.1-1112（方向別）'!C53+'No.1-1112（方向別）'!L53</f>
        <v>2</v>
      </c>
      <c r="D53" s="135">
        <f>'No.1-910（方向別）'!M53+'No.1-1112（方向別）'!D53+'No.1-1112（方向別）'!M53</f>
        <v>36</v>
      </c>
      <c r="E53" s="134">
        <f>'No.1-910（方向別）'!N53+'No.1-1112（方向別）'!E53+'No.1-1112（方向別）'!N53</f>
        <v>2</v>
      </c>
      <c r="F53" s="135">
        <f>'No.1-910（方向別）'!O53+'No.1-1112（方向別）'!F53+'No.1-1112（方向別）'!O53</f>
        <v>2</v>
      </c>
      <c r="G53" s="135">
        <f>'No.1-910（方向別）'!P53+'No.1-1112（方向別）'!G53+'No.1-1112（方向別）'!P53</f>
        <v>4</v>
      </c>
      <c r="H53" s="134">
        <f t="shared" si="3"/>
        <v>40</v>
      </c>
      <c r="I53" s="136">
        <f t="shared" si="0"/>
        <v>10</v>
      </c>
      <c r="J53" s="137">
        <f t="shared" si="1"/>
        <v>1.004772670183371</v>
      </c>
      <c r="K53" s="138">
        <f>'No.1-12（方向別）'!B53+'No.1-56（方向別）'!B53+'No.1-910（方向別）'!B53</f>
        <v>52</v>
      </c>
      <c r="L53" s="135">
        <f>'No.1-12（方向別）'!C53+'No.1-56（方向別）'!C53+'No.1-910（方向別）'!C53</f>
        <v>1</v>
      </c>
      <c r="M53" s="135">
        <f>'No.1-12（方向別）'!D53+'No.1-56（方向別）'!D53+'No.1-910（方向別）'!D53</f>
        <v>53</v>
      </c>
      <c r="N53" s="134">
        <f>'No.1-12（方向別）'!E53+'No.1-56（方向別）'!E53+'No.1-910（方向別）'!E53</f>
        <v>1</v>
      </c>
      <c r="O53" s="135">
        <f>'No.1-12（方向別）'!F53+'No.1-56（方向別）'!F53+'No.1-910（方向別）'!F53</f>
        <v>1</v>
      </c>
      <c r="P53" s="135">
        <f>'No.1-12（方向別）'!G53+'No.1-56（方向別）'!G53+'No.1-910（方向別）'!G53</f>
        <v>2</v>
      </c>
      <c r="Q53" s="134">
        <f t="shared" si="4"/>
        <v>55</v>
      </c>
      <c r="R53" s="136">
        <f t="shared" si="2"/>
        <v>3.6363636363636362</v>
      </c>
      <c r="S53" s="137">
        <v>1.004772670183371</v>
      </c>
      <c r="T53" s="70"/>
      <c r="U53" s="70"/>
      <c r="Z53" s="519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f>'No.1-910（方向別）'!K54+'No.1-1112（方向別）'!B54+'No.1-1112（方向別）'!K54</f>
        <v>28</v>
      </c>
      <c r="C54" s="75">
        <f>'No.1-910（方向別）'!L54+'No.1-1112（方向別）'!C54+'No.1-1112（方向別）'!L54</f>
        <v>5</v>
      </c>
      <c r="D54" s="75">
        <f>'No.1-910（方向別）'!M54+'No.1-1112（方向別）'!D54+'No.1-1112（方向別）'!M54</f>
        <v>33</v>
      </c>
      <c r="E54" s="74">
        <f>'No.1-910（方向別）'!N54+'No.1-1112（方向別）'!E54+'No.1-1112（方向別）'!N54</f>
        <v>2</v>
      </c>
      <c r="F54" s="75">
        <f>'No.1-910（方向別）'!O54+'No.1-1112（方向別）'!F54+'No.1-1112（方向別）'!O54</f>
        <v>2</v>
      </c>
      <c r="G54" s="75">
        <f>'No.1-910（方向別）'!P54+'No.1-1112（方向別）'!G54+'No.1-1112（方向別）'!P54</f>
        <v>4</v>
      </c>
      <c r="H54" s="74">
        <f t="shared" si="3"/>
        <v>37</v>
      </c>
      <c r="I54" s="76">
        <f t="shared" si="0"/>
        <v>10.810810810810811</v>
      </c>
      <c r="J54" s="77">
        <f t="shared" si="1"/>
        <v>0.9294147199196181</v>
      </c>
      <c r="K54" s="78">
        <f>'No.1-12（方向別）'!B54+'No.1-56（方向別）'!B54+'No.1-910（方向別）'!B54</f>
        <v>54</v>
      </c>
      <c r="L54" s="75">
        <f>'No.1-12（方向別）'!C54+'No.1-56（方向別）'!C54+'No.1-910（方向別）'!C54</f>
        <v>3</v>
      </c>
      <c r="M54" s="75">
        <f>'No.1-12（方向別）'!D54+'No.1-56（方向別）'!D54+'No.1-910（方向別）'!D54</f>
        <v>57</v>
      </c>
      <c r="N54" s="74">
        <f>'No.1-12（方向別）'!E54+'No.1-56（方向別）'!E54+'No.1-910（方向別）'!E54</f>
        <v>1</v>
      </c>
      <c r="O54" s="75">
        <f>'No.1-12（方向別）'!F54+'No.1-56（方向別）'!F54+'No.1-910（方向別）'!F54</f>
        <v>1</v>
      </c>
      <c r="P54" s="75">
        <f>'No.1-12（方向別）'!G54+'No.1-56（方向別）'!G54+'No.1-910（方向別）'!G54</f>
        <v>2</v>
      </c>
      <c r="Q54" s="74">
        <f t="shared" si="4"/>
        <v>59</v>
      </c>
      <c r="R54" s="76">
        <f t="shared" si="2"/>
        <v>3.3898305084745766</v>
      </c>
      <c r="S54" s="77">
        <v>0.9294147199196181</v>
      </c>
      <c r="T54" s="70"/>
      <c r="U54" s="70"/>
      <c r="Z54" s="519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f>'No.1-910（方向別）'!K55+'No.1-1112（方向別）'!B55+'No.1-1112（方向別）'!K55</f>
        <v>37</v>
      </c>
      <c r="C55" s="75">
        <f>'No.1-910（方向別）'!L55+'No.1-1112（方向別）'!C55+'No.1-1112（方向別）'!L55</f>
        <v>4</v>
      </c>
      <c r="D55" s="75">
        <f>'No.1-910（方向別）'!M55+'No.1-1112（方向別）'!D55+'No.1-1112（方向別）'!M55</f>
        <v>41</v>
      </c>
      <c r="E55" s="74">
        <f>'No.1-910（方向別）'!N55+'No.1-1112（方向別）'!E55+'No.1-1112（方向別）'!N55</f>
        <v>2</v>
      </c>
      <c r="F55" s="75">
        <f>'No.1-910（方向別）'!O55+'No.1-1112（方向別）'!F55+'No.1-1112（方向別）'!O55</f>
        <v>2</v>
      </c>
      <c r="G55" s="75">
        <f>'No.1-910（方向別）'!P55+'No.1-1112（方向別）'!G55+'No.1-1112（方向別）'!P55</f>
        <v>4</v>
      </c>
      <c r="H55" s="74">
        <f t="shared" si="3"/>
        <v>45</v>
      </c>
      <c r="I55" s="76">
        <f t="shared" si="0"/>
        <v>8.8888888888888893</v>
      </c>
      <c r="J55" s="77">
        <f t="shared" si="1"/>
        <v>1.1303692539562924</v>
      </c>
      <c r="K55" s="78">
        <f>'No.1-12（方向別）'!B55+'No.1-56（方向別）'!B55+'No.1-910（方向別）'!B55</f>
        <v>58</v>
      </c>
      <c r="L55" s="75">
        <f>'No.1-12（方向別）'!C55+'No.1-56（方向別）'!C55+'No.1-910（方向別）'!C55</f>
        <v>7</v>
      </c>
      <c r="M55" s="75">
        <f>'No.1-12（方向別）'!D55+'No.1-56（方向別）'!D55+'No.1-910（方向別）'!D55</f>
        <v>65</v>
      </c>
      <c r="N55" s="74">
        <f>'No.1-12（方向別）'!E55+'No.1-56（方向別）'!E55+'No.1-910（方向別）'!E55</f>
        <v>1</v>
      </c>
      <c r="O55" s="75">
        <f>'No.1-12（方向別）'!F55+'No.1-56（方向別）'!F55+'No.1-910（方向別）'!F55</f>
        <v>0</v>
      </c>
      <c r="P55" s="75">
        <f>'No.1-12（方向別）'!G55+'No.1-56（方向別）'!G55+'No.1-910（方向別）'!G55</f>
        <v>1</v>
      </c>
      <c r="Q55" s="74">
        <f t="shared" si="4"/>
        <v>66</v>
      </c>
      <c r="R55" s="76">
        <f t="shared" si="2"/>
        <v>1.5151515151515151</v>
      </c>
      <c r="S55" s="77">
        <v>1.1303692539562924</v>
      </c>
      <c r="T55" s="70"/>
      <c r="U55" s="70"/>
      <c r="Z55" s="519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f>'No.1-910（方向別）'!K56+'No.1-1112（方向別）'!B56+'No.1-1112（方向別）'!K56</f>
        <v>24</v>
      </c>
      <c r="C56" s="75">
        <f>'No.1-910（方向別）'!L56+'No.1-1112（方向別）'!C56+'No.1-1112（方向別）'!L56</f>
        <v>0</v>
      </c>
      <c r="D56" s="75">
        <f>'No.1-910（方向別）'!M56+'No.1-1112（方向別）'!D56+'No.1-1112（方向別）'!M56</f>
        <v>24</v>
      </c>
      <c r="E56" s="74">
        <f>'No.1-910（方向別）'!N56+'No.1-1112（方向別）'!E56+'No.1-1112（方向別）'!N56</f>
        <v>1</v>
      </c>
      <c r="F56" s="75">
        <f>'No.1-910（方向別）'!O56+'No.1-1112（方向別）'!F56+'No.1-1112（方向別）'!O56</f>
        <v>5</v>
      </c>
      <c r="G56" s="75">
        <f>'No.1-910（方向別）'!P56+'No.1-1112（方向別）'!G56+'No.1-1112（方向別）'!P56</f>
        <v>6</v>
      </c>
      <c r="H56" s="74">
        <f t="shared" si="3"/>
        <v>30</v>
      </c>
      <c r="I56" s="128">
        <f t="shared" si="0"/>
        <v>20</v>
      </c>
      <c r="J56" s="129">
        <f t="shared" si="1"/>
        <v>0.75357950263752826</v>
      </c>
      <c r="K56" s="78">
        <f>'No.1-12（方向別）'!B56+'No.1-56（方向別）'!B56+'No.1-910（方向別）'!B56</f>
        <v>51</v>
      </c>
      <c r="L56" s="75">
        <f>'No.1-12（方向別）'!C56+'No.1-56（方向別）'!C56+'No.1-910（方向別）'!C56</f>
        <v>1</v>
      </c>
      <c r="M56" s="75">
        <f>'No.1-12（方向別）'!D56+'No.1-56（方向別）'!D56+'No.1-910（方向別）'!D56</f>
        <v>52</v>
      </c>
      <c r="N56" s="74">
        <f>'No.1-12（方向別）'!E56+'No.1-56（方向別）'!E56+'No.1-910（方向別）'!E56</f>
        <v>2</v>
      </c>
      <c r="O56" s="75">
        <f>'No.1-12（方向別）'!F56+'No.1-56（方向別）'!F56+'No.1-910（方向別）'!F56</f>
        <v>1</v>
      </c>
      <c r="P56" s="75">
        <f>'No.1-12（方向別）'!G56+'No.1-56（方向別）'!G56+'No.1-910（方向別）'!G56</f>
        <v>3</v>
      </c>
      <c r="Q56" s="74">
        <f t="shared" si="4"/>
        <v>55</v>
      </c>
      <c r="R56" s="128">
        <f t="shared" si="2"/>
        <v>5.4545454545454541</v>
      </c>
      <c r="S56" s="129">
        <v>0.75357950263752826</v>
      </c>
      <c r="T56" s="91"/>
      <c r="U56" s="91"/>
      <c r="Z56" s="519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f>'No.1-910（方向別）'!K57+'No.1-1112（方向別）'!B57+'No.1-1112（方向別）'!K57</f>
        <v>35</v>
      </c>
      <c r="C57" s="75">
        <f>'No.1-910（方向別）'!L57+'No.1-1112（方向別）'!C57+'No.1-1112（方向別）'!L57</f>
        <v>5</v>
      </c>
      <c r="D57" s="75">
        <f>'No.1-910（方向別）'!M57+'No.1-1112（方向別）'!D57+'No.1-1112（方向別）'!M57</f>
        <v>40</v>
      </c>
      <c r="E57" s="74">
        <f>'No.1-910（方向別）'!N57+'No.1-1112（方向別）'!E57+'No.1-1112（方向別）'!N57</f>
        <v>1</v>
      </c>
      <c r="F57" s="75">
        <f>'No.1-910（方向別）'!O57+'No.1-1112（方向別）'!F57+'No.1-1112（方向別）'!O57</f>
        <v>3</v>
      </c>
      <c r="G57" s="75">
        <f>'No.1-910（方向別）'!P57+'No.1-1112（方向別）'!G57+'No.1-1112（方向別）'!P57</f>
        <v>4</v>
      </c>
      <c r="H57" s="74">
        <f t="shared" si="3"/>
        <v>44</v>
      </c>
      <c r="I57" s="76">
        <f t="shared" si="0"/>
        <v>9.0909090909090917</v>
      </c>
      <c r="J57" s="77">
        <f t="shared" si="1"/>
        <v>1.1052499372017079</v>
      </c>
      <c r="K57" s="78">
        <f>'No.1-12（方向別）'!B57+'No.1-56（方向別）'!B57+'No.1-910（方向別）'!B57</f>
        <v>47</v>
      </c>
      <c r="L57" s="75">
        <f>'No.1-12（方向別）'!C57+'No.1-56（方向別）'!C57+'No.1-910（方向別）'!C57</f>
        <v>2</v>
      </c>
      <c r="M57" s="75">
        <f>'No.1-12（方向別）'!D57+'No.1-56（方向別）'!D57+'No.1-910（方向別）'!D57</f>
        <v>49</v>
      </c>
      <c r="N57" s="74">
        <f>'No.1-12（方向別）'!E57+'No.1-56（方向別）'!E57+'No.1-910（方向別）'!E57</f>
        <v>0</v>
      </c>
      <c r="O57" s="75">
        <f>'No.1-12（方向別）'!F57+'No.1-56（方向別）'!F57+'No.1-910（方向別）'!F57</f>
        <v>0</v>
      </c>
      <c r="P57" s="75">
        <f>'No.1-12（方向別）'!G57+'No.1-56（方向別）'!G57+'No.1-910（方向別）'!G57</f>
        <v>0</v>
      </c>
      <c r="Q57" s="74">
        <f t="shared" si="4"/>
        <v>49</v>
      </c>
      <c r="R57" s="76">
        <f t="shared" si="2"/>
        <v>0</v>
      </c>
      <c r="S57" s="77">
        <v>1.1052499372017079</v>
      </c>
      <c r="T57" s="70"/>
      <c r="U57" s="70"/>
      <c r="Z57" s="519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131</v>
      </c>
      <c r="B58" s="86">
        <f>'No.1-910（方向別）'!K58+'No.1-1112（方向別）'!B58+'No.1-1112（方向別）'!K58</f>
        <v>32</v>
      </c>
      <c r="C58" s="87">
        <f>'No.1-910（方向別）'!L58+'No.1-1112（方向別）'!C58+'No.1-1112（方向別）'!L58</f>
        <v>2</v>
      </c>
      <c r="D58" s="87">
        <f>'No.1-910（方向別）'!M58+'No.1-1112（方向別）'!D58+'No.1-1112（方向別）'!M58</f>
        <v>34</v>
      </c>
      <c r="E58" s="86">
        <f>'No.1-910（方向別）'!N58+'No.1-1112（方向別）'!E58+'No.1-1112（方向別）'!N58</f>
        <v>1</v>
      </c>
      <c r="F58" s="87">
        <f>'No.1-910（方向別）'!O58+'No.1-1112（方向別）'!F58+'No.1-1112（方向別）'!O58</f>
        <v>5</v>
      </c>
      <c r="G58" s="87">
        <f>'No.1-910（方向別）'!P58+'No.1-1112（方向別）'!G58+'No.1-1112（方向別）'!P58</f>
        <v>6</v>
      </c>
      <c r="H58" s="86">
        <f t="shared" si="3"/>
        <v>40</v>
      </c>
      <c r="I58" s="132">
        <f t="shared" si="0"/>
        <v>15</v>
      </c>
      <c r="J58" s="133">
        <f t="shared" si="1"/>
        <v>1.004772670183371</v>
      </c>
      <c r="K58" s="90">
        <f>'No.1-12（方向別）'!B58+'No.1-56（方向別）'!B58+'No.1-910（方向別）'!B58</f>
        <v>44</v>
      </c>
      <c r="L58" s="87">
        <f>'No.1-12（方向別）'!C58+'No.1-56（方向別）'!C58+'No.1-910（方向別）'!C58</f>
        <v>6</v>
      </c>
      <c r="M58" s="87">
        <f>'No.1-12（方向別）'!D58+'No.1-56（方向別）'!D58+'No.1-910（方向別）'!D58</f>
        <v>50</v>
      </c>
      <c r="N58" s="86">
        <f>'No.1-12（方向別）'!E58+'No.1-56（方向別）'!E58+'No.1-910（方向別）'!E58</f>
        <v>2</v>
      </c>
      <c r="O58" s="87">
        <f>'No.1-12（方向別）'!F58+'No.1-56（方向別）'!F58+'No.1-910（方向別）'!F58</f>
        <v>2</v>
      </c>
      <c r="P58" s="87">
        <f>'No.1-12（方向別）'!G58+'No.1-56（方向別）'!G58+'No.1-910（方向別）'!G58</f>
        <v>4</v>
      </c>
      <c r="Q58" s="86">
        <f t="shared" si="4"/>
        <v>54</v>
      </c>
      <c r="R58" s="132">
        <f t="shared" si="2"/>
        <v>7.4074074074074066</v>
      </c>
      <c r="S58" s="133">
        <v>1.004772670183371</v>
      </c>
      <c r="T58" s="70"/>
      <c r="U58" s="70"/>
      <c r="Z58" s="519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107</v>
      </c>
      <c r="B59" s="93">
        <f>'No.1-910（方向別）'!K59+'No.1-1112（方向別）'!B59+'No.1-1112（方向別）'!K59</f>
        <v>190</v>
      </c>
      <c r="C59" s="94">
        <f>'No.1-910（方向別）'!L59+'No.1-1112（方向別）'!C59+'No.1-1112（方向別）'!L59</f>
        <v>18</v>
      </c>
      <c r="D59" s="94">
        <f>'No.1-910（方向別）'!M59+'No.1-1112（方向別）'!D59+'No.1-1112（方向別）'!M59</f>
        <v>208</v>
      </c>
      <c r="E59" s="93">
        <f>'No.1-910（方向別）'!N59+'No.1-1112（方向別）'!E59+'No.1-1112（方向別）'!N59</f>
        <v>9</v>
      </c>
      <c r="F59" s="94">
        <f>'No.1-910（方向別）'!O59+'No.1-1112（方向別）'!F59+'No.1-1112（方向別）'!O59</f>
        <v>19</v>
      </c>
      <c r="G59" s="94">
        <f>'No.1-910（方向別）'!P59+'No.1-1112（方向別）'!G59+'No.1-1112（方向別）'!P59</f>
        <v>28</v>
      </c>
      <c r="H59" s="93">
        <f t="shared" si="3"/>
        <v>236</v>
      </c>
      <c r="I59" s="95">
        <f t="shared" si="0"/>
        <v>11.864406779661017</v>
      </c>
      <c r="J59" s="96">
        <f t="shared" si="1"/>
        <v>5.9281587540818883</v>
      </c>
      <c r="K59" s="97">
        <f>'No.1-12（方向別）'!B59+'No.1-56（方向別）'!B59+'No.1-910（方向別）'!B59</f>
        <v>306</v>
      </c>
      <c r="L59" s="94">
        <f>'No.1-12（方向別）'!C59+'No.1-56（方向別）'!C59+'No.1-910（方向別）'!C59</f>
        <v>20</v>
      </c>
      <c r="M59" s="94">
        <f>'No.1-12（方向別）'!D59+'No.1-56（方向別）'!D59+'No.1-910（方向別）'!D59</f>
        <v>326</v>
      </c>
      <c r="N59" s="93">
        <f>'No.1-12（方向別）'!E59+'No.1-56（方向別）'!E59+'No.1-910（方向別）'!E59</f>
        <v>7</v>
      </c>
      <c r="O59" s="94">
        <f>'No.1-12（方向別）'!F59+'No.1-56（方向別）'!F59+'No.1-910（方向別）'!F59</f>
        <v>5</v>
      </c>
      <c r="P59" s="94">
        <f>'No.1-12（方向別）'!G59+'No.1-56（方向別）'!G59+'No.1-910（方向別）'!G59</f>
        <v>12</v>
      </c>
      <c r="Q59" s="93">
        <f t="shared" si="4"/>
        <v>338</v>
      </c>
      <c r="R59" s="95">
        <f t="shared" si="2"/>
        <v>3.5502958579881656</v>
      </c>
      <c r="S59" s="96">
        <v>5.9281587540818883</v>
      </c>
      <c r="T59" s="91"/>
      <c r="U59" s="91"/>
      <c r="V59" s="24">
        <v>1</v>
      </c>
      <c r="Z59" s="519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B30+B37+B38+B39+B40+B41+B42+B43+B44+B45+B52+B59</f>
        <v>2872</v>
      </c>
      <c r="C60" s="142">
        <f t="shared" ref="C60:J60" si="5">C30+C37+C38+C39+C40+C41+C42+C43+C44+C45+C52+C59</f>
        <v>567</v>
      </c>
      <c r="D60" s="143">
        <f t="shared" si="5"/>
        <v>3439</v>
      </c>
      <c r="E60" s="141">
        <f t="shared" si="5"/>
        <v>118</v>
      </c>
      <c r="F60" s="144">
        <f t="shared" si="5"/>
        <v>424</v>
      </c>
      <c r="G60" s="143">
        <f t="shared" si="5"/>
        <v>542</v>
      </c>
      <c r="H60" s="426">
        <f t="shared" si="5"/>
        <v>3981</v>
      </c>
      <c r="I60" s="625">
        <f t="shared" si="0"/>
        <v>13.614669680984676</v>
      </c>
      <c r="J60" s="428">
        <f t="shared" si="5"/>
        <v>100.00000000000001</v>
      </c>
      <c r="K60" s="145">
        <f>K30+K37+K38+K39+K40+K41+K42+K43+K44+K45+K52+K59</f>
        <v>2344</v>
      </c>
      <c r="L60" s="142">
        <f t="shared" ref="L60:Q60" si="6">L30+L37+L38+L39+L40+L41+L42+L43+L44+L45+L52+L59</f>
        <v>541</v>
      </c>
      <c r="M60" s="143">
        <f t="shared" si="6"/>
        <v>2885</v>
      </c>
      <c r="N60" s="141">
        <f t="shared" si="6"/>
        <v>98</v>
      </c>
      <c r="O60" s="144">
        <f t="shared" si="6"/>
        <v>333</v>
      </c>
      <c r="P60" s="143">
        <f t="shared" si="6"/>
        <v>431</v>
      </c>
      <c r="Q60" s="426">
        <f t="shared" si="6"/>
        <v>3316</v>
      </c>
      <c r="R60" s="625">
        <f t="shared" si="2"/>
        <v>12.997587454764778</v>
      </c>
      <c r="S60" s="428">
        <v>100.00000000000001</v>
      </c>
      <c r="T60" s="91"/>
      <c r="U60" s="91"/>
      <c r="V60" s="23"/>
      <c r="Z60" s="519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308</v>
      </c>
      <c r="C61" s="38"/>
      <c r="D61" s="38"/>
      <c r="E61" s="38"/>
      <c r="F61" s="38"/>
      <c r="G61" s="38"/>
      <c r="H61" s="38"/>
      <c r="I61" s="38"/>
      <c r="J61" s="39"/>
      <c r="K61" s="146"/>
      <c r="L61" s="147"/>
      <c r="M61" s="147"/>
      <c r="N61" s="147"/>
      <c r="O61" s="147"/>
      <c r="P61" s="147"/>
      <c r="Q61" s="147"/>
      <c r="R61" s="147"/>
      <c r="S61" s="148"/>
      <c r="T61" s="23"/>
      <c r="U61" s="23"/>
    </row>
    <row r="62" spans="1:59" ht="17.100000000000001" customHeight="1" thickBot="1">
      <c r="A62" s="41"/>
      <c r="B62" s="42" t="s">
        <v>4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49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15</v>
      </c>
      <c r="J63" s="56" t="s">
        <v>16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15</v>
      </c>
      <c r="S63" s="56" t="s">
        <v>16</v>
      </c>
      <c r="T63" s="61"/>
      <c r="U63" s="61"/>
      <c r="X63" s="62" t="s">
        <v>251</v>
      </c>
      <c r="Y63" s="62" t="s">
        <v>252</v>
      </c>
      <c r="Z63" s="525" t="s">
        <v>253</v>
      </c>
      <c r="AA63" s="9" t="s">
        <v>254</v>
      </c>
      <c r="AB63" s="9" t="s">
        <v>255</v>
      </c>
    </row>
    <row r="64" spans="1:59" s="24" customFormat="1" ht="17.100000000000001" customHeight="1">
      <c r="A64" s="64" t="s">
        <v>17</v>
      </c>
      <c r="B64" s="65">
        <f>B24+K24</f>
        <v>80</v>
      </c>
      <c r="C64" s="66">
        <f t="shared" ref="C64:G79" si="7">C24+L24</f>
        <v>8</v>
      </c>
      <c r="D64" s="66">
        <f t="shared" si="7"/>
        <v>88</v>
      </c>
      <c r="E64" s="65">
        <f t="shared" si="7"/>
        <v>6</v>
      </c>
      <c r="F64" s="66">
        <f t="shared" si="7"/>
        <v>7</v>
      </c>
      <c r="G64" s="66">
        <f t="shared" si="7"/>
        <v>13</v>
      </c>
      <c r="H64" s="65">
        <f>D64+G64</f>
        <v>101</v>
      </c>
      <c r="I64" s="67">
        <f>G64/H64%</f>
        <v>12.871287128712872</v>
      </c>
      <c r="J64" s="68">
        <f>H64/$H$100%</f>
        <v>1.3841304645744827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X64" s="24">
        <f>'No.1Ａ（断面別）'!H64</f>
        <v>172</v>
      </c>
      <c r="Y64" s="24">
        <f>'No.1Ｂ（断面別）'!H64</f>
        <v>76</v>
      </c>
      <c r="Z64" s="519">
        <f>'No.1Ｃ（断面別）'!H64</f>
        <v>149</v>
      </c>
      <c r="AA64" s="24">
        <f>H64</f>
        <v>101</v>
      </c>
      <c r="AB64" s="24">
        <f>SUM(X64:AA64)</f>
        <v>498</v>
      </c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f t="shared" ref="B65:G80" si="8">B25+K25</f>
        <v>60</v>
      </c>
      <c r="C65" s="75">
        <f t="shared" si="7"/>
        <v>13</v>
      </c>
      <c r="D65" s="75">
        <f t="shared" si="7"/>
        <v>73</v>
      </c>
      <c r="E65" s="74">
        <f t="shared" si="7"/>
        <v>4</v>
      </c>
      <c r="F65" s="75">
        <f t="shared" si="7"/>
        <v>18</v>
      </c>
      <c r="G65" s="75">
        <f t="shared" si="7"/>
        <v>22</v>
      </c>
      <c r="H65" s="74">
        <f>D65+G65</f>
        <v>95</v>
      </c>
      <c r="I65" s="76">
        <f t="shared" ref="I65:I100" si="9">G65/H65%</f>
        <v>23.157894736842106</v>
      </c>
      <c r="J65" s="77">
        <f t="shared" ref="J65:J99" si="10">H65/$H$100%</f>
        <v>1.3019048924215431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X65" s="24">
        <f>'No.1Ａ（断面別）'!H65</f>
        <v>166</v>
      </c>
      <c r="Y65" s="24">
        <f>'No.1Ｂ（断面別）'!H65</f>
        <v>70</v>
      </c>
      <c r="Z65" s="519">
        <f>'No.1Ｃ（断面別）'!H65</f>
        <v>145</v>
      </c>
      <c r="AA65" s="24">
        <f t="shared" ref="AA65:AA99" si="11">H65</f>
        <v>95</v>
      </c>
      <c r="AB65" s="24">
        <f t="shared" ref="AB65:AB99" si="12">SUM(X65:AA65)</f>
        <v>476</v>
      </c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f t="shared" si="8"/>
        <v>52</v>
      </c>
      <c r="C66" s="75">
        <f t="shared" si="7"/>
        <v>7</v>
      </c>
      <c r="D66" s="75">
        <f t="shared" si="7"/>
        <v>59</v>
      </c>
      <c r="E66" s="74">
        <f t="shared" si="7"/>
        <v>2</v>
      </c>
      <c r="F66" s="75">
        <f t="shared" si="7"/>
        <v>9</v>
      </c>
      <c r="G66" s="75">
        <f t="shared" si="7"/>
        <v>11</v>
      </c>
      <c r="H66" s="74">
        <f t="shared" ref="H66:H99" si="13">D66+G66</f>
        <v>70</v>
      </c>
      <c r="I66" s="76">
        <f t="shared" si="9"/>
        <v>15.714285714285715</v>
      </c>
      <c r="J66" s="77">
        <f t="shared" si="10"/>
        <v>0.95929834178429496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X66" s="24">
        <f>'No.1Ａ（断面別）'!H66</f>
        <v>154</v>
      </c>
      <c r="Y66" s="24">
        <f>'No.1Ｂ（断面別）'!H66</f>
        <v>65</v>
      </c>
      <c r="Z66" s="519">
        <f>'No.1Ｃ（断面別）'!H66</f>
        <v>145</v>
      </c>
      <c r="AA66" s="24">
        <f t="shared" si="11"/>
        <v>70</v>
      </c>
      <c r="AB66" s="24">
        <f t="shared" si="12"/>
        <v>434</v>
      </c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f t="shared" si="8"/>
        <v>95</v>
      </c>
      <c r="C67" s="81">
        <f t="shared" si="7"/>
        <v>12</v>
      </c>
      <c r="D67" s="81">
        <f t="shared" si="7"/>
        <v>107</v>
      </c>
      <c r="E67" s="80">
        <f t="shared" si="7"/>
        <v>5</v>
      </c>
      <c r="F67" s="81">
        <f t="shared" si="7"/>
        <v>19</v>
      </c>
      <c r="G67" s="81">
        <f t="shared" si="7"/>
        <v>24</v>
      </c>
      <c r="H67" s="80">
        <f t="shared" si="13"/>
        <v>131</v>
      </c>
      <c r="I67" s="82">
        <f t="shared" si="9"/>
        <v>18.320610687022899</v>
      </c>
      <c r="J67" s="83">
        <f t="shared" si="10"/>
        <v>1.7952583253391805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X67" s="24">
        <f>'No.1Ａ（断面別）'!H67</f>
        <v>195</v>
      </c>
      <c r="Y67" s="24">
        <f>'No.1Ｂ（断面別）'!H67</f>
        <v>127</v>
      </c>
      <c r="Z67" s="519">
        <f>'No.1Ｃ（断面別）'!H67</f>
        <v>163</v>
      </c>
      <c r="AA67" s="24">
        <f t="shared" si="11"/>
        <v>131</v>
      </c>
      <c r="AB67" s="24">
        <f t="shared" si="12"/>
        <v>616</v>
      </c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f t="shared" si="8"/>
        <v>83</v>
      </c>
      <c r="C68" s="75">
        <f t="shared" si="7"/>
        <v>4</v>
      </c>
      <c r="D68" s="75">
        <f t="shared" si="7"/>
        <v>87</v>
      </c>
      <c r="E68" s="74">
        <f t="shared" si="7"/>
        <v>1</v>
      </c>
      <c r="F68" s="75">
        <f t="shared" si="7"/>
        <v>7</v>
      </c>
      <c r="G68" s="75">
        <f t="shared" si="7"/>
        <v>8</v>
      </c>
      <c r="H68" s="74">
        <f t="shared" si="13"/>
        <v>95</v>
      </c>
      <c r="I68" s="76">
        <f t="shared" si="9"/>
        <v>8.4210526315789469</v>
      </c>
      <c r="J68" s="77">
        <f t="shared" si="10"/>
        <v>1.3019048924215431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X68" s="24">
        <f>'No.1Ａ（断面別）'!H68</f>
        <v>188</v>
      </c>
      <c r="Y68" s="24">
        <f>'No.1Ｂ（断面別）'!H68</f>
        <v>91</v>
      </c>
      <c r="Z68" s="519">
        <f>'No.1Ｃ（断面別）'!H68</f>
        <v>174</v>
      </c>
      <c r="AA68" s="24">
        <f t="shared" si="11"/>
        <v>95</v>
      </c>
      <c r="AB68" s="24">
        <f t="shared" si="12"/>
        <v>548</v>
      </c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f t="shared" si="8"/>
        <v>78</v>
      </c>
      <c r="C69" s="87">
        <f t="shared" si="7"/>
        <v>16</v>
      </c>
      <c r="D69" s="87">
        <f t="shared" si="7"/>
        <v>94</v>
      </c>
      <c r="E69" s="86">
        <f t="shared" si="7"/>
        <v>5</v>
      </c>
      <c r="F69" s="87">
        <f t="shared" si="7"/>
        <v>14</v>
      </c>
      <c r="G69" s="87">
        <f t="shared" si="7"/>
        <v>19</v>
      </c>
      <c r="H69" s="86">
        <f t="shared" si="13"/>
        <v>113</v>
      </c>
      <c r="I69" s="88">
        <f t="shared" si="9"/>
        <v>16.814159292035399</v>
      </c>
      <c r="J69" s="89">
        <f t="shared" si="10"/>
        <v>1.5485816088803619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X69" s="24">
        <f>'No.1Ａ（断面別）'!H69</f>
        <v>238</v>
      </c>
      <c r="Y69" s="24">
        <f>'No.1Ｂ（断面別）'!H69</f>
        <v>88</v>
      </c>
      <c r="Z69" s="519">
        <f>'No.1Ｃ（断面別）'!H69</f>
        <v>197</v>
      </c>
      <c r="AA69" s="24">
        <f t="shared" si="11"/>
        <v>113</v>
      </c>
      <c r="AB69" s="24">
        <f t="shared" si="12"/>
        <v>636</v>
      </c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f t="shared" si="8"/>
        <v>448</v>
      </c>
      <c r="C70" s="94">
        <f t="shared" si="7"/>
        <v>60</v>
      </c>
      <c r="D70" s="94">
        <f t="shared" si="7"/>
        <v>508</v>
      </c>
      <c r="E70" s="93">
        <f t="shared" si="7"/>
        <v>23</v>
      </c>
      <c r="F70" s="94">
        <f t="shared" si="7"/>
        <v>74</v>
      </c>
      <c r="G70" s="94">
        <f t="shared" si="7"/>
        <v>97</v>
      </c>
      <c r="H70" s="93">
        <f t="shared" si="13"/>
        <v>605</v>
      </c>
      <c r="I70" s="95">
        <f t="shared" si="9"/>
        <v>16.033057851239668</v>
      </c>
      <c r="J70" s="96">
        <f t="shared" si="10"/>
        <v>8.2910785254214066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X70" s="24">
        <f>'No.1Ａ（断面別）'!H70</f>
        <v>1113</v>
      </c>
      <c r="Y70" s="24">
        <f>'No.1Ｂ（断面別）'!H70</f>
        <v>517</v>
      </c>
      <c r="Z70" s="519">
        <f>'No.1Ｃ（断面別）'!H70</f>
        <v>973</v>
      </c>
      <c r="AA70" s="24">
        <f t="shared" si="11"/>
        <v>605</v>
      </c>
      <c r="AB70" s="24">
        <f t="shared" si="12"/>
        <v>3208</v>
      </c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f t="shared" si="8"/>
        <v>95</v>
      </c>
      <c r="C71" s="100">
        <f t="shared" si="7"/>
        <v>13</v>
      </c>
      <c r="D71" s="100">
        <f t="shared" si="7"/>
        <v>108</v>
      </c>
      <c r="E71" s="99">
        <f t="shared" si="7"/>
        <v>6</v>
      </c>
      <c r="F71" s="100">
        <f t="shared" si="7"/>
        <v>18</v>
      </c>
      <c r="G71" s="100">
        <f t="shared" si="7"/>
        <v>24</v>
      </c>
      <c r="H71" s="99">
        <f t="shared" si="13"/>
        <v>132</v>
      </c>
      <c r="I71" s="101">
        <f t="shared" si="9"/>
        <v>18.18181818181818</v>
      </c>
      <c r="J71" s="102">
        <f t="shared" si="10"/>
        <v>1.8089625873646704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X71" s="24">
        <f>'No.1Ａ（断面別）'!H71</f>
        <v>222</v>
      </c>
      <c r="Y71" s="24">
        <f>'No.1Ｂ（断面別）'!H71</f>
        <v>131</v>
      </c>
      <c r="Z71" s="519">
        <f>'No.1Ｃ（断面別）'!H71</f>
        <v>187</v>
      </c>
      <c r="AA71" s="24">
        <f t="shared" si="11"/>
        <v>132</v>
      </c>
      <c r="AB71" s="24">
        <f t="shared" si="12"/>
        <v>672</v>
      </c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f t="shared" si="8"/>
        <v>75</v>
      </c>
      <c r="C72" s="75">
        <f t="shared" si="7"/>
        <v>11</v>
      </c>
      <c r="D72" s="75">
        <f t="shared" si="7"/>
        <v>86</v>
      </c>
      <c r="E72" s="74">
        <f t="shared" si="7"/>
        <v>5</v>
      </c>
      <c r="F72" s="75">
        <f t="shared" si="7"/>
        <v>12</v>
      </c>
      <c r="G72" s="75">
        <f t="shared" si="7"/>
        <v>17</v>
      </c>
      <c r="H72" s="74">
        <f t="shared" si="13"/>
        <v>103</v>
      </c>
      <c r="I72" s="76">
        <f t="shared" si="9"/>
        <v>16.504854368932037</v>
      </c>
      <c r="J72" s="77">
        <f t="shared" si="10"/>
        <v>1.4115389886254626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X72" s="24">
        <f>'No.1Ａ（断面別）'!H72</f>
        <v>162</v>
      </c>
      <c r="Y72" s="24">
        <f>'No.1Ｂ（断面別）'!H72</f>
        <v>79</v>
      </c>
      <c r="Z72" s="519">
        <f>'No.1Ｃ（断面別）'!H72</f>
        <v>134</v>
      </c>
      <c r="AA72" s="24">
        <f t="shared" si="11"/>
        <v>103</v>
      </c>
      <c r="AB72" s="24">
        <f t="shared" si="12"/>
        <v>478</v>
      </c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f t="shared" si="8"/>
        <v>82</v>
      </c>
      <c r="C73" s="75">
        <f t="shared" si="7"/>
        <v>10</v>
      </c>
      <c r="D73" s="75">
        <f t="shared" si="7"/>
        <v>92</v>
      </c>
      <c r="E73" s="74">
        <f t="shared" si="7"/>
        <v>8</v>
      </c>
      <c r="F73" s="75">
        <f t="shared" si="7"/>
        <v>12</v>
      </c>
      <c r="G73" s="75">
        <f t="shared" si="7"/>
        <v>20</v>
      </c>
      <c r="H73" s="74">
        <f t="shared" si="13"/>
        <v>112</v>
      </c>
      <c r="I73" s="76">
        <f t="shared" si="9"/>
        <v>17.857142857142854</v>
      </c>
      <c r="J73" s="77">
        <f t="shared" si="10"/>
        <v>1.534877346854872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X73" s="24">
        <f>'No.1Ａ（断面別）'!H73</f>
        <v>147</v>
      </c>
      <c r="Y73" s="24">
        <f>'No.1Ｂ（断面別）'!H73</f>
        <v>110</v>
      </c>
      <c r="Z73" s="519">
        <f>'No.1Ｃ（断面別）'!H73</f>
        <v>125</v>
      </c>
      <c r="AA73" s="24">
        <f t="shared" si="11"/>
        <v>112</v>
      </c>
      <c r="AB73" s="24">
        <f t="shared" si="12"/>
        <v>494</v>
      </c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f t="shared" si="8"/>
        <v>76</v>
      </c>
      <c r="C74" s="75">
        <f t="shared" si="7"/>
        <v>11</v>
      </c>
      <c r="D74" s="75">
        <f t="shared" si="7"/>
        <v>87</v>
      </c>
      <c r="E74" s="74">
        <f t="shared" si="7"/>
        <v>3</v>
      </c>
      <c r="F74" s="75">
        <f t="shared" si="7"/>
        <v>13</v>
      </c>
      <c r="G74" s="75">
        <f t="shared" si="7"/>
        <v>16</v>
      </c>
      <c r="H74" s="74">
        <f t="shared" si="13"/>
        <v>103</v>
      </c>
      <c r="I74" s="76">
        <f t="shared" si="9"/>
        <v>15.533980582524272</v>
      </c>
      <c r="J74" s="77">
        <f t="shared" si="10"/>
        <v>1.4115389886254626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X74" s="24">
        <f>'No.1Ａ（断面別）'!H74</f>
        <v>148</v>
      </c>
      <c r="Y74" s="24">
        <f>'No.1Ｂ（断面別）'!H74</f>
        <v>99</v>
      </c>
      <c r="Z74" s="519">
        <f>'No.1Ｃ（断面別）'!H74</f>
        <v>146</v>
      </c>
      <c r="AA74" s="24">
        <f t="shared" si="11"/>
        <v>103</v>
      </c>
      <c r="AB74" s="24">
        <f t="shared" si="12"/>
        <v>496</v>
      </c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f t="shared" si="8"/>
        <v>89</v>
      </c>
      <c r="C75" s="75">
        <f t="shared" si="7"/>
        <v>27</v>
      </c>
      <c r="D75" s="75">
        <f t="shared" si="7"/>
        <v>116</v>
      </c>
      <c r="E75" s="74">
        <f t="shared" si="7"/>
        <v>1</v>
      </c>
      <c r="F75" s="75">
        <f t="shared" si="7"/>
        <v>14</v>
      </c>
      <c r="G75" s="75">
        <f t="shared" si="7"/>
        <v>15</v>
      </c>
      <c r="H75" s="74">
        <f t="shared" si="13"/>
        <v>131</v>
      </c>
      <c r="I75" s="76">
        <f t="shared" si="9"/>
        <v>11.450381679389313</v>
      </c>
      <c r="J75" s="77">
        <f t="shared" si="10"/>
        <v>1.7952583253391805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X75" s="24">
        <f>'No.1Ａ（断面別）'!H75</f>
        <v>171</v>
      </c>
      <c r="Y75" s="24">
        <f>'No.1Ｂ（断面別）'!H75</f>
        <v>128</v>
      </c>
      <c r="Z75" s="519">
        <f>'No.1Ｃ（断面別）'!H75</f>
        <v>166</v>
      </c>
      <c r="AA75" s="24">
        <f t="shared" si="11"/>
        <v>131</v>
      </c>
      <c r="AB75" s="24">
        <f t="shared" si="12"/>
        <v>596</v>
      </c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f t="shared" si="8"/>
        <v>45</v>
      </c>
      <c r="C76" s="87">
        <f t="shared" si="7"/>
        <v>5</v>
      </c>
      <c r="D76" s="87">
        <f t="shared" si="7"/>
        <v>50</v>
      </c>
      <c r="E76" s="86">
        <f t="shared" si="7"/>
        <v>2</v>
      </c>
      <c r="F76" s="87">
        <f t="shared" si="7"/>
        <v>14</v>
      </c>
      <c r="G76" s="87">
        <f t="shared" si="7"/>
        <v>16</v>
      </c>
      <c r="H76" s="86">
        <f t="shared" si="13"/>
        <v>66</v>
      </c>
      <c r="I76" s="88">
        <f t="shared" si="9"/>
        <v>24.242424242424242</v>
      </c>
      <c r="J76" s="89">
        <f t="shared" si="10"/>
        <v>0.90448129368233521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X76" s="24">
        <f>'No.1Ａ（断面別）'!H76</f>
        <v>153</v>
      </c>
      <c r="Y76" s="24">
        <f>'No.1Ｂ（断面別）'!H76</f>
        <v>70</v>
      </c>
      <c r="Z76" s="519">
        <f>'No.1Ｃ（断面別）'!H76</f>
        <v>137</v>
      </c>
      <c r="AA76" s="24">
        <f t="shared" si="11"/>
        <v>66</v>
      </c>
      <c r="AB76" s="24">
        <f t="shared" si="12"/>
        <v>426</v>
      </c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f t="shared" si="8"/>
        <v>462</v>
      </c>
      <c r="C77" s="94">
        <f t="shared" si="7"/>
        <v>77</v>
      </c>
      <c r="D77" s="94">
        <f t="shared" si="7"/>
        <v>539</v>
      </c>
      <c r="E77" s="93">
        <f t="shared" si="7"/>
        <v>25</v>
      </c>
      <c r="F77" s="94">
        <f t="shared" si="7"/>
        <v>83</v>
      </c>
      <c r="G77" s="94">
        <f t="shared" si="7"/>
        <v>108</v>
      </c>
      <c r="H77" s="93">
        <f t="shared" si="13"/>
        <v>647</v>
      </c>
      <c r="I77" s="95">
        <f t="shared" si="9"/>
        <v>16.69242658423493</v>
      </c>
      <c r="J77" s="96">
        <f t="shared" si="10"/>
        <v>8.8666575304919828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X77" s="24">
        <f>'No.1Ａ（断面別）'!H77</f>
        <v>1003</v>
      </c>
      <c r="Y77" s="24">
        <f>'No.1Ｂ（断面別）'!H77</f>
        <v>617</v>
      </c>
      <c r="Z77" s="519">
        <f>'No.1Ｃ（断面別）'!H77</f>
        <v>895</v>
      </c>
      <c r="AA77" s="24">
        <f t="shared" si="11"/>
        <v>647</v>
      </c>
      <c r="AB77" s="24">
        <f t="shared" si="12"/>
        <v>3162</v>
      </c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f t="shared" si="8"/>
        <v>377</v>
      </c>
      <c r="C78" s="105">
        <f t="shared" si="7"/>
        <v>129</v>
      </c>
      <c r="D78" s="94">
        <f t="shared" si="7"/>
        <v>506</v>
      </c>
      <c r="E78" s="104">
        <f t="shared" si="7"/>
        <v>17</v>
      </c>
      <c r="F78" s="105">
        <f t="shared" si="7"/>
        <v>92</v>
      </c>
      <c r="G78" s="94">
        <f t="shared" si="7"/>
        <v>109</v>
      </c>
      <c r="H78" s="93">
        <f t="shared" si="13"/>
        <v>615</v>
      </c>
      <c r="I78" s="95">
        <f t="shared" si="9"/>
        <v>17.723577235772357</v>
      </c>
      <c r="J78" s="96">
        <f t="shared" si="10"/>
        <v>8.4281211456763057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X78" s="24">
        <f>'No.1Ａ（断面別）'!H78</f>
        <v>933</v>
      </c>
      <c r="Y78" s="24">
        <f>'No.1Ｂ（断面別）'!H78</f>
        <v>572</v>
      </c>
      <c r="Z78" s="519">
        <f>'No.1Ｃ（断面別）'!H78</f>
        <v>818</v>
      </c>
      <c r="AA78" s="24">
        <f t="shared" si="11"/>
        <v>615</v>
      </c>
      <c r="AB78" s="24">
        <f t="shared" si="12"/>
        <v>2938</v>
      </c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429" t="s">
        <v>32</v>
      </c>
      <c r="B79" s="104">
        <f t="shared" si="8"/>
        <v>378</v>
      </c>
      <c r="C79" s="105">
        <f t="shared" si="7"/>
        <v>123</v>
      </c>
      <c r="D79" s="94">
        <f t="shared" si="7"/>
        <v>501</v>
      </c>
      <c r="E79" s="104">
        <f t="shared" si="7"/>
        <v>14</v>
      </c>
      <c r="F79" s="105">
        <f t="shared" si="7"/>
        <v>77</v>
      </c>
      <c r="G79" s="94">
        <f t="shared" si="7"/>
        <v>91</v>
      </c>
      <c r="H79" s="93">
        <f t="shared" si="13"/>
        <v>592</v>
      </c>
      <c r="I79" s="95">
        <f t="shared" si="9"/>
        <v>15.371621621621621</v>
      </c>
      <c r="J79" s="96">
        <f t="shared" si="10"/>
        <v>8.1129231190900377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X79" s="24">
        <f>'No.1Ａ（断面別）'!H79</f>
        <v>936</v>
      </c>
      <c r="Y79" s="24">
        <f>'No.1Ｂ（断面別）'!H79</f>
        <v>561</v>
      </c>
      <c r="Z79" s="519">
        <f>'No.1Ｃ（断面別）'!H79</f>
        <v>863</v>
      </c>
      <c r="AA79" s="24">
        <f t="shared" si="11"/>
        <v>592</v>
      </c>
      <c r="AB79" s="24">
        <f t="shared" si="12"/>
        <v>2952</v>
      </c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429" t="s">
        <v>33</v>
      </c>
      <c r="B80" s="104">
        <f t="shared" si="8"/>
        <v>444</v>
      </c>
      <c r="C80" s="105">
        <f t="shared" si="8"/>
        <v>106</v>
      </c>
      <c r="D80" s="94">
        <f t="shared" si="8"/>
        <v>550</v>
      </c>
      <c r="E80" s="104">
        <f t="shared" si="8"/>
        <v>15</v>
      </c>
      <c r="F80" s="105">
        <f t="shared" si="8"/>
        <v>80</v>
      </c>
      <c r="G80" s="94">
        <f t="shared" si="8"/>
        <v>95</v>
      </c>
      <c r="H80" s="93">
        <f t="shared" si="13"/>
        <v>645</v>
      </c>
      <c r="I80" s="95">
        <f t="shared" si="9"/>
        <v>14.728682170542635</v>
      </c>
      <c r="J80" s="96">
        <f t="shared" si="10"/>
        <v>8.839249006441003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X80" s="24">
        <f>'No.1Ａ（断面別）'!H80</f>
        <v>928</v>
      </c>
      <c r="Y80" s="24">
        <f>'No.1Ｂ（断面別）'!H80</f>
        <v>645</v>
      </c>
      <c r="Z80" s="519">
        <f>'No.1Ｃ（断面別）'!H80</f>
        <v>840</v>
      </c>
      <c r="AA80" s="24">
        <f t="shared" si="11"/>
        <v>645</v>
      </c>
      <c r="AB80" s="24">
        <f t="shared" si="12"/>
        <v>3058</v>
      </c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429" t="s">
        <v>34</v>
      </c>
      <c r="B81" s="104">
        <f t="shared" ref="B81:G96" si="14">B41+K41</f>
        <v>413</v>
      </c>
      <c r="C81" s="105">
        <f t="shared" si="14"/>
        <v>74</v>
      </c>
      <c r="D81" s="94">
        <f t="shared" si="14"/>
        <v>487</v>
      </c>
      <c r="E81" s="104">
        <f t="shared" si="14"/>
        <v>18</v>
      </c>
      <c r="F81" s="105">
        <f t="shared" si="14"/>
        <v>57</v>
      </c>
      <c r="G81" s="94">
        <f t="shared" si="14"/>
        <v>75</v>
      </c>
      <c r="H81" s="93">
        <f t="shared" si="13"/>
        <v>562</v>
      </c>
      <c r="I81" s="95">
        <f t="shared" si="9"/>
        <v>13.345195729537366</v>
      </c>
      <c r="J81" s="96">
        <f t="shared" si="10"/>
        <v>7.7017952583253395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X81" s="24">
        <f>'No.1Ａ（断面別）'!H81</f>
        <v>828</v>
      </c>
      <c r="Y81" s="24">
        <f>'No.1Ｂ（断面別）'!H81</f>
        <v>563</v>
      </c>
      <c r="Z81" s="519">
        <f>'No.1Ｃ（断面別）'!H81</f>
        <v>729</v>
      </c>
      <c r="AA81" s="24">
        <f t="shared" si="11"/>
        <v>562</v>
      </c>
      <c r="AB81" s="24">
        <f t="shared" si="12"/>
        <v>2682</v>
      </c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429" t="s">
        <v>35</v>
      </c>
      <c r="B82" s="104">
        <f t="shared" si="14"/>
        <v>466</v>
      </c>
      <c r="C82" s="105">
        <f t="shared" si="14"/>
        <v>87</v>
      </c>
      <c r="D82" s="94">
        <f t="shared" si="14"/>
        <v>553</v>
      </c>
      <c r="E82" s="104">
        <f t="shared" si="14"/>
        <v>17</v>
      </c>
      <c r="F82" s="105">
        <f t="shared" si="14"/>
        <v>56</v>
      </c>
      <c r="G82" s="94">
        <f t="shared" si="14"/>
        <v>73</v>
      </c>
      <c r="H82" s="93">
        <f t="shared" si="13"/>
        <v>626</v>
      </c>
      <c r="I82" s="95">
        <f t="shared" si="9"/>
        <v>11.661341853035145</v>
      </c>
      <c r="J82" s="96">
        <f t="shared" si="10"/>
        <v>8.5788680279566947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X82" s="24">
        <f>'No.1Ａ（断面別）'!H82</f>
        <v>851</v>
      </c>
      <c r="Y82" s="24">
        <f>'No.1Ｂ（断面別）'!H82</f>
        <v>608</v>
      </c>
      <c r="Z82" s="519">
        <f>'No.1Ｃ（断面別）'!H82</f>
        <v>739</v>
      </c>
      <c r="AA82" s="24">
        <f t="shared" si="11"/>
        <v>626</v>
      </c>
      <c r="AB82" s="24">
        <f t="shared" si="12"/>
        <v>2824</v>
      </c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429" t="s">
        <v>36</v>
      </c>
      <c r="B83" s="104">
        <f t="shared" si="14"/>
        <v>451</v>
      </c>
      <c r="C83" s="105">
        <f t="shared" si="14"/>
        <v>85</v>
      </c>
      <c r="D83" s="94">
        <f t="shared" si="14"/>
        <v>536</v>
      </c>
      <c r="E83" s="104">
        <f t="shared" si="14"/>
        <v>15</v>
      </c>
      <c r="F83" s="105">
        <f t="shared" si="14"/>
        <v>70</v>
      </c>
      <c r="G83" s="94">
        <f t="shared" si="14"/>
        <v>85</v>
      </c>
      <c r="H83" s="93">
        <f t="shared" si="13"/>
        <v>621</v>
      </c>
      <c r="I83" s="95">
        <f t="shared" si="9"/>
        <v>13.687600644122384</v>
      </c>
      <c r="J83" s="96">
        <f t="shared" si="10"/>
        <v>8.5103467178292451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X83" s="24">
        <f>'No.1Ａ（断面別）'!H83</f>
        <v>966</v>
      </c>
      <c r="Y83" s="24">
        <f>'No.1Ｂ（断面別）'!H83</f>
        <v>650</v>
      </c>
      <c r="Z83" s="519">
        <f>'No.1Ｃ（断面別）'!H83</f>
        <v>919</v>
      </c>
      <c r="AA83" s="24">
        <f t="shared" si="11"/>
        <v>621</v>
      </c>
      <c r="AB83" s="24">
        <f t="shared" si="12"/>
        <v>3156</v>
      </c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429" t="s">
        <v>37</v>
      </c>
      <c r="B84" s="107">
        <f t="shared" si="14"/>
        <v>366</v>
      </c>
      <c r="C84" s="108">
        <f t="shared" si="14"/>
        <v>103</v>
      </c>
      <c r="D84" s="109">
        <f t="shared" si="14"/>
        <v>469</v>
      </c>
      <c r="E84" s="107">
        <f t="shared" si="14"/>
        <v>25</v>
      </c>
      <c r="F84" s="110">
        <f t="shared" si="14"/>
        <v>46</v>
      </c>
      <c r="G84" s="109">
        <f t="shared" si="14"/>
        <v>71</v>
      </c>
      <c r="H84" s="104">
        <f t="shared" si="13"/>
        <v>540</v>
      </c>
      <c r="I84" s="95">
        <f t="shared" si="9"/>
        <v>13.148148148148147</v>
      </c>
      <c r="J84" s="96">
        <f t="shared" si="10"/>
        <v>7.4003014937645606</v>
      </c>
      <c r="K84" s="111"/>
      <c r="L84" s="108"/>
      <c r="M84" s="109"/>
      <c r="N84" s="107"/>
      <c r="O84" s="110"/>
      <c r="P84" s="109"/>
      <c r="Q84" s="104"/>
      <c r="R84" s="95"/>
      <c r="S84" s="96"/>
      <c r="T84" s="91"/>
      <c r="U84" s="91"/>
      <c r="X84" s="24">
        <f>'No.1Ａ（断面別）'!H84</f>
        <v>903</v>
      </c>
      <c r="Y84" s="24">
        <f>'No.1Ｂ（断面別）'!H84</f>
        <v>533</v>
      </c>
      <c r="Z84" s="519">
        <f>'No.1Ｃ（断面別）'!H84</f>
        <v>832</v>
      </c>
      <c r="AA84" s="24">
        <f t="shared" si="11"/>
        <v>540</v>
      </c>
      <c r="AB84" s="24">
        <f t="shared" si="12"/>
        <v>2808</v>
      </c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2" t="s">
        <v>38</v>
      </c>
      <c r="B85" s="107">
        <f t="shared" si="14"/>
        <v>344</v>
      </c>
      <c r="C85" s="108">
        <f t="shared" si="14"/>
        <v>118</v>
      </c>
      <c r="D85" s="109">
        <f t="shared" si="14"/>
        <v>462</v>
      </c>
      <c r="E85" s="107">
        <f t="shared" si="14"/>
        <v>13</v>
      </c>
      <c r="F85" s="110">
        <f t="shared" si="14"/>
        <v>57</v>
      </c>
      <c r="G85" s="109">
        <f t="shared" si="14"/>
        <v>70</v>
      </c>
      <c r="H85" s="104">
        <f t="shared" si="13"/>
        <v>532</v>
      </c>
      <c r="I85" s="95">
        <f t="shared" si="9"/>
        <v>13.157894736842104</v>
      </c>
      <c r="J85" s="96">
        <f t="shared" si="10"/>
        <v>7.2906673975606413</v>
      </c>
      <c r="K85" s="111"/>
      <c r="L85" s="108"/>
      <c r="M85" s="109"/>
      <c r="N85" s="107"/>
      <c r="O85" s="110"/>
      <c r="P85" s="109"/>
      <c r="Q85" s="104"/>
      <c r="R85" s="95"/>
      <c r="S85" s="96"/>
      <c r="T85" s="91"/>
      <c r="U85" s="91"/>
      <c r="X85" s="24">
        <f>'No.1Ａ（断面別）'!H85</f>
        <v>965</v>
      </c>
      <c r="Y85" s="24">
        <f>'No.1Ｂ（断面別）'!H85</f>
        <v>572</v>
      </c>
      <c r="Z85" s="519">
        <f>'No.1Ｃ（断面別）'!H85</f>
        <v>939</v>
      </c>
      <c r="AA85" s="24">
        <f t="shared" si="11"/>
        <v>532</v>
      </c>
      <c r="AB85" s="24">
        <f t="shared" si="12"/>
        <v>3008</v>
      </c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3" t="s">
        <v>39</v>
      </c>
      <c r="B86" s="114">
        <f t="shared" si="14"/>
        <v>104</v>
      </c>
      <c r="C86" s="115">
        <f t="shared" si="14"/>
        <v>24</v>
      </c>
      <c r="D86" s="116">
        <f t="shared" si="14"/>
        <v>128</v>
      </c>
      <c r="E86" s="114">
        <f t="shared" si="14"/>
        <v>5</v>
      </c>
      <c r="F86" s="117">
        <f t="shared" si="14"/>
        <v>10</v>
      </c>
      <c r="G86" s="116">
        <f t="shared" si="14"/>
        <v>15</v>
      </c>
      <c r="H86" s="118">
        <f t="shared" si="13"/>
        <v>143</v>
      </c>
      <c r="I86" s="119">
        <f t="shared" si="9"/>
        <v>10.48951048951049</v>
      </c>
      <c r="J86" s="120">
        <f t="shared" si="10"/>
        <v>1.9597094696450597</v>
      </c>
      <c r="K86" s="121"/>
      <c r="L86" s="115"/>
      <c r="M86" s="116"/>
      <c r="N86" s="114"/>
      <c r="O86" s="117"/>
      <c r="P86" s="116"/>
      <c r="Q86" s="118"/>
      <c r="R86" s="119"/>
      <c r="S86" s="120"/>
      <c r="T86" s="91"/>
      <c r="U86" s="91"/>
      <c r="X86" s="24">
        <f>'No.1Ａ（断面別）'!H86</f>
        <v>203</v>
      </c>
      <c r="Y86" s="24">
        <f>'No.1Ｂ（断面別）'!H86</f>
        <v>130</v>
      </c>
      <c r="Z86" s="519">
        <f>'No.1Ｃ（断面別）'!H86</f>
        <v>184</v>
      </c>
      <c r="AA86" s="24">
        <f t="shared" si="11"/>
        <v>143</v>
      </c>
      <c r="AB86" s="24">
        <f t="shared" si="12"/>
        <v>660</v>
      </c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2" t="s">
        <v>40</v>
      </c>
      <c r="B87" s="123">
        <f t="shared" si="14"/>
        <v>85</v>
      </c>
      <c r="C87" s="124">
        <f t="shared" si="14"/>
        <v>17</v>
      </c>
      <c r="D87" s="125">
        <f t="shared" si="14"/>
        <v>102</v>
      </c>
      <c r="E87" s="123">
        <f t="shared" si="14"/>
        <v>5</v>
      </c>
      <c r="F87" s="126">
        <f t="shared" si="14"/>
        <v>6</v>
      </c>
      <c r="G87" s="125">
        <f t="shared" si="14"/>
        <v>11</v>
      </c>
      <c r="H87" s="127">
        <f t="shared" si="13"/>
        <v>113</v>
      </c>
      <c r="I87" s="128">
        <f t="shared" si="9"/>
        <v>9.7345132743362832</v>
      </c>
      <c r="J87" s="129">
        <f t="shared" si="10"/>
        <v>1.5485816088803619</v>
      </c>
      <c r="K87" s="130"/>
      <c r="L87" s="124"/>
      <c r="M87" s="125"/>
      <c r="N87" s="123"/>
      <c r="O87" s="126"/>
      <c r="P87" s="125"/>
      <c r="Q87" s="127"/>
      <c r="R87" s="128"/>
      <c r="S87" s="129"/>
      <c r="T87" s="91"/>
      <c r="U87" s="91"/>
      <c r="X87" s="24">
        <f>'No.1Ａ（断面別）'!H87</f>
        <v>159</v>
      </c>
      <c r="Y87" s="24">
        <f>'No.1Ｂ（断面別）'!H87</f>
        <v>115</v>
      </c>
      <c r="Z87" s="519">
        <f>'No.1Ｃ（断面別）'!H87</f>
        <v>133</v>
      </c>
      <c r="AA87" s="24">
        <f t="shared" si="11"/>
        <v>113</v>
      </c>
      <c r="AB87" s="24">
        <f t="shared" si="12"/>
        <v>520</v>
      </c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2" t="s">
        <v>41</v>
      </c>
      <c r="B88" s="123">
        <f t="shared" si="14"/>
        <v>96</v>
      </c>
      <c r="C88" s="124">
        <f t="shared" si="14"/>
        <v>18</v>
      </c>
      <c r="D88" s="125">
        <f t="shared" si="14"/>
        <v>114</v>
      </c>
      <c r="E88" s="123">
        <f t="shared" si="14"/>
        <v>2</v>
      </c>
      <c r="F88" s="126">
        <f t="shared" si="14"/>
        <v>10</v>
      </c>
      <c r="G88" s="125">
        <f t="shared" si="14"/>
        <v>12</v>
      </c>
      <c r="H88" s="127">
        <f t="shared" si="13"/>
        <v>126</v>
      </c>
      <c r="I88" s="128">
        <f t="shared" si="9"/>
        <v>9.5238095238095237</v>
      </c>
      <c r="J88" s="129">
        <f t="shared" si="10"/>
        <v>1.726737015211731</v>
      </c>
      <c r="K88" s="130"/>
      <c r="L88" s="124"/>
      <c r="M88" s="125"/>
      <c r="N88" s="123"/>
      <c r="O88" s="126"/>
      <c r="P88" s="125"/>
      <c r="Q88" s="127"/>
      <c r="R88" s="128"/>
      <c r="S88" s="129"/>
      <c r="T88" s="91"/>
      <c r="U88" s="91"/>
      <c r="X88" s="24">
        <f>'No.1Ａ（断面別）'!H88</f>
        <v>156</v>
      </c>
      <c r="Y88" s="24">
        <f>'No.1Ｂ（断面別）'!H88</f>
        <v>142</v>
      </c>
      <c r="Z88" s="519">
        <f>'No.1Ｃ（断面別）'!H88</f>
        <v>144</v>
      </c>
      <c r="AA88" s="24">
        <f t="shared" si="11"/>
        <v>126</v>
      </c>
      <c r="AB88" s="24">
        <f t="shared" si="12"/>
        <v>568</v>
      </c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2" t="s">
        <v>42</v>
      </c>
      <c r="B89" s="123">
        <f t="shared" si="14"/>
        <v>97</v>
      </c>
      <c r="C89" s="124">
        <f t="shared" si="14"/>
        <v>13</v>
      </c>
      <c r="D89" s="125">
        <f t="shared" si="14"/>
        <v>110</v>
      </c>
      <c r="E89" s="123">
        <f t="shared" si="14"/>
        <v>2</v>
      </c>
      <c r="F89" s="126">
        <f t="shared" si="14"/>
        <v>5</v>
      </c>
      <c r="G89" s="125">
        <f t="shared" si="14"/>
        <v>7</v>
      </c>
      <c r="H89" s="127">
        <f t="shared" si="13"/>
        <v>117</v>
      </c>
      <c r="I89" s="128">
        <f t="shared" si="9"/>
        <v>5.982905982905983</v>
      </c>
      <c r="J89" s="129">
        <f t="shared" si="10"/>
        <v>1.6033986569823215</v>
      </c>
      <c r="K89" s="130"/>
      <c r="L89" s="124"/>
      <c r="M89" s="125"/>
      <c r="N89" s="123"/>
      <c r="O89" s="126"/>
      <c r="P89" s="125"/>
      <c r="Q89" s="127"/>
      <c r="R89" s="128"/>
      <c r="S89" s="129"/>
      <c r="T89" s="91"/>
      <c r="U89" s="91"/>
      <c r="X89" s="24">
        <f>'No.1Ａ（断面別）'!H89</f>
        <v>152</v>
      </c>
      <c r="Y89" s="24">
        <f>'No.1Ｂ（断面別）'!H89</f>
        <v>128</v>
      </c>
      <c r="Z89" s="519">
        <f>'No.1Ｃ（断面別）'!H89</f>
        <v>137</v>
      </c>
      <c r="AA89" s="24">
        <f t="shared" si="11"/>
        <v>117</v>
      </c>
      <c r="AB89" s="24">
        <f t="shared" si="12"/>
        <v>534</v>
      </c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2" t="s">
        <v>43</v>
      </c>
      <c r="B90" s="74">
        <f t="shared" si="14"/>
        <v>90</v>
      </c>
      <c r="C90" s="75">
        <f t="shared" si="14"/>
        <v>20</v>
      </c>
      <c r="D90" s="75">
        <f t="shared" si="14"/>
        <v>110</v>
      </c>
      <c r="E90" s="74">
        <f t="shared" si="14"/>
        <v>2</v>
      </c>
      <c r="F90" s="75">
        <f t="shared" si="14"/>
        <v>7</v>
      </c>
      <c r="G90" s="75">
        <f t="shared" si="14"/>
        <v>9</v>
      </c>
      <c r="H90" s="74">
        <f t="shared" si="13"/>
        <v>119</v>
      </c>
      <c r="I90" s="76">
        <f t="shared" si="9"/>
        <v>7.5630252100840343</v>
      </c>
      <c r="J90" s="77">
        <f t="shared" si="10"/>
        <v>1.6308071810333014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X90" s="24">
        <f>'No.1Ａ（断面別）'!H90</f>
        <v>161</v>
      </c>
      <c r="Y90" s="24">
        <f>'No.1Ｂ（断面別）'!H90</f>
        <v>119</v>
      </c>
      <c r="Z90" s="519">
        <f>'No.1Ｃ（断面別）'!H90</f>
        <v>153</v>
      </c>
      <c r="AA90" s="24">
        <f t="shared" si="11"/>
        <v>119</v>
      </c>
      <c r="AB90" s="24">
        <f t="shared" si="12"/>
        <v>552</v>
      </c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1" t="s">
        <v>44</v>
      </c>
      <c r="B91" s="86">
        <f t="shared" si="14"/>
        <v>99</v>
      </c>
      <c r="C91" s="87">
        <f t="shared" si="14"/>
        <v>16</v>
      </c>
      <c r="D91" s="87">
        <f t="shared" si="14"/>
        <v>115</v>
      </c>
      <c r="E91" s="86">
        <f t="shared" si="14"/>
        <v>2</v>
      </c>
      <c r="F91" s="87">
        <f t="shared" si="14"/>
        <v>3</v>
      </c>
      <c r="G91" s="87">
        <f t="shared" si="14"/>
        <v>5</v>
      </c>
      <c r="H91" s="86">
        <f t="shared" si="13"/>
        <v>120</v>
      </c>
      <c r="I91" s="132">
        <f t="shared" si="9"/>
        <v>4.166666666666667</v>
      </c>
      <c r="J91" s="133">
        <f t="shared" si="10"/>
        <v>1.6445114430587913</v>
      </c>
      <c r="K91" s="90"/>
      <c r="L91" s="87"/>
      <c r="M91" s="87"/>
      <c r="N91" s="86"/>
      <c r="O91" s="87"/>
      <c r="P91" s="87"/>
      <c r="Q91" s="86"/>
      <c r="R91" s="132"/>
      <c r="S91" s="133"/>
      <c r="T91" s="70"/>
      <c r="U91" s="70"/>
      <c r="X91" s="24">
        <f>'No.1Ａ（断面別）'!H91</f>
        <v>157</v>
      </c>
      <c r="Y91" s="24">
        <f>'No.1Ｂ（断面別）'!H91</f>
        <v>127</v>
      </c>
      <c r="Z91" s="519">
        <f>'No.1Ｃ（断面別）'!H91</f>
        <v>146</v>
      </c>
      <c r="AA91" s="24">
        <f t="shared" si="11"/>
        <v>120</v>
      </c>
      <c r="AB91" s="24">
        <f t="shared" si="12"/>
        <v>550</v>
      </c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2" t="s">
        <v>45</v>
      </c>
      <c r="B92" s="93">
        <f t="shared" si="14"/>
        <v>571</v>
      </c>
      <c r="C92" s="94">
        <f t="shared" si="14"/>
        <v>108</v>
      </c>
      <c r="D92" s="94">
        <f t="shared" si="14"/>
        <v>679</v>
      </c>
      <c r="E92" s="93">
        <f t="shared" si="14"/>
        <v>18</v>
      </c>
      <c r="F92" s="94">
        <f t="shared" si="14"/>
        <v>41</v>
      </c>
      <c r="G92" s="94">
        <f t="shared" si="14"/>
        <v>59</v>
      </c>
      <c r="H92" s="93">
        <f t="shared" si="13"/>
        <v>738</v>
      </c>
      <c r="I92" s="95">
        <f t="shared" si="9"/>
        <v>7.9945799457994582</v>
      </c>
      <c r="J92" s="96">
        <f t="shared" si="10"/>
        <v>10.113745374811566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X92" s="24">
        <f>'No.1Ａ（断面別）'!H92</f>
        <v>988</v>
      </c>
      <c r="Y92" s="24">
        <f>'No.1Ｂ（断面別）'!H92</f>
        <v>761</v>
      </c>
      <c r="Z92" s="519">
        <f>'No.1Ｃ（断面別）'!H92</f>
        <v>897</v>
      </c>
      <c r="AA92" s="24">
        <f t="shared" si="11"/>
        <v>738</v>
      </c>
      <c r="AB92" s="24">
        <f t="shared" si="12"/>
        <v>3384</v>
      </c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4">
        <f t="shared" si="14"/>
        <v>86</v>
      </c>
      <c r="C93" s="135">
        <f t="shared" si="14"/>
        <v>3</v>
      </c>
      <c r="D93" s="135">
        <f t="shared" si="14"/>
        <v>89</v>
      </c>
      <c r="E93" s="134">
        <f t="shared" si="14"/>
        <v>3</v>
      </c>
      <c r="F93" s="135">
        <f t="shared" si="14"/>
        <v>3</v>
      </c>
      <c r="G93" s="135">
        <f t="shared" si="14"/>
        <v>6</v>
      </c>
      <c r="H93" s="134">
        <f t="shared" si="13"/>
        <v>95</v>
      </c>
      <c r="I93" s="136">
        <f t="shared" si="9"/>
        <v>6.3157894736842106</v>
      </c>
      <c r="J93" s="137">
        <f t="shared" si="10"/>
        <v>1.3019048924215431</v>
      </c>
      <c r="K93" s="138"/>
      <c r="L93" s="135"/>
      <c r="M93" s="135"/>
      <c r="N93" s="134"/>
      <c r="O93" s="135"/>
      <c r="P93" s="135"/>
      <c r="Q93" s="134"/>
      <c r="R93" s="136"/>
      <c r="S93" s="137"/>
      <c r="T93" s="70"/>
      <c r="U93" s="70"/>
      <c r="X93" s="24">
        <f>'No.1Ａ（断面別）'!H93</f>
        <v>144</v>
      </c>
      <c r="Y93" s="24">
        <f>'No.1Ｂ（断面別）'!H93</f>
        <v>105</v>
      </c>
      <c r="Z93" s="519">
        <f>'No.1Ｃ（断面別）'!H93</f>
        <v>116</v>
      </c>
      <c r="AA93" s="24">
        <f t="shared" si="11"/>
        <v>95</v>
      </c>
      <c r="AB93" s="24">
        <f t="shared" si="12"/>
        <v>460</v>
      </c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f t="shared" si="14"/>
        <v>82</v>
      </c>
      <c r="C94" s="75">
        <f t="shared" si="14"/>
        <v>8</v>
      </c>
      <c r="D94" s="75">
        <f t="shared" si="14"/>
        <v>90</v>
      </c>
      <c r="E94" s="74">
        <f t="shared" si="14"/>
        <v>3</v>
      </c>
      <c r="F94" s="75">
        <f t="shared" si="14"/>
        <v>3</v>
      </c>
      <c r="G94" s="75">
        <f t="shared" si="14"/>
        <v>6</v>
      </c>
      <c r="H94" s="74">
        <f t="shared" si="13"/>
        <v>96</v>
      </c>
      <c r="I94" s="76">
        <f t="shared" si="9"/>
        <v>6.25</v>
      </c>
      <c r="J94" s="77">
        <f t="shared" si="10"/>
        <v>1.315609154447033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X94" s="24">
        <f>'No.1Ａ（断面別）'!H94</f>
        <v>140</v>
      </c>
      <c r="Y94" s="24">
        <f>'No.1Ｂ（断面別）'!H94</f>
        <v>100</v>
      </c>
      <c r="Z94" s="519">
        <f>'No.1Ｃ（断面別）'!H94</f>
        <v>120</v>
      </c>
      <c r="AA94" s="24">
        <f t="shared" si="11"/>
        <v>96</v>
      </c>
      <c r="AB94" s="24">
        <f t="shared" si="12"/>
        <v>456</v>
      </c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f t="shared" si="14"/>
        <v>95</v>
      </c>
      <c r="C95" s="75">
        <f t="shared" si="14"/>
        <v>11</v>
      </c>
      <c r="D95" s="75">
        <f t="shared" si="14"/>
        <v>106</v>
      </c>
      <c r="E95" s="74">
        <f t="shared" si="14"/>
        <v>3</v>
      </c>
      <c r="F95" s="75">
        <f t="shared" si="14"/>
        <v>2</v>
      </c>
      <c r="G95" s="75">
        <f t="shared" si="14"/>
        <v>5</v>
      </c>
      <c r="H95" s="74">
        <f t="shared" si="13"/>
        <v>111</v>
      </c>
      <c r="I95" s="76">
        <f t="shared" si="9"/>
        <v>4.5045045045045038</v>
      </c>
      <c r="J95" s="77">
        <f t="shared" si="10"/>
        <v>1.5211730848293821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X95" s="24">
        <f>'No.1Ａ（断面別）'!H95</f>
        <v>183</v>
      </c>
      <c r="Y95" s="24">
        <f>'No.1Ｂ（断面別）'!H95</f>
        <v>112</v>
      </c>
      <c r="Z95" s="519">
        <f>'No.1Ｃ（断面別）'!H95</f>
        <v>164</v>
      </c>
      <c r="AA95" s="24">
        <f t="shared" si="11"/>
        <v>111</v>
      </c>
      <c r="AB95" s="24">
        <f t="shared" si="12"/>
        <v>570</v>
      </c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f t="shared" si="14"/>
        <v>75</v>
      </c>
      <c r="C96" s="75">
        <f t="shared" si="14"/>
        <v>1</v>
      </c>
      <c r="D96" s="75">
        <f t="shared" si="14"/>
        <v>76</v>
      </c>
      <c r="E96" s="74">
        <f t="shared" si="14"/>
        <v>3</v>
      </c>
      <c r="F96" s="75">
        <f t="shared" si="14"/>
        <v>6</v>
      </c>
      <c r="G96" s="75">
        <f t="shared" si="14"/>
        <v>9</v>
      </c>
      <c r="H96" s="74">
        <f t="shared" si="13"/>
        <v>85</v>
      </c>
      <c r="I96" s="128">
        <f t="shared" si="9"/>
        <v>10.588235294117647</v>
      </c>
      <c r="J96" s="129">
        <f t="shared" si="10"/>
        <v>1.164862272166644</v>
      </c>
      <c r="K96" s="78"/>
      <c r="L96" s="75"/>
      <c r="M96" s="75"/>
      <c r="N96" s="74"/>
      <c r="O96" s="75"/>
      <c r="P96" s="75"/>
      <c r="Q96" s="74"/>
      <c r="R96" s="128"/>
      <c r="S96" s="129"/>
      <c r="T96" s="91"/>
      <c r="U96" s="91"/>
      <c r="X96" s="24">
        <f>'No.1Ａ（断面別）'!H96</f>
        <v>137</v>
      </c>
      <c r="Y96" s="24">
        <f>'No.1Ｂ（断面別）'!H96</f>
        <v>77</v>
      </c>
      <c r="Z96" s="519">
        <f>'No.1Ｃ（断面別）'!H96</f>
        <v>129</v>
      </c>
      <c r="AA96" s="24">
        <f t="shared" si="11"/>
        <v>85</v>
      </c>
      <c r="AB96" s="24">
        <f t="shared" si="12"/>
        <v>428</v>
      </c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f t="shared" ref="B97:G99" si="15">B57+K57</f>
        <v>82</v>
      </c>
      <c r="C97" s="75">
        <f t="shared" si="15"/>
        <v>7</v>
      </c>
      <c r="D97" s="75">
        <f t="shared" si="15"/>
        <v>89</v>
      </c>
      <c r="E97" s="74">
        <f t="shared" si="15"/>
        <v>1</v>
      </c>
      <c r="F97" s="75">
        <f t="shared" si="15"/>
        <v>3</v>
      </c>
      <c r="G97" s="75">
        <f t="shared" si="15"/>
        <v>4</v>
      </c>
      <c r="H97" s="74">
        <f t="shared" si="13"/>
        <v>93</v>
      </c>
      <c r="I97" s="76">
        <f t="shared" si="9"/>
        <v>4.301075268817204</v>
      </c>
      <c r="J97" s="77">
        <f t="shared" si="10"/>
        <v>1.2744963683705632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X97" s="24">
        <f>'No.1Ａ（断面別）'!H97</f>
        <v>138</v>
      </c>
      <c r="Y97" s="24">
        <f>'No.1Ｂ（断面別）'!H97</f>
        <v>95</v>
      </c>
      <c r="Z97" s="519">
        <f>'No.1Ｃ（断面別）'!H97</f>
        <v>118</v>
      </c>
      <c r="AA97" s="24">
        <f t="shared" si="11"/>
        <v>93</v>
      </c>
      <c r="AB97" s="24">
        <f t="shared" si="12"/>
        <v>444</v>
      </c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39" t="s">
        <v>51</v>
      </c>
      <c r="B98" s="86">
        <f t="shared" si="15"/>
        <v>76</v>
      </c>
      <c r="C98" s="87">
        <f t="shared" si="15"/>
        <v>8</v>
      </c>
      <c r="D98" s="87">
        <f t="shared" si="15"/>
        <v>84</v>
      </c>
      <c r="E98" s="86">
        <f t="shared" si="15"/>
        <v>3</v>
      </c>
      <c r="F98" s="87">
        <f t="shared" si="15"/>
        <v>7</v>
      </c>
      <c r="G98" s="87">
        <f t="shared" si="15"/>
        <v>10</v>
      </c>
      <c r="H98" s="86">
        <f t="shared" si="13"/>
        <v>94</v>
      </c>
      <c r="I98" s="132">
        <f t="shared" si="9"/>
        <v>10.638297872340425</v>
      </c>
      <c r="J98" s="133">
        <f t="shared" si="10"/>
        <v>1.2882006303960531</v>
      </c>
      <c r="K98" s="90"/>
      <c r="L98" s="87"/>
      <c r="M98" s="87"/>
      <c r="N98" s="86"/>
      <c r="O98" s="87"/>
      <c r="P98" s="87"/>
      <c r="Q98" s="86"/>
      <c r="R98" s="132"/>
      <c r="S98" s="133"/>
      <c r="T98" s="70"/>
      <c r="U98" s="70"/>
      <c r="X98" s="24">
        <f>'No.1Ａ（断面別）'!H98</f>
        <v>152</v>
      </c>
      <c r="Y98" s="24">
        <f>'No.1Ｂ（断面別）'!H98</f>
        <v>80</v>
      </c>
      <c r="Z98" s="519">
        <f>'No.1Ｃ（断面別）'!H98</f>
        <v>130</v>
      </c>
      <c r="AA98" s="24">
        <f t="shared" si="11"/>
        <v>94</v>
      </c>
      <c r="AB98" s="24">
        <f t="shared" si="12"/>
        <v>456</v>
      </c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2" t="s">
        <v>52</v>
      </c>
      <c r="B99" s="93">
        <f t="shared" si="15"/>
        <v>496</v>
      </c>
      <c r="C99" s="94">
        <f t="shared" si="15"/>
        <v>38</v>
      </c>
      <c r="D99" s="94">
        <f t="shared" si="15"/>
        <v>534</v>
      </c>
      <c r="E99" s="93">
        <f t="shared" si="15"/>
        <v>16</v>
      </c>
      <c r="F99" s="94">
        <f t="shared" si="15"/>
        <v>24</v>
      </c>
      <c r="G99" s="94">
        <f t="shared" si="15"/>
        <v>40</v>
      </c>
      <c r="H99" s="93">
        <f t="shared" si="13"/>
        <v>574</v>
      </c>
      <c r="I99" s="95">
        <f t="shared" si="9"/>
        <v>6.968641114982578</v>
      </c>
      <c r="J99" s="96">
        <f t="shared" si="10"/>
        <v>7.8662464026312184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X99" s="24">
        <f>'No.1Ａ（断面別）'!H99</f>
        <v>894</v>
      </c>
      <c r="Y99" s="24">
        <f>'No.1Ｂ（断面別）'!H99</f>
        <v>569</v>
      </c>
      <c r="Z99" s="519">
        <f>'No.1Ｃ（断面別）'!H99</f>
        <v>777</v>
      </c>
      <c r="AA99" s="24">
        <f t="shared" si="11"/>
        <v>574</v>
      </c>
      <c r="AB99" s="24">
        <f t="shared" si="12"/>
        <v>2814</v>
      </c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0" t="s">
        <v>53</v>
      </c>
      <c r="B100" s="141">
        <f>B70+B77+B78+B79+B80+B81+B82+B83+B84+B85+B92+B99</f>
        <v>5216</v>
      </c>
      <c r="C100" s="142">
        <f t="shared" ref="C100:H100" si="16">C70+C77+C78+C79+C80+C81+C82+C83+C84+C85+C92+C99</f>
        <v>1108</v>
      </c>
      <c r="D100" s="143">
        <f t="shared" si="16"/>
        <v>6324</v>
      </c>
      <c r="E100" s="141">
        <f t="shared" si="16"/>
        <v>216</v>
      </c>
      <c r="F100" s="144">
        <f t="shared" si="16"/>
        <v>757</v>
      </c>
      <c r="G100" s="143">
        <f t="shared" si="16"/>
        <v>973</v>
      </c>
      <c r="H100" s="426">
        <f t="shared" si="16"/>
        <v>7297</v>
      </c>
      <c r="I100" s="625">
        <f t="shared" si="9"/>
        <v>13.334246950801699</v>
      </c>
      <c r="J100" s="428">
        <f t="shared" ref="J100" si="17">J70+J77+J78+J79+J80+J81+J82+J83+J84+J85+J92+J99</f>
        <v>100</v>
      </c>
      <c r="K100" s="145"/>
      <c r="L100" s="142"/>
      <c r="M100" s="143"/>
      <c r="N100" s="141"/>
      <c r="O100" s="144"/>
      <c r="P100" s="143"/>
      <c r="Q100" s="426"/>
      <c r="R100" s="427"/>
      <c r="S100" s="428"/>
      <c r="T100" s="91"/>
      <c r="U100" s="91"/>
      <c r="Y100" s="71"/>
      <c r="Z100" s="519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3"/>
  <conditionalFormatting sqref="T30:U30 T37:U37 T44:U49 T52:U52 T59:U59 T70:U70 T77:U77 T84:U89 T92:U92 T99:U99">
    <cfRule type="expression" dxfId="6" priority="15" stopIfTrue="1">
      <formula>$Y30=1</formula>
    </cfRule>
  </conditionalFormatting>
  <conditionalFormatting sqref="B30:J30 B37:J37 B44:J49 B52:J52 B59:J59">
    <cfRule type="expression" dxfId="5" priority="6" stopIfTrue="1">
      <formula>$Y30=1</formula>
    </cfRule>
  </conditionalFormatting>
  <conditionalFormatting sqref="K30:R30 K37:R37 K44:R49 K52:R52 K59:R59">
    <cfRule type="expression" dxfId="4" priority="5" stopIfTrue="1">
      <formula>$Y30=1</formula>
    </cfRule>
  </conditionalFormatting>
  <conditionalFormatting sqref="B70:J70 B77:J77 B84:J89 B92:J92 B99:J99">
    <cfRule type="expression" dxfId="3" priority="4" stopIfTrue="1">
      <formula>$Y70=1</formula>
    </cfRule>
  </conditionalFormatting>
  <conditionalFormatting sqref="K70:S70 K77:S77 K84:S89 K92:S92 K99:S99">
    <cfRule type="expression" dxfId="2" priority="3" stopIfTrue="1">
      <formula>$Y70=1</formula>
    </cfRule>
  </conditionalFormatting>
  <conditionalFormatting sqref="AB64:AB100">
    <cfRule type="top10" dxfId="1" priority="2" rank="1"/>
  </conditionalFormatting>
  <conditionalFormatting sqref="S30 S37 S44:S49 S52 S59">
    <cfRule type="expression" dxfId="0" priority="1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77"/>
  <sheetViews>
    <sheetView view="pageBreakPreview" topLeftCell="A3" zoomScale="85" zoomScaleNormal="100" zoomScaleSheetLayoutView="85" workbookViewId="0">
      <selection activeCell="C15" sqref="C15"/>
    </sheetView>
  </sheetViews>
  <sheetFormatPr defaultRowHeight="12"/>
  <cols>
    <col min="1" max="1" width="12.83203125" style="175" customWidth="1"/>
    <col min="2" max="13" width="7.83203125" style="175" customWidth="1"/>
    <col min="14" max="14" width="12.5" style="176" customWidth="1"/>
    <col min="15" max="16384" width="9.33203125" style="176"/>
  </cols>
  <sheetData>
    <row r="1" spans="1:20" hidden="1">
      <c r="B1" s="175">
        <v>11</v>
      </c>
      <c r="C1" s="175">
        <v>17</v>
      </c>
      <c r="D1" s="175">
        <v>23</v>
      </c>
      <c r="E1" s="175">
        <v>24</v>
      </c>
      <c r="F1" s="175">
        <v>25</v>
      </c>
      <c r="G1" s="175">
        <v>26</v>
      </c>
      <c r="H1" s="175">
        <v>27</v>
      </c>
      <c r="I1" s="175">
        <v>28</v>
      </c>
      <c r="J1" s="175">
        <v>29</v>
      </c>
      <c r="K1" s="175">
        <v>30</v>
      </c>
      <c r="L1" s="175">
        <v>31</v>
      </c>
      <c r="M1" s="175">
        <v>37</v>
      </c>
    </row>
    <row r="2" spans="1:20" hidden="1">
      <c r="B2" s="175">
        <v>16</v>
      </c>
      <c r="C2" s="175">
        <v>22</v>
      </c>
      <c r="D2" s="175">
        <v>23</v>
      </c>
      <c r="E2" s="175">
        <v>24</v>
      </c>
      <c r="F2" s="175">
        <v>25</v>
      </c>
      <c r="G2" s="175">
        <v>26</v>
      </c>
      <c r="H2" s="175">
        <v>27</v>
      </c>
      <c r="I2" s="175">
        <v>28</v>
      </c>
      <c r="J2" s="175">
        <v>29</v>
      </c>
      <c r="K2" s="175">
        <v>30</v>
      </c>
      <c r="L2" s="175">
        <v>36</v>
      </c>
      <c r="M2" s="175">
        <v>42</v>
      </c>
    </row>
    <row r="3" spans="1:20">
      <c r="A3" s="177"/>
    </row>
    <row r="4" spans="1:20" ht="12.75" thickBot="1">
      <c r="A4" s="177"/>
    </row>
    <row r="5" spans="1:20" ht="12.95" customHeight="1">
      <c r="A5" s="178"/>
      <c r="B5" s="178"/>
      <c r="C5" s="178"/>
      <c r="D5" s="178"/>
      <c r="E5" s="178"/>
      <c r="F5" s="178"/>
      <c r="G5" s="178"/>
      <c r="I5" s="179"/>
      <c r="J5" s="180"/>
      <c r="K5" s="180"/>
      <c r="L5" s="180"/>
      <c r="M5" s="180"/>
      <c r="N5" s="181"/>
    </row>
    <row r="6" spans="1:20" ht="12.95" customHeight="1">
      <c r="A6" s="178"/>
      <c r="B6" s="178"/>
      <c r="C6" s="178"/>
      <c r="D6" s="178"/>
      <c r="E6" s="178"/>
      <c r="F6" s="178"/>
      <c r="G6" s="178"/>
      <c r="I6" s="182"/>
      <c r="J6" s="178"/>
      <c r="K6" s="178"/>
      <c r="L6" s="178"/>
      <c r="M6" s="178"/>
      <c r="N6" s="183"/>
    </row>
    <row r="7" spans="1:20" ht="12.95" customHeight="1">
      <c r="A7" s="178"/>
      <c r="B7" s="178"/>
      <c r="C7" s="178"/>
      <c r="D7" s="178"/>
      <c r="E7" s="178"/>
      <c r="F7" s="178"/>
      <c r="G7" s="178"/>
      <c r="I7" s="182"/>
      <c r="J7" s="178"/>
      <c r="K7" s="178"/>
      <c r="L7" s="178"/>
      <c r="M7" s="178"/>
      <c r="N7" s="183"/>
    </row>
    <row r="8" spans="1:20" ht="12.95" customHeight="1">
      <c r="A8" s="184"/>
      <c r="B8" s="184"/>
      <c r="C8" s="184"/>
      <c r="D8" s="184"/>
      <c r="E8" s="184"/>
      <c r="F8" s="184"/>
      <c r="G8" s="184"/>
      <c r="H8" s="185"/>
      <c r="I8" s="186"/>
      <c r="J8" s="187"/>
      <c r="K8" s="187"/>
      <c r="L8" s="187"/>
      <c r="M8" s="178"/>
      <c r="N8" s="183"/>
      <c r="O8" s="175"/>
      <c r="P8" s="175"/>
      <c r="Q8" s="175"/>
      <c r="R8" s="175"/>
      <c r="S8" s="175"/>
      <c r="T8" s="175"/>
    </row>
    <row r="9" spans="1:20" ht="12.95" customHeight="1">
      <c r="A9" s="184"/>
      <c r="B9" s="184"/>
      <c r="C9" s="184"/>
      <c r="D9" s="184"/>
      <c r="E9" s="184"/>
      <c r="F9" s="184"/>
      <c r="G9" s="184"/>
      <c r="H9" s="185"/>
      <c r="I9" s="186"/>
      <c r="J9" s="187"/>
      <c r="K9" s="187"/>
      <c r="L9" s="187"/>
      <c r="M9" s="178"/>
      <c r="N9" s="183"/>
      <c r="O9" s="175"/>
      <c r="P9" s="175"/>
      <c r="Q9" s="175"/>
      <c r="R9" s="175"/>
      <c r="S9" s="175"/>
      <c r="T9" s="175"/>
    </row>
    <row r="10" spans="1:20" ht="12.95" customHeight="1">
      <c r="A10" s="184"/>
      <c r="B10" s="184"/>
      <c r="C10" s="184"/>
      <c r="D10" s="184"/>
      <c r="E10" s="184"/>
      <c r="F10" s="184"/>
      <c r="G10" s="184"/>
      <c r="I10" s="182"/>
      <c r="J10" s="178"/>
      <c r="K10" s="178"/>
      <c r="L10" s="178"/>
      <c r="M10" s="178"/>
      <c r="N10" s="183"/>
      <c r="O10" s="175"/>
      <c r="P10" s="175"/>
      <c r="Q10" s="175"/>
      <c r="R10" s="175"/>
      <c r="S10" s="175"/>
      <c r="T10" s="175"/>
    </row>
    <row r="11" spans="1:20" ht="18.75" customHeight="1">
      <c r="A11" s="188" t="s">
        <v>153</v>
      </c>
      <c r="B11" s="189"/>
      <c r="C11" s="189"/>
      <c r="D11" s="189"/>
      <c r="E11" s="187"/>
      <c r="F11" s="187"/>
      <c r="G11" s="187"/>
      <c r="H11" s="176" t="s">
        <v>3</v>
      </c>
      <c r="I11" s="190" t="s">
        <v>3</v>
      </c>
      <c r="J11" s="184"/>
      <c r="K11" s="184"/>
      <c r="L11" s="184"/>
      <c r="M11" s="178"/>
      <c r="N11" s="183"/>
      <c r="P11" s="191"/>
      <c r="Q11" s="191"/>
      <c r="R11" s="191"/>
      <c r="S11" s="191"/>
      <c r="T11" s="191"/>
    </row>
    <row r="12" spans="1:20" ht="9.75" customHeight="1">
      <c r="A12" s="188"/>
      <c r="B12" s="189"/>
      <c r="C12" s="189"/>
      <c r="D12" s="189"/>
      <c r="E12" s="187"/>
      <c r="F12" s="187"/>
      <c r="G12" s="187"/>
      <c r="H12" s="176"/>
      <c r="I12" s="190"/>
      <c r="J12" s="184"/>
      <c r="K12" s="184"/>
      <c r="L12" s="184"/>
      <c r="M12" s="178"/>
      <c r="N12" s="183"/>
      <c r="P12" s="191"/>
      <c r="Q12" s="191"/>
      <c r="R12" s="191"/>
      <c r="S12" s="191"/>
      <c r="T12" s="191"/>
    </row>
    <row r="13" spans="1:20" ht="9.75" customHeight="1">
      <c r="A13" s="188"/>
      <c r="B13" s="189"/>
      <c r="C13" s="189"/>
      <c r="D13" s="189"/>
      <c r="E13" s="187"/>
      <c r="F13" s="187"/>
      <c r="G13" s="187"/>
      <c r="H13" s="176"/>
      <c r="I13" s="190"/>
      <c r="J13" s="184"/>
      <c r="K13" s="184"/>
      <c r="L13" s="184"/>
      <c r="M13" s="178"/>
      <c r="N13" s="183"/>
      <c r="P13" s="191"/>
      <c r="Q13" s="191"/>
      <c r="R13" s="191"/>
      <c r="S13" s="191"/>
      <c r="T13" s="191"/>
    </row>
    <row r="14" spans="1:20" ht="9.75" customHeight="1">
      <c r="A14" s="188"/>
      <c r="B14" s="189"/>
      <c r="C14" s="189"/>
      <c r="D14" s="189"/>
      <c r="E14" s="187"/>
      <c r="F14" s="187"/>
      <c r="G14" s="192"/>
      <c r="H14" s="176"/>
      <c r="I14" s="190"/>
      <c r="J14" s="184"/>
      <c r="K14" s="184"/>
      <c r="L14" s="184"/>
      <c r="M14" s="178"/>
      <c r="N14" s="183"/>
      <c r="P14" s="191"/>
      <c r="Q14" s="191"/>
      <c r="R14" s="191"/>
      <c r="S14" s="191"/>
      <c r="T14" s="191"/>
    </row>
    <row r="15" spans="1:20" ht="12.95" customHeight="1">
      <c r="A15" s="184"/>
      <c r="B15" s="184"/>
      <c r="C15" s="184"/>
      <c r="D15" s="184"/>
      <c r="E15" s="184"/>
      <c r="F15" s="184"/>
      <c r="G15" s="184"/>
      <c r="H15" s="176"/>
      <c r="I15" s="190"/>
      <c r="J15" s="184"/>
      <c r="K15" s="184"/>
      <c r="L15" s="184"/>
      <c r="M15" s="178"/>
      <c r="N15" s="183"/>
      <c r="T15" s="191"/>
    </row>
    <row r="16" spans="1:20" ht="12.95" customHeight="1">
      <c r="A16" s="184"/>
      <c r="B16" s="184"/>
      <c r="C16" s="184"/>
      <c r="D16" s="184"/>
      <c r="E16" s="184"/>
      <c r="F16" s="184"/>
      <c r="G16" s="193" t="s">
        <v>154</v>
      </c>
      <c r="H16" s="176"/>
      <c r="I16" s="190"/>
      <c r="J16" s="184"/>
      <c r="K16" s="184"/>
      <c r="L16" s="184"/>
      <c r="M16" s="178"/>
      <c r="N16" s="183"/>
      <c r="T16" s="191"/>
    </row>
    <row r="17" spans="1:20" ht="12.95" customHeight="1">
      <c r="A17" s="622"/>
      <c r="B17" s="184"/>
      <c r="C17" s="184"/>
      <c r="D17" s="184"/>
      <c r="E17" s="184"/>
      <c r="F17" s="184"/>
      <c r="G17" s="194"/>
      <c r="H17" s="176"/>
      <c r="I17" s="190"/>
      <c r="J17" s="184"/>
      <c r="K17" s="184"/>
      <c r="L17" s="184"/>
      <c r="M17" s="178"/>
      <c r="N17" s="183"/>
      <c r="T17" s="191"/>
    </row>
    <row r="18" spans="1:20" ht="12.95" customHeight="1">
      <c r="A18" s="184"/>
      <c r="B18" s="184"/>
      <c r="C18" s="184"/>
      <c r="D18" s="184"/>
      <c r="E18" s="184"/>
      <c r="F18" s="184"/>
      <c r="G18" s="195" t="s">
        <v>155</v>
      </c>
      <c r="H18" s="176"/>
      <c r="I18" s="190"/>
      <c r="J18" s="184"/>
      <c r="K18" s="184"/>
      <c r="L18" s="184"/>
      <c r="M18" s="178"/>
      <c r="N18" s="183"/>
      <c r="T18" s="191"/>
    </row>
    <row r="19" spans="1:20" ht="12.95" customHeight="1">
      <c r="A19" s="184"/>
      <c r="B19" s="184"/>
      <c r="C19" s="184"/>
      <c r="D19" s="184"/>
      <c r="E19" s="184"/>
      <c r="F19" s="184"/>
      <c r="G19" s="194"/>
      <c r="H19" s="176"/>
      <c r="I19" s="190"/>
      <c r="J19" s="184"/>
      <c r="K19" s="184"/>
      <c r="L19" s="184"/>
      <c r="M19" s="178"/>
      <c r="N19" s="183"/>
      <c r="T19" s="191"/>
    </row>
    <row r="20" spans="1:20" ht="12.95" customHeight="1">
      <c r="A20" s="184"/>
      <c r="B20" s="184"/>
      <c r="C20" s="184"/>
      <c r="D20" s="184"/>
      <c r="E20" s="184"/>
      <c r="F20" s="184"/>
      <c r="G20" s="195" t="s">
        <v>156</v>
      </c>
      <c r="H20" s="176"/>
      <c r="I20" s="190"/>
      <c r="J20" s="184"/>
      <c r="K20" s="184"/>
      <c r="L20" s="184"/>
      <c r="M20" s="178"/>
      <c r="N20" s="183"/>
      <c r="S20" s="191"/>
    </row>
    <row r="21" spans="1:20" ht="12.95" customHeight="1" thickBot="1">
      <c r="A21" s="196"/>
      <c r="B21" s="196"/>
      <c r="C21" s="196"/>
      <c r="D21" s="196"/>
      <c r="E21" s="196"/>
      <c r="F21" s="196"/>
      <c r="G21" s="196"/>
      <c r="H21" s="176"/>
      <c r="I21" s="190"/>
      <c r="J21" s="184"/>
      <c r="K21" s="184"/>
      <c r="L21" s="184"/>
      <c r="M21" s="178"/>
      <c r="N21" s="183"/>
      <c r="S21" s="191"/>
    </row>
    <row r="22" spans="1:20" ht="12.75" customHeight="1">
      <c r="A22" s="197" t="s">
        <v>234</v>
      </c>
      <c r="B22" s="198"/>
      <c r="C22" s="198"/>
      <c r="D22" s="199"/>
      <c r="E22" s="199"/>
      <c r="F22" s="199"/>
      <c r="G22" s="199"/>
      <c r="H22" s="176"/>
      <c r="I22" s="190"/>
      <c r="J22" s="184"/>
      <c r="K22" s="184"/>
      <c r="L22" s="184"/>
      <c r="M22" s="178"/>
      <c r="N22" s="183"/>
      <c r="R22" s="191"/>
      <c r="S22" s="191"/>
    </row>
    <row r="23" spans="1:20" ht="12.75" customHeight="1" thickBot="1">
      <c r="A23" s="200" t="s">
        <v>257</v>
      </c>
      <c r="B23" s="196"/>
      <c r="C23" s="196"/>
      <c r="D23" s="201"/>
      <c r="E23" s="201"/>
      <c r="F23" s="201"/>
      <c r="G23" s="201"/>
      <c r="H23" s="176"/>
      <c r="I23" s="202"/>
      <c r="J23" s="196"/>
      <c r="K23" s="196"/>
      <c r="L23" s="196"/>
      <c r="M23" s="201"/>
      <c r="N23" s="203"/>
      <c r="R23" s="191"/>
      <c r="S23" s="191"/>
    </row>
    <row r="24" spans="1:20" s="207" customFormat="1" ht="12.75" customHeight="1" thickBot="1">
      <c r="A24" s="204" t="s">
        <v>75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6"/>
    </row>
    <row r="25" spans="1:20" ht="12.75" customHeight="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183"/>
    </row>
    <row r="26" spans="1:20" ht="12.75" customHeight="1">
      <c r="A26" s="190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3"/>
    </row>
    <row r="27" spans="1:20" ht="12.75" customHeight="1">
      <c r="A27" s="190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3"/>
    </row>
    <row r="28" spans="1:20" ht="12.75" customHeight="1">
      <c r="A28" s="190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3"/>
    </row>
    <row r="29" spans="1:20" ht="12.75" customHeight="1">
      <c r="A29" s="190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3"/>
    </row>
    <row r="30" spans="1:20" ht="12.75" customHeight="1">
      <c r="A30" s="190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3"/>
    </row>
    <row r="31" spans="1:20" ht="12.75" customHeight="1">
      <c r="A31" s="190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3"/>
    </row>
    <row r="32" spans="1:20" ht="12.75" customHeight="1">
      <c r="A32" s="190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3"/>
    </row>
    <row r="33" spans="1:19" ht="12.75" customHeight="1">
      <c r="A33" s="190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3"/>
    </row>
    <row r="34" spans="1:19" ht="12.75" customHeight="1">
      <c r="A34" s="190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3"/>
    </row>
    <row r="35" spans="1:19" ht="12.75" customHeight="1">
      <c r="A35" s="190"/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3"/>
    </row>
    <row r="36" spans="1:19" ht="12.75" customHeight="1" thickBot="1">
      <c r="A36" s="202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03"/>
    </row>
    <row r="37" spans="1:19" s="207" customFormat="1" ht="12.75" customHeight="1" thickBot="1">
      <c r="A37" s="210" t="s">
        <v>157</v>
      </c>
      <c r="B37" s="211">
        <v>7</v>
      </c>
      <c r="C37" s="212">
        <v>8</v>
      </c>
      <c r="D37" s="212">
        <v>9</v>
      </c>
      <c r="E37" s="212">
        <v>10</v>
      </c>
      <c r="F37" s="212">
        <v>11</v>
      </c>
      <c r="G37" s="212">
        <v>12</v>
      </c>
      <c r="H37" s="212">
        <v>13</v>
      </c>
      <c r="I37" s="212">
        <v>14</v>
      </c>
      <c r="J37" s="212">
        <v>15</v>
      </c>
      <c r="K37" s="212">
        <v>16</v>
      </c>
      <c r="L37" s="212">
        <v>17</v>
      </c>
      <c r="M37" s="212">
        <v>18</v>
      </c>
      <c r="N37" s="213" t="s">
        <v>14</v>
      </c>
    </row>
    <row r="38" spans="1:19" s="207" customFormat="1" ht="12.75" customHeight="1">
      <c r="A38" s="214" t="s">
        <v>6</v>
      </c>
      <c r="B38" s="215">
        <f>'No.1Ａ（断面別）'!G30</f>
        <v>33</v>
      </c>
      <c r="C38" s="216">
        <f>'No.1Ａ（断面別）'!G37</f>
        <v>38</v>
      </c>
      <c r="D38" s="217">
        <f>'No.1Ａ（断面別）'!G38</f>
        <v>49</v>
      </c>
      <c r="E38" s="217">
        <f>'No.1Ａ（断面別）'!G39</f>
        <v>41</v>
      </c>
      <c r="F38" s="217">
        <f>'No.1Ａ（断面別）'!G40</f>
        <v>39</v>
      </c>
      <c r="G38" s="217">
        <f>'No.1Ａ（断面別）'!G41</f>
        <v>35</v>
      </c>
      <c r="H38" s="217">
        <f>'No.1Ａ（断面別）'!G42</f>
        <v>35</v>
      </c>
      <c r="I38" s="217">
        <f>'No.1Ａ（断面別）'!G43</f>
        <v>28</v>
      </c>
      <c r="J38" s="217">
        <f>'No.1Ａ（断面別）'!G44</f>
        <v>46</v>
      </c>
      <c r="K38" s="217">
        <f>'No.1Ａ（断面別）'!G45</f>
        <v>34</v>
      </c>
      <c r="L38" s="217">
        <f>'No.1Ａ（断面別）'!G52</f>
        <v>26</v>
      </c>
      <c r="M38" s="217">
        <f>'No.1Ａ（断面別）'!G59</f>
        <v>42</v>
      </c>
      <c r="N38" s="218">
        <f>SUM(B38:M38)</f>
        <v>446</v>
      </c>
    </row>
    <row r="39" spans="1:19" s="207" customFormat="1" ht="12.75" customHeight="1" thickBot="1">
      <c r="A39" s="219" t="s">
        <v>158</v>
      </c>
      <c r="B39" s="220">
        <f>'No.1Ａ（断面別）'!D30</f>
        <v>528</v>
      </c>
      <c r="C39" s="221">
        <f>'No.1Ａ（断面別）'!D37</f>
        <v>479</v>
      </c>
      <c r="D39" s="222">
        <f>'No.1Ａ（断面別）'!D38</f>
        <v>432</v>
      </c>
      <c r="E39" s="222">
        <f>'No.1Ａ（断面別）'!D39</f>
        <v>425</v>
      </c>
      <c r="F39" s="222">
        <f>'No.1Ａ（断面別）'!D40</f>
        <v>454</v>
      </c>
      <c r="G39" s="222">
        <f>'No.1Ａ（断面別）'!D41</f>
        <v>408</v>
      </c>
      <c r="H39" s="222">
        <f>'No.1Ａ（断面別）'!D42</f>
        <v>355</v>
      </c>
      <c r="I39" s="222">
        <f>'No.1Ａ（断面別）'!D43</f>
        <v>496</v>
      </c>
      <c r="J39" s="222">
        <f>'No.1Ａ（断面別）'!D44</f>
        <v>377</v>
      </c>
      <c r="K39" s="222">
        <f>'No.1Ａ（断面別）'!D45</f>
        <v>452</v>
      </c>
      <c r="L39" s="222">
        <f>'No.1Ａ（断面別）'!D52</f>
        <v>485</v>
      </c>
      <c r="M39" s="222">
        <f>'No.1Ａ（断面別）'!D59</f>
        <v>400</v>
      </c>
      <c r="N39" s="223">
        <f>SUM(B39:M39)</f>
        <v>5291</v>
      </c>
    </row>
    <row r="40" spans="1:19" s="207" customFormat="1" ht="12.75" customHeight="1" thickBot="1">
      <c r="A40" s="456" t="s">
        <v>159</v>
      </c>
      <c r="B40" s="458">
        <f t="shared" ref="B40:M40" si="0">SUM(B38:B39)</f>
        <v>561</v>
      </c>
      <c r="C40" s="459">
        <f t="shared" si="0"/>
        <v>517</v>
      </c>
      <c r="D40" s="459">
        <f t="shared" si="0"/>
        <v>481</v>
      </c>
      <c r="E40" s="459">
        <f t="shared" si="0"/>
        <v>466</v>
      </c>
      <c r="F40" s="459">
        <f t="shared" si="0"/>
        <v>493</v>
      </c>
      <c r="G40" s="459">
        <f t="shared" si="0"/>
        <v>443</v>
      </c>
      <c r="H40" s="459">
        <f t="shared" si="0"/>
        <v>390</v>
      </c>
      <c r="I40" s="459">
        <f t="shared" si="0"/>
        <v>524</v>
      </c>
      <c r="J40" s="459">
        <f t="shared" si="0"/>
        <v>423</v>
      </c>
      <c r="K40" s="459">
        <f t="shared" si="0"/>
        <v>486</v>
      </c>
      <c r="L40" s="459">
        <f t="shared" si="0"/>
        <v>511</v>
      </c>
      <c r="M40" s="460">
        <f t="shared" si="0"/>
        <v>442</v>
      </c>
      <c r="N40" s="457">
        <f>SUM(B40:M40)</f>
        <v>5737</v>
      </c>
    </row>
    <row r="41" spans="1:19" s="207" customFormat="1" ht="12.75" customHeight="1" thickBot="1">
      <c r="A41" s="224" t="s">
        <v>160</v>
      </c>
      <c r="B41" s="466">
        <f>B38/B40*100</f>
        <v>5.8823529411764701</v>
      </c>
      <c r="C41" s="467">
        <f t="shared" ref="C41:N41" si="1">C38/C40*100</f>
        <v>7.3500967117988401</v>
      </c>
      <c r="D41" s="467">
        <f t="shared" si="1"/>
        <v>10.187110187110187</v>
      </c>
      <c r="E41" s="467">
        <f t="shared" si="1"/>
        <v>8.7982832618025757</v>
      </c>
      <c r="F41" s="467">
        <f t="shared" si="1"/>
        <v>7.9107505070993911</v>
      </c>
      <c r="G41" s="467">
        <f t="shared" si="1"/>
        <v>7.9006772009029351</v>
      </c>
      <c r="H41" s="467">
        <f t="shared" si="1"/>
        <v>8.9743589743589745</v>
      </c>
      <c r="I41" s="467">
        <f t="shared" si="1"/>
        <v>5.343511450381679</v>
      </c>
      <c r="J41" s="467">
        <f t="shared" si="1"/>
        <v>10.874704491725769</v>
      </c>
      <c r="K41" s="467">
        <f t="shared" si="1"/>
        <v>6.9958847736625511</v>
      </c>
      <c r="L41" s="467">
        <f t="shared" si="1"/>
        <v>5.0880626223091969</v>
      </c>
      <c r="M41" s="468">
        <f t="shared" si="1"/>
        <v>9.502262443438914</v>
      </c>
      <c r="N41" s="468">
        <f t="shared" si="1"/>
        <v>7.7740979606065892</v>
      </c>
    </row>
    <row r="42" spans="1:19" s="207" customFormat="1" ht="12.75" customHeight="1" thickBot="1">
      <c r="A42" s="204" t="s">
        <v>76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6"/>
    </row>
    <row r="43" spans="1:19" ht="12.75" customHeight="1">
      <c r="A43" s="208"/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183"/>
    </row>
    <row r="44" spans="1:19" ht="12.75" customHeight="1">
      <c r="A44" s="190"/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3"/>
      <c r="S44" s="176">
        <f>C38</f>
        <v>38</v>
      </c>
    </row>
    <row r="45" spans="1:19" ht="12.75" customHeight="1">
      <c r="A45" s="190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3"/>
    </row>
    <row r="46" spans="1:19" ht="12.75" customHeight="1">
      <c r="A46" s="190"/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3"/>
    </row>
    <row r="47" spans="1:19" ht="12.75" customHeight="1">
      <c r="A47" s="190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3"/>
    </row>
    <row r="48" spans="1:19" ht="12.75" customHeight="1">
      <c r="A48" s="190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3"/>
    </row>
    <row r="49" spans="1:14" ht="12.75" customHeight="1">
      <c r="A49" s="190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3"/>
    </row>
    <row r="50" spans="1:14" ht="12.75" customHeight="1">
      <c r="A50" s="190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3"/>
    </row>
    <row r="51" spans="1:14" ht="12.75" customHeight="1">
      <c r="A51" s="190"/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3"/>
    </row>
    <row r="52" spans="1:14" ht="12.75" customHeight="1">
      <c r="A52" s="190"/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3"/>
    </row>
    <row r="53" spans="1:14" ht="12.75" customHeight="1">
      <c r="A53" s="190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3"/>
    </row>
    <row r="54" spans="1:14" ht="12.75" customHeight="1" thickBot="1">
      <c r="A54" s="202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203"/>
    </row>
    <row r="55" spans="1:14" s="207" customFormat="1" ht="12.75" customHeight="1" thickBot="1">
      <c r="A55" s="210" t="s">
        <v>157</v>
      </c>
      <c r="B55" s="211">
        <v>7</v>
      </c>
      <c r="C55" s="212">
        <v>8</v>
      </c>
      <c r="D55" s="212">
        <v>9</v>
      </c>
      <c r="E55" s="212">
        <v>10</v>
      </c>
      <c r="F55" s="212">
        <v>11</v>
      </c>
      <c r="G55" s="212">
        <v>12</v>
      </c>
      <c r="H55" s="212">
        <v>13</v>
      </c>
      <c r="I55" s="212">
        <v>14</v>
      </c>
      <c r="J55" s="212">
        <v>15</v>
      </c>
      <c r="K55" s="212">
        <v>16</v>
      </c>
      <c r="L55" s="212">
        <v>17</v>
      </c>
      <c r="M55" s="212">
        <v>18</v>
      </c>
      <c r="N55" s="213" t="s">
        <v>14</v>
      </c>
    </row>
    <row r="56" spans="1:14" s="207" customFormat="1" ht="12.75" customHeight="1">
      <c r="A56" s="214" t="s">
        <v>6</v>
      </c>
      <c r="B56" s="215">
        <f>'No.1Ａ（断面別）'!P30</f>
        <v>39</v>
      </c>
      <c r="C56" s="216">
        <f>'No.1Ａ（断面別）'!P37</f>
        <v>55</v>
      </c>
      <c r="D56" s="217">
        <f>'No.1Ａ（断面別）'!P38</f>
        <v>72</v>
      </c>
      <c r="E56" s="217">
        <f>'No.1Ａ（断面別）'!P39</f>
        <v>68</v>
      </c>
      <c r="F56" s="217">
        <f>'No.1Ａ（断面別）'!P40</f>
        <v>71</v>
      </c>
      <c r="G56" s="217">
        <f>'No.1Ａ（断面別）'!P41</f>
        <v>43</v>
      </c>
      <c r="H56" s="217">
        <f>'No.1Ａ（断面別）'!P42</f>
        <v>35</v>
      </c>
      <c r="I56" s="217">
        <f>'No.1Ａ（断面別）'!P43</f>
        <v>37</v>
      </c>
      <c r="J56" s="217">
        <f>'No.1Ａ（断面別）'!P44</f>
        <v>46</v>
      </c>
      <c r="K56" s="217">
        <f>'No.1Ａ（断面別）'!P45</f>
        <v>44</v>
      </c>
      <c r="L56" s="217">
        <f>'No.1Ａ（断面別）'!P52</f>
        <v>38</v>
      </c>
      <c r="M56" s="217">
        <f>'No.1Ａ（断面別）'!P59</f>
        <v>25</v>
      </c>
      <c r="N56" s="218">
        <f>SUM(B56:M56)</f>
        <v>573</v>
      </c>
    </row>
    <row r="57" spans="1:14" s="207" customFormat="1" ht="12.75" customHeight="1" thickBot="1">
      <c r="A57" s="219" t="s">
        <v>158</v>
      </c>
      <c r="B57" s="220">
        <f>'No.1Ａ（断面別）'!M30</f>
        <v>513</v>
      </c>
      <c r="C57" s="221">
        <f>'No.1Ａ（断面別）'!M37</f>
        <v>431</v>
      </c>
      <c r="D57" s="222">
        <f>'No.1Ａ（断面別）'!M38</f>
        <v>380</v>
      </c>
      <c r="E57" s="222">
        <f>'No.1Ａ（断面別）'!M39</f>
        <v>402</v>
      </c>
      <c r="F57" s="222">
        <f>'No.1Ａ（断面別）'!M40</f>
        <v>364</v>
      </c>
      <c r="G57" s="222">
        <f>'No.1Ａ（断面別）'!M41</f>
        <v>342</v>
      </c>
      <c r="H57" s="222">
        <f>'No.1Ａ（断面別）'!M42</f>
        <v>426</v>
      </c>
      <c r="I57" s="222">
        <f>'No.1Ａ（断面別）'!M43</f>
        <v>405</v>
      </c>
      <c r="J57" s="222">
        <f>'No.1Ａ（断面別）'!M44</f>
        <v>434</v>
      </c>
      <c r="K57" s="222">
        <f>'No.1Ａ（断面別）'!M45</f>
        <v>435</v>
      </c>
      <c r="L57" s="222">
        <f>'No.1Ａ（断面別）'!M52</f>
        <v>439</v>
      </c>
      <c r="M57" s="222">
        <f>'No.1Ａ（断面別）'!M59</f>
        <v>427</v>
      </c>
      <c r="N57" s="223">
        <f>SUM(B57:M57)</f>
        <v>4998</v>
      </c>
    </row>
    <row r="58" spans="1:14" s="207" customFormat="1" ht="12.75" customHeight="1" thickBot="1">
      <c r="A58" s="456" t="s">
        <v>159</v>
      </c>
      <c r="B58" s="458">
        <f t="shared" ref="B58:C58" si="2">SUM(B56:B57)</f>
        <v>552</v>
      </c>
      <c r="C58" s="459">
        <f t="shared" si="2"/>
        <v>486</v>
      </c>
      <c r="D58" s="459">
        <f t="shared" ref="D58" si="3">SUM(D56:D57)</f>
        <v>452</v>
      </c>
      <c r="E58" s="459">
        <f t="shared" ref="E58" si="4">SUM(E56:E57)</f>
        <v>470</v>
      </c>
      <c r="F58" s="459">
        <f t="shared" ref="F58" si="5">SUM(F56:F57)</f>
        <v>435</v>
      </c>
      <c r="G58" s="459">
        <f t="shared" ref="G58" si="6">SUM(G56:G57)</f>
        <v>385</v>
      </c>
      <c r="H58" s="459">
        <f t="shared" ref="H58" si="7">SUM(H56:H57)</f>
        <v>461</v>
      </c>
      <c r="I58" s="459">
        <f t="shared" ref="I58" si="8">SUM(I56:I57)</f>
        <v>442</v>
      </c>
      <c r="J58" s="459">
        <f t="shared" ref="J58" si="9">SUM(J56:J57)</f>
        <v>480</v>
      </c>
      <c r="K58" s="459">
        <f t="shared" ref="K58" si="10">SUM(K56:K57)</f>
        <v>479</v>
      </c>
      <c r="L58" s="459">
        <f t="shared" ref="L58" si="11">SUM(L56:L57)</f>
        <v>477</v>
      </c>
      <c r="M58" s="460">
        <f t="shared" ref="M58" si="12">SUM(M56:M57)</f>
        <v>452</v>
      </c>
      <c r="N58" s="457">
        <f>SUM(B58:M58)</f>
        <v>5571</v>
      </c>
    </row>
    <row r="59" spans="1:14" s="207" customFormat="1" ht="12.75" customHeight="1" thickBot="1">
      <c r="A59" s="224" t="s">
        <v>160</v>
      </c>
      <c r="B59" s="466">
        <f>B56/B58*100</f>
        <v>7.0652173913043477</v>
      </c>
      <c r="C59" s="467">
        <f t="shared" ref="C59" si="13">C56/C58*100</f>
        <v>11.316872427983538</v>
      </c>
      <c r="D59" s="467">
        <f t="shared" ref="D59" si="14">D56/D58*100</f>
        <v>15.929203539823009</v>
      </c>
      <c r="E59" s="467">
        <f t="shared" ref="E59" si="15">E56/E58*100</f>
        <v>14.468085106382977</v>
      </c>
      <c r="F59" s="467">
        <f t="shared" ref="F59" si="16">F56/F58*100</f>
        <v>16.321839080459771</v>
      </c>
      <c r="G59" s="467">
        <f t="shared" ref="G59" si="17">G56/G58*100</f>
        <v>11.168831168831169</v>
      </c>
      <c r="H59" s="467">
        <f t="shared" ref="H59" si="18">H56/H58*100</f>
        <v>7.5921908893709329</v>
      </c>
      <c r="I59" s="467">
        <f t="shared" ref="I59" si="19">I56/I58*100</f>
        <v>8.3710407239818991</v>
      </c>
      <c r="J59" s="467">
        <f t="shared" ref="J59" si="20">J56/J58*100</f>
        <v>9.5833333333333339</v>
      </c>
      <c r="K59" s="467">
        <f t="shared" ref="K59" si="21">K56/K58*100</f>
        <v>9.1858037578288094</v>
      </c>
      <c r="L59" s="467">
        <f t="shared" ref="L59" si="22">L56/L58*100</f>
        <v>7.9664570230607969</v>
      </c>
      <c r="M59" s="468">
        <f t="shared" ref="M59" si="23">M56/M58*100</f>
        <v>5.5309734513274336</v>
      </c>
      <c r="N59" s="468">
        <f t="shared" ref="N59" si="24">N56/N58*100</f>
        <v>10.285406569736132</v>
      </c>
    </row>
    <row r="60" spans="1:14" s="207" customFormat="1" ht="12.75" customHeight="1" thickBot="1">
      <c r="A60" s="204" t="s">
        <v>161</v>
      </c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6"/>
    </row>
    <row r="61" spans="1:14" ht="12.75" customHeight="1">
      <c r="A61" s="208"/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183"/>
    </row>
    <row r="62" spans="1:14" ht="12.75" customHeight="1">
      <c r="A62" s="190"/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3"/>
    </row>
    <row r="63" spans="1:14" ht="12.75" customHeight="1">
      <c r="A63" s="190"/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3"/>
    </row>
    <row r="64" spans="1:14" ht="12.75" customHeight="1">
      <c r="A64" s="190"/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3"/>
    </row>
    <row r="65" spans="1:14" ht="12.75" customHeight="1">
      <c r="A65" s="190"/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3"/>
    </row>
    <row r="66" spans="1:14" ht="12.75" customHeight="1">
      <c r="A66" s="190"/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3"/>
    </row>
    <row r="67" spans="1:14" ht="12.75" customHeight="1">
      <c r="A67" s="190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3"/>
    </row>
    <row r="68" spans="1:14" ht="12.75" customHeight="1">
      <c r="A68" s="190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3"/>
    </row>
    <row r="69" spans="1:14" ht="12.75" customHeight="1">
      <c r="A69" s="190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3"/>
    </row>
    <row r="70" spans="1:14" ht="12.75" customHeight="1">
      <c r="A70" s="190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3"/>
    </row>
    <row r="71" spans="1:14" ht="12.75" customHeight="1">
      <c r="A71" s="190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3"/>
    </row>
    <row r="72" spans="1:14" ht="12.75" customHeight="1" thickBot="1">
      <c r="A72" s="202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203"/>
    </row>
    <row r="73" spans="1:14" s="207" customFormat="1" ht="12.75" customHeight="1" thickBot="1">
      <c r="A73" s="210" t="s">
        <v>157</v>
      </c>
      <c r="B73" s="211">
        <v>7</v>
      </c>
      <c r="C73" s="212">
        <v>8</v>
      </c>
      <c r="D73" s="212">
        <v>9</v>
      </c>
      <c r="E73" s="212">
        <v>10</v>
      </c>
      <c r="F73" s="212">
        <v>11</v>
      </c>
      <c r="G73" s="212">
        <v>12</v>
      </c>
      <c r="H73" s="212">
        <v>13</v>
      </c>
      <c r="I73" s="212">
        <v>14</v>
      </c>
      <c r="J73" s="212">
        <v>15</v>
      </c>
      <c r="K73" s="212">
        <v>16</v>
      </c>
      <c r="L73" s="212">
        <v>17</v>
      </c>
      <c r="M73" s="212">
        <v>18</v>
      </c>
      <c r="N73" s="213" t="s">
        <v>14</v>
      </c>
    </row>
    <row r="74" spans="1:14" s="207" customFormat="1" ht="12.75" customHeight="1">
      <c r="A74" s="214" t="s">
        <v>6</v>
      </c>
      <c r="B74" s="461">
        <f>B38+B56</f>
        <v>72</v>
      </c>
      <c r="C74" s="462">
        <f t="shared" ref="C74:M74" si="25">C38+C56</f>
        <v>93</v>
      </c>
      <c r="D74" s="462">
        <f t="shared" si="25"/>
        <v>121</v>
      </c>
      <c r="E74" s="462">
        <f t="shared" si="25"/>
        <v>109</v>
      </c>
      <c r="F74" s="462">
        <f t="shared" si="25"/>
        <v>110</v>
      </c>
      <c r="G74" s="462">
        <f t="shared" si="25"/>
        <v>78</v>
      </c>
      <c r="H74" s="462">
        <f t="shared" si="25"/>
        <v>70</v>
      </c>
      <c r="I74" s="462">
        <f t="shared" si="25"/>
        <v>65</v>
      </c>
      <c r="J74" s="462">
        <f t="shared" si="25"/>
        <v>92</v>
      </c>
      <c r="K74" s="462">
        <f t="shared" si="25"/>
        <v>78</v>
      </c>
      <c r="L74" s="462">
        <f t="shared" si="25"/>
        <v>64</v>
      </c>
      <c r="M74" s="463">
        <f t="shared" si="25"/>
        <v>67</v>
      </c>
      <c r="N74" s="218">
        <f>SUM(B74:M74)</f>
        <v>1019</v>
      </c>
    </row>
    <row r="75" spans="1:14" s="207" customFormat="1" ht="12.75" customHeight="1" thickBot="1">
      <c r="A75" s="219" t="s">
        <v>158</v>
      </c>
      <c r="B75" s="464">
        <f>B39+B57</f>
        <v>1041</v>
      </c>
      <c r="C75" s="221">
        <f t="shared" ref="C75:M75" si="26">C39+C57</f>
        <v>910</v>
      </c>
      <c r="D75" s="221">
        <f t="shared" si="26"/>
        <v>812</v>
      </c>
      <c r="E75" s="221">
        <f t="shared" si="26"/>
        <v>827</v>
      </c>
      <c r="F75" s="221">
        <f t="shared" si="26"/>
        <v>818</v>
      </c>
      <c r="G75" s="221">
        <f t="shared" si="26"/>
        <v>750</v>
      </c>
      <c r="H75" s="221">
        <f t="shared" si="26"/>
        <v>781</v>
      </c>
      <c r="I75" s="221">
        <f t="shared" si="26"/>
        <v>901</v>
      </c>
      <c r="J75" s="221">
        <f t="shared" si="26"/>
        <v>811</v>
      </c>
      <c r="K75" s="221">
        <f t="shared" si="26"/>
        <v>887</v>
      </c>
      <c r="L75" s="221">
        <f t="shared" si="26"/>
        <v>924</v>
      </c>
      <c r="M75" s="465">
        <f t="shared" si="26"/>
        <v>827</v>
      </c>
      <c r="N75" s="223">
        <f>SUM(B75:M75)</f>
        <v>10289</v>
      </c>
    </row>
    <row r="76" spans="1:14" s="207" customFormat="1" ht="12.75" customHeight="1" thickBot="1">
      <c r="A76" s="456" t="s">
        <v>159</v>
      </c>
      <c r="B76" s="458">
        <f t="shared" ref="B76:C76" si="27">SUM(B74:B75)</f>
        <v>1113</v>
      </c>
      <c r="C76" s="459">
        <f t="shared" si="27"/>
        <v>1003</v>
      </c>
      <c r="D76" s="459">
        <f t="shared" ref="D76" si="28">SUM(D74:D75)</f>
        <v>933</v>
      </c>
      <c r="E76" s="459">
        <f t="shared" ref="E76" si="29">SUM(E74:E75)</f>
        <v>936</v>
      </c>
      <c r="F76" s="459">
        <f t="shared" ref="F76" si="30">SUM(F74:F75)</f>
        <v>928</v>
      </c>
      <c r="G76" s="459">
        <f t="shared" ref="G76" si="31">SUM(G74:G75)</f>
        <v>828</v>
      </c>
      <c r="H76" s="459">
        <f t="shared" ref="H76" si="32">SUM(H74:H75)</f>
        <v>851</v>
      </c>
      <c r="I76" s="459">
        <f t="shared" ref="I76" si="33">SUM(I74:I75)</f>
        <v>966</v>
      </c>
      <c r="J76" s="459">
        <f t="shared" ref="J76" si="34">SUM(J74:J75)</f>
        <v>903</v>
      </c>
      <c r="K76" s="459">
        <f t="shared" ref="K76" si="35">SUM(K74:K75)</f>
        <v>965</v>
      </c>
      <c r="L76" s="459">
        <f t="shared" ref="L76" si="36">SUM(L74:L75)</f>
        <v>988</v>
      </c>
      <c r="M76" s="460">
        <f t="shared" ref="M76" si="37">SUM(M74:M75)</f>
        <v>894</v>
      </c>
      <c r="N76" s="457">
        <f>SUM(B76:M76)</f>
        <v>11308</v>
      </c>
    </row>
    <row r="77" spans="1:14" s="207" customFormat="1" ht="12.75" customHeight="1" thickBot="1">
      <c r="A77" s="224" t="s">
        <v>160</v>
      </c>
      <c r="B77" s="466">
        <f>B74/B76*100</f>
        <v>6.4690026954177897</v>
      </c>
      <c r="C77" s="467">
        <f t="shared" ref="C77" si="38">C74/C76*100</f>
        <v>9.2721834496510471</v>
      </c>
      <c r="D77" s="467">
        <f t="shared" ref="D77" si="39">D74/D76*100</f>
        <v>12.968917470525188</v>
      </c>
      <c r="E77" s="467">
        <f t="shared" ref="E77" si="40">E74/E76*100</f>
        <v>11.645299145299145</v>
      </c>
      <c r="F77" s="467">
        <f t="shared" ref="F77" si="41">F74/F76*100</f>
        <v>11.853448275862069</v>
      </c>
      <c r="G77" s="467">
        <f t="shared" ref="G77" si="42">G74/G76*100</f>
        <v>9.4202898550724647</v>
      </c>
      <c r="H77" s="467">
        <f t="shared" ref="H77" si="43">H74/H76*100</f>
        <v>8.2256169212690953</v>
      </c>
      <c r="I77" s="467">
        <f t="shared" ref="I77" si="44">I74/I76*100</f>
        <v>6.7287784679089029</v>
      </c>
      <c r="J77" s="467">
        <f t="shared" ref="J77" si="45">J74/J76*100</f>
        <v>10.188261351052049</v>
      </c>
      <c r="K77" s="467">
        <f t="shared" ref="K77" si="46">K74/K76*100</f>
        <v>8.0829015544041454</v>
      </c>
      <c r="L77" s="467">
        <f t="shared" ref="L77" si="47">L74/L76*100</f>
        <v>6.4777327935222671</v>
      </c>
      <c r="M77" s="468">
        <f t="shared" ref="M77" si="48">M74/M76*100</f>
        <v>7.4944071588366885</v>
      </c>
      <c r="N77" s="468">
        <f t="shared" ref="N77" si="49">N74/N76*100</f>
        <v>9.0113194198797313</v>
      </c>
    </row>
  </sheetData>
  <phoneticPr fontId="3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T77"/>
  <sheetViews>
    <sheetView view="pageBreakPreview" topLeftCell="A3" zoomScale="85" zoomScaleNormal="100" zoomScaleSheetLayoutView="85" workbookViewId="0">
      <selection activeCell="T37" sqref="T37"/>
    </sheetView>
  </sheetViews>
  <sheetFormatPr defaultRowHeight="12"/>
  <cols>
    <col min="1" max="1" width="12.83203125" style="175" customWidth="1"/>
    <col min="2" max="13" width="7.83203125" style="175" customWidth="1"/>
    <col min="14" max="14" width="12.5" style="176" customWidth="1"/>
    <col min="15" max="16384" width="9.33203125" style="176"/>
  </cols>
  <sheetData>
    <row r="1" spans="1:20" hidden="1">
      <c r="B1" s="175">
        <v>11</v>
      </c>
      <c r="C1" s="175">
        <v>17</v>
      </c>
      <c r="D1" s="175">
        <v>23</v>
      </c>
      <c r="E1" s="175">
        <v>24</v>
      </c>
      <c r="F1" s="175">
        <v>25</v>
      </c>
      <c r="G1" s="175">
        <v>26</v>
      </c>
      <c r="H1" s="175">
        <v>27</v>
      </c>
      <c r="I1" s="175">
        <v>28</v>
      </c>
      <c r="J1" s="175">
        <v>29</v>
      </c>
      <c r="K1" s="175">
        <v>30</v>
      </c>
      <c r="L1" s="175">
        <v>31</v>
      </c>
      <c r="M1" s="175">
        <v>37</v>
      </c>
    </row>
    <row r="2" spans="1:20" hidden="1">
      <c r="B2" s="175">
        <v>16</v>
      </c>
      <c r="C2" s="175">
        <v>22</v>
      </c>
      <c r="D2" s="175">
        <v>23</v>
      </c>
      <c r="E2" s="175">
        <v>24</v>
      </c>
      <c r="F2" s="175">
        <v>25</v>
      </c>
      <c r="G2" s="175">
        <v>26</v>
      </c>
      <c r="H2" s="175">
        <v>27</v>
      </c>
      <c r="I2" s="175">
        <v>28</v>
      </c>
      <c r="J2" s="175">
        <v>29</v>
      </c>
      <c r="K2" s="175">
        <v>30</v>
      </c>
      <c r="L2" s="175">
        <v>36</v>
      </c>
      <c r="M2" s="175">
        <v>42</v>
      </c>
    </row>
    <row r="3" spans="1:20">
      <c r="A3" s="177"/>
    </row>
    <row r="4" spans="1:20" ht="12.75" thickBot="1">
      <c r="A4" s="177"/>
    </row>
    <row r="5" spans="1:20" ht="12.95" customHeight="1">
      <c r="A5" s="178"/>
      <c r="B5" s="178"/>
      <c r="C5" s="178"/>
      <c r="D5" s="178"/>
      <c r="E5" s="178"/>
      <c r="F5" s="178"/>
      <c r="G5" s="178"/>
      <c r="I5" s="179"/>
      <c r="J5" s="180"/>
      <c r="K5" s="180"/>
      <c r="L5" s="180"/>
      <c r="M5" s="180"/>
      <c r="N5" s="181"/>
    </row>
    <row r="6" spans="1:20" ht="12.95" customHeight="1">
      <c r="A6" s="178"/>
      <c r="B6" s="178"/>
      <c r="C6" s="178"/>
      <c r="D6" s="178"/>
      <c r="E6" s="178"/>
      <c r="F6" s="178"/>
      <c r="G6" s="178"/>
      <c r="I6" s="182"/>
      <c r="J6" s="178"/>
      <c r="K6" s="178"/>
      <c r="L6" s="178"/>
      <c r="M6" s="178"/>
      <c r="N6" s="183"/>
    </row>
    <row r="7" spans="1:20" ht="12.95" customHeight="1">
      <c r="A7" s="178"/>
      <c r="B7" s="178"/>
      <c r="C7" s="178"/>
      <c r="D7" s="178"/>
      <c r="E7" s="178"/>
      <c r="F7" s="178"/>
      <c r="G7" s="178"/>
      <c r="I7" s="182"/>
      <c r="J7" s="178"/>
      <c r="K7" s="178"/>
      <c r="L7" s="178"/>
      <c r="M7" s="178"/>
      <c r="N7" s="183"/>
    </row>
    <row r="8" spans="1:20" ht="12.95" customHeight="1">
      <c r="A8" s="184"/>
      <c r="B8" s="184"/>
      <c r="C8" s="184"/>
      <c r="D8" s="184"/>
      <c r="E8" s="184"/>
      <c r="F8" s="184"/>
      <c r="G8" s="184"/>
      <c r="H8" s="185"/>
      <c r="I8" s="186"/>
      <c r="J8" s="187"/>
      <c r="K8" s="187"/>
      <c r="L8" s="187"/>
      <c r="M8" s="178"/>
      <c r="N8" s="183"/>
      <c r="O8" s="175"/>
      <c r="P8" s="175"/>
      <c r="Q8" s="175"/>
      <c r="R8" s="175"/>
      <c r="S8" s="175"/>
      <c r="T8" s="175"/>
    </row>
    <row r="9" spans="1:20" ht="12.95" customHeight="1">
      <c r="A9" s="184"/>
      <c r="B9" s="184"/>
      <c r="C9" s="184"/>
      <c r="D9" s="184"/>
      <c r="E9" s="184"/>
      <c r="F9" s="184"/>
      <c r="G9" s="184"/>
      <c r="H9" s="185"/>
      <c r="I9" s="186"/>
      <c r="J9" s="187"/>
      <c r="K9" s="187"/>
      <c r="L9" s="187"/>
      <c r="M9" s="178"/>
      <c r="N9" s="183"/>
      <c r="O9" s="175"/>
      <c r="P9" s="175"/>
      <c r="Q9" s="175"/>
      <c r="R9" s="175"/>
      <c r="S9" s="175"/>
      <c r="T9" s="175"/>
    </row>
    <row r="10" spans="1:20" ht="12.95" customHeight="1">
      <c r="A10" s="184"/>
      <c r="B10" s="184"/>
      <c r="C10" s="184"/>
      <c r="D10" s="184"/>
      <c r="E10" s="184"/>
      <c r="F10" s="184"/>
      <c r="G10" s="184"/>
      <c r="I10" s="182"/>
      <c r="J10" s="178"/>
      <c r="K10" s="178"/>
      <c r="L10" s="178"/>
      <c r="M10" s="178"/>
      <c r="N10" s="183"/>
      <c r="O10" s="175"/>
      <c r="P10" s="175"/>
      <c r="Q10" s="175"/>
      <c r="R10" s="175"/>
      <c r="S10" s="175"/>
      <c r="T10" s="175"/>
    </row>
    <row r="11" spans="1:20" ht="18.75" customHeight="1">
      <c r="A11" s="188" t="s">
        <v>153</v>
      </c>
      <c r="B11" s="189"/>
      <c r="C11" s="189"/>
      <c r="D11" s="189"/>
      <c r="E11" s="187"/>
      <c r="F11" s="187"/>
      <c r="G11" s="187"/>
      <c r="H11" s="176" t="s">
        <v>3</v>
      </c>
      <c r="I11" s="190" t="s">
        <v>3</v>
      </c>
      <c r="J11" s="184"/>
      <c r="K11" s="184"/>
      <c r="L11" s="184"/>
      <c r="M11" s="178"/>
      <c r="N11" s="183"/>
      <c r="P11" s="191"/>
      <c r="Q11" s="191"/>
      <c r="R11" s="191"/>
      <c r="S11" s="191"/>
      <c r="T11" s="191"/>
    </row>
    <row r="12" spans="1:20" ht="9.75" customHeight="1">
      <c r="A12" s="188"/>
      <c r="B12" s="189"/>
      <c r="C12" s="189"/>
      <c r="D12" s="189"/>
      <c r="E12" s="187"/>
      <c r="F12" s="187"/>
      <c r="G12" s="187"/>
      <c r="H12" s="176"/>
      <c r="I12" s="190"/>
      <c r="J12" s="184"/>
      <c r="K12" s="184"/>
      <c r="L12" s="184"/>
      <c r="M12" s="178"/>
      <c r="N12" s="183"/>
      <c r="P12" s="191"/>
      <c r="Q12" s="191"/>
      <c r="R12" s="191"/>
      <c r="S12" s="191"/>
      <c r="T12" s="191"/>
    </row>
    <row r="13" spans="1:20" ht="9.75" customHeight="1">
      <c r="A13" s="188"/>
      <c r="B13" s="189"/>
      <c r="C13" s="189"/>
      <c r="D13" s="189"/>
      <c r="E13" s="187"/>
      <c r="F13" s="187"/>
      <c r="G13" s="187"/>
      <c r="H13" s="176"/>
      <c r="I13" s="190"/>
      <c r="J13" s="184"/>
      <c r="K13" s="184"/>
      <c r="L13" s="184"/>
      <c r="M13" s="178"/>
      <c r="N13" s="183"/>
      <c r="P13" s="191"/>
      <c r="Q13" s="191"/>
      <c r="R13" s="191"/>
      <c r="S13" s="191"/>
      <c r="T13" s="191"/>
    </row>
    <row r="14" spans="1:20" ht="9.75" customHeight="1">
      <c r="A14" s="188"/>
      <c r="B14" s="189"/>
      <c r="C14" s="189"/>
      <c r="D14" s="189"/>
      <c r="E14" s="187"/>
      <c r="F14" s="187"/>
      <c r="G14" s="192"/>
      <c r="H14" s="176"/>
      <c r="I14" s="190"/>
      <c r="J14" s="184"/>
      <c r="K14" s="184"/>
      <c r="L14" s="184"/>
      <c r="M14" s="178"/>
      <c r="N14" s="183"/>
      <c r="P14" s="191"/>
      <c r="Q14" s="191"/>
      <c r="R14" s="191"/>
      <c r="S14" s="191"/>
      <c r="T14" s="191"/>
    </row>
    <row r="15" spans="1:20" ht="12.95" customHeight="1">
      <c r="A15" s="184"/>
      <c r="B15" s="184"/>
      <c r="C15" s="184"/>
      <c r="D15" s="184"/>
      <c r="E15" s="184"/>
      <c r="F15" s="184"/>
      <c r="G15" s="184"/>
      <c r="H15" s="176"/>
      <c r="I15" s="190"/>
      <c r="J15" s="184"/>
      <c r="K15" s="184"/>
      <c r="L15" s="184"/>
      <c r="M15" s="178"/>
      <c r="N15" s="183"/>
      <c r="T15" s="191"/>
    </row>
    <row r="16" spans="1:20" ht="12.95" customHeight="1">
      <c r="A16" s="184"/>
      <c r="B16" s="184"/>
      <c r="C16" s="184"/>
      <c r="D16" s="184"/>
      <c r="E16" s="184"/>
      <c r="F16" s="184"/>
      <c r="G16" s="193" t="s">
        <v>162</v>
      </c>
      <c r="H16" s="176"/>
      <c r="I16" s="190"/>
      <c r="J16" s="184"/>
      <c r="K16" s="184"/>
      <c r="L16" s="184"/>
      <c r="M16" s="178"/>
      <c r="N16" s="183"/>
      <c r="T16" s="191"/>
    </row>
    <row r="17" spans="1:20" ht="12.95" customHeight="1">
      <c r="A17" s="622"/>
      <c r="B17" s="184"/>
      <c r="C17" s="184"/>
      <c r="D17" s="184"/>
      <c r="E17" s="184"/>
      <c r="F17" s="184"/>
      <c r="G17" s="194"/>
      <c r="H17" s="176"/>
      <c r="I17" s="190"/>
      <c r="J17" s="184"/>
      <c r="K17" s="184"/>
      <c r="L17" s="184"/>
      <c r="M17" s="178"/>
      <c r="N17" s="183"/>
      <c r="T17" s="191"/>
    </row>
    <row r="18" spans="1:20" ht="12.95" customHeight="1">
      <c r="A18" s="184"/>
      <c r="B18" s="184"/>
      <c r="C18" s="184"/>
      <c r="D18" s="184"/>
      <c r="E18" s="184"/>
      <c r="F18" s="184"/>
      <c r="G18" s="195" t="s">
        <v>163</v>
      </c>
      <c r="H18" s="176"/>
      <c r="I18" s="190"/>
      <c r="J18" s="184"/>
      <c r="K18" s="184"/>
      <c r="L18" s="184"/>
      <c r="M18" s="178"/>
      <c r="N18" s="183"/>
      <c r="T18" s="191"/>
    </row>
    <row r="19" spans="1:20" ht="12.95" customHeight="1">
      <c r="A19" s="184"/>
      <c r="B19" s="184"/>
      <c r="C19" s="184"/>
      <c r="D19" s="184"/>
      <c r="E19" s="184"/>
      <c r="F19" s="184"/>
      <c r="G19" s="194"/>
      <c r="H19" s="176"/>
      <c r="I19" s="190"/>
      <c r="J19" s="184"/>
      <c r="K19" s="184"/>
      <c r="L19" s="184"/>
      <c r="M19" s="178"/>
      <c r="N19" s="183"/>
      <c r="T19" s="191"/>
    </row>
    <row r="20" spans="1:20" ht="12.95" customHeight="1">
      <c r="A20" s="184"/>
      <c r="B20" s="184"/>
      <c r="C20" s="184"/>
      <c r="D20" s="184"/>
      <c r="E20" s="184"/>
      <c r="F20" s="184"/>
      <c r="G20" s="195" t="s">
        <v>164</v>
      </c>
      <c r="H20" s="176"/>
      <c r="I20" s="190"/>
      <c r="J20" s="184"/>
      <c r="K20" s="184"/>
      <c r="L20" s="184"/>
      <c r="M20" s="178"/>
      <c r="N20" s="183"/>
      <c r="S20" s="191"/>
    </row>
    <row r="21" spans="1:20" ht="12.95" customHeight="1" thickBot="1">
      <c r="A21" s="196"/>
      <c r="B21" s="196"/>
      <c r="C21" s="196"/>
      <c r="D21" s="196"/>
      <c r="E21" s="196"/>
      <c r="F21" s="196"/>
      <c r="G21" s="196"/>
      <c r="H21" s="176"/>
      <c r="I21" s="190"/>
      <c r="J21" s="184"/>
      <c r="K21" s="184"/>
      <c r="L21" s="184"/>
      <c r="M21" s="178"/>
      <c r="N21" s="183"/>
      <c r="S21" s="191"/>
    </row>
    <row r="22" spans="1:20" ht="12.75" customHeight="1">
      <c r="A22" s="197" t="s">
        <v>237</v>
      </c>
      <c r="B22" s="198"/>
      <c r="C22" s="198"/>
      <c r="D22" s="199"/>
      <c r="E22" s="199"/>
      <c r="F22" s="199"/>
      <c r="G22" s="199"/>
      <c r="H22" s="176"/>
      <c r="I22" s="190"/>
      <c r="J22" s="184"/>
      <c r="K22" s="184"/>
      <c r="L22" s="184"/>
      <c r="M22" s="178"/>
      <c r="N22" s="183"/>
      <c r="R22" s="191"/>
      <c r="S22" s="191"/>
    </row>
    <row r="23" spans="1:20" ht="12.75" customHeight="1" thickBot="1">
      <c r="A23" s="200" t="s">
        <v>257</v>
      </c>
      <c r="B23" s="196"/>
      <c r="C23" s="196"/>
      <c r="D23" s="201"/>
      <c r="E23" s="201"/>
      <c r="F23" s="201"/>
      <c r="G23" s="201"/>
      <c r="H23" s="176"/>
      <c r="I23" s="202"/>
      <c r="J23" s="196"/>
      <c r="K23" s="196"/>
      <c r="L23" s="196"/>
      <c r="M23" s="201"/>
      <c r="N23" s="203"/>
      <c r="R23" s="191"/>
      <c r="S23" s="191"/>
    </row>
    <row r="24" spans="1:20" s="207" customFormat="1" ht="12.75" customHeight="1" thickBot="1">
      <c r="A24" s="204" t="s">
        <v>82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6"/>
    </row>
    <row r="25" spans="1:20" ht="12.75" customHeight="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183"/>
    </row>
    <row r="26" spans="1:20" ht="12.75" customHeight="1">
      <c r="A26" s="190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3"/>
    </row>
    <row r="27" spans="1:20" ht="12.75" customHeight="1">
      <c r="A27" s="190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3"/>
    </row>
    <row r="28" spans="1:20" ht="12.75" customHeight="1">
      <c r="A28" s="190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3"/>
    </row>
    <row r="29" spans="1:20" ht="12.75" customHeight="1">
      <c r="A29" s="190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3"/>
    </row>
    <row r="30" spans="1:20" ht="12.75" customHeight="1">
      <c r="A30" s="190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3"/>
    </row>
    <row r="31" spans="1:20" ht="12.75" customHeight="1">
      <c r="A31" s="190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3"/>
    </row>
    <row r="32" spans="1:20" ht="12.75" customHeight="1">
      <c r="A32" s="190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3"/>
    </row>
    <row r="33" spans="1:14" ht="12.75" customHeight="1">
      <c r="A33" s="190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3"/>
    </row>
    <row r="34" spans="1:14" ht="12.75" customHeight="1">
      <c r="A34" s="190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3"/>
    </row>
    <row r="35" spans="1:14" ht="12.75" customHeight="1">
      <c r="A35" s="190"/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3"/>
    </row>
    <row r="36" spans="1:14" ht="12.75" customHeight="1" thickBot="1">
      <c r="A36" s="202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03"/>
    </row>
    <row r="37" spans="1:14" s="207" customFormat="1" ht="12.75" customHeight="1" thickBot="1">
      <c r="A37" s="210" t="s">
        <v>157</v>
      </c>
      <c r="B37" s="211">
        <v>7</v>
      </c>
      <c r="C37" s="212">
        <v>8</v>
      </c>
      <c r="D37" s="212">
        <v>9</v>
      </c>
      <c r="E37" s="212">
        <v>10</v>
      </c>
      <c r="F37" s="212">
        <v>11</v>
      </c>
      <c r="G37" s="212">
        <v>12</v>
      </c>
      <c r="H37" s="212">
        <v>13</v>
      </c>
      <c r="I37" s="212">
        <v>14</v>
      </c>
      <c r="J37" s="212">
        <v>15</v>
      </c>
      <c r="K37" s="212">
        <v>16</v>
      </c>
      <c r="L37" s="212">
        <v>17</v>
      </c>
      <c r="M37" s="212">
        <v>18</v>
      </c>
      <c r="N37" s="213" t="s">
        <v>14</v>
      </c>
    </row>
    <row r="38" spans="1:14" s="207" customFormat="1" ht="12.75" customHeight="1">
      <c r="A38" s="214" t="s">
        <v>6</v>
      </c>
      <c r="B38" s="215">
        <f>'No.1Ｂ（断面別）'!G30</f>
        <v>56</v>
      </c>
      <c r="C38" s="216">
        <f>'No.1Ｂ（断面別）'!G37</f>
        <v>63</v>
      </c>
      <c r="D38" s="217">
        <f>'No.1Ｂ（断面別）'!G38</f>
        <v>71</v>
      </c>
      <c r="E38" s="217">
        <f>'No.1Ｂ（断面別）'!G39</f>
        <v>39</v>
      </c>
      <c r="F38" s="217">
        <f>'No.1Ｂ（断面別）'!G40</f>
        <v>40</v>
      </c>
      <c r="G38" s="217">
        <f>'No.1Ｂ（断面別）'!G41</f>
        <v>35</v>
      </c>
      <c r="H38" s="217">
        <f>'No.1Ｂ（断面別）'!G42</f>
        <v>39</v>
      </c>
      <c r="I38" s="217">
        <f>'No.1Ｂ（断面別）'!G43</f>
        <v>45</v>
      </c>
      <c r="J38" s="217">
        <f>'No.1Ｂ（断面別）'!G44</f>
        <v>29</v>
      </c>
      <c r="K38" s="217">
        <f>'No.1Ｂ（断面別）'!G45</f>
        <v>17</v>
      </c>
      <c r="L38" s="217">
        <f>'No.1Ｂ（断面別）'!G52</f>
        <v>29</v>
      </c>
      <c r="M38" s="217">
        <f>'No.1Ｂ（断面別）'!G59</f>
        <v>18</v>
      </c>
      <c r="N38" s="218">
        <f>SUM(B38:M38)</f>
        <v>481</v>
      </c>
    </row>
    <row r="39" spans="1:14" s="207" customFormat="1" ht="12.75" customHeight="1" thickBot="1">
      <c r="A39" s="219" t="s">
        <v>158</v>
      </c>
      <c r="B39" s="220">
        <f>'No.1Ｂ（断面別）'!D30</f>
        <v>115</v>
      </c>
      <c r="C39" s="221">
        <f>'No.1Ｂ（断面別）'!D37</f>
        <v>172</v>
      </c>
      <c r="D39" s="222">
        <f>'No.1Ｂ（断面別）'!D38</f>
        <v>199</v>
      </c>
      <c r="E39" s="222">
        <f>'No.1Ｂ（断面別）'!D39</f>
        <v>207</v>
      </c>
      <c r="F39" s="222">
        <f>'No.1Ｂ（断面別）'!D40</f>
        <v>252</v>
      </c>
      <c r="G39" s="222">
        <f>'No.1Ｂ（断面別）'!D41</f>
        <v>254</v>
      </c>
      <c r="H39" s="222">
        <f>'No.1Ｂ（断面別）'!D42</f>
        <v>254</v>
      </c>
      <c r="I39" s="222">
        <f>'No.1Ｂ（断面別）'!D43</f>
        <v>309</v>
      </c>
      <c r="J39" s="222">
        <f>'No.1Ｂ（断面別）'!D44</f>
        <v>232</v>
      </c>
      <c r="K39" s="222">
        <f>'No.1Ｂ（断面別）'!D45</f>
        <v>288</v>
      </c>
      <c r="L39" s="222">
        <f>'No.1Ｂ（断面別）'!D52</f>
        <v>459</v>
      </c>
      <c r="M39" s="222">
        <f>'No.1Ｂ（断面別）'!D59</f>
        <v>364</v>
      </c>
      <c r="N39" s="223">
        <f>SUM(B39:M39)</f>
        <v>3105</v>
      </c>
    </row>
    <row r="40" spans="1:14" s="207" customFormat="1" ht="12.75" customHeight="1" thickBot="1">
      <c r="A40" s="219" t="s">
        <v>159</v>
      </c>
      <c r="B40" s="458">
        <f t="shared" ref="B40:M40" si="0">SUM(B38:B39)</f>
        <v>171</v>
      </c>
      <c r="C40" s="459">
        <f t="shared" si="0"/>
        <v>235</v>
      </c>
      <c r="D40" s="459">
        <f t="shared" si="0"/>
        <v>270</v>
      </c>
      <c r="E40" s="459">
        <f t="shared" si="0"/>
        <v>246</v>
      </c>
      <c r="F40" s="459">
        <f t="shared" si="0"/>
        <v>292</v>
      </c>
      <c r="G40" s="459">
        <f t="shared" si="0"/>
        <v>289</v>
      </c>
      <c r="H40" s="459">
        <f t="shared" si="0"/>
        <v>293</v>
      </c>
      <c r="I40" s="459">
        <f t="shared" si="0"/>
        <v>354</v>
      </c>
      <c r="J40" s="459">
        <f t="shared" si="0"/>
        <v>261</v>
      </c>
      <c r="K40" s="459">
        <f t="shared" si="0"/>
        <v>305</v>
      </c>
      <c r="L40" s="459">
        <f t="shared" si="0"/>
        <v>488</v>
      </c>
      <c r="M40" s="460">
        <f t="shared" si="0"/>
        <v>382</v>
      </c>
      <c r="N40" s="457">
        <f>SUM(B40:M40)</f>
        <v>3586</v>
      </c>
    </row>
    <row r="41" spans="1:14" s="207" customFormat="1" ht="12.75" customHeight="1" thickBot="1">
      <c r="A41" s="224" t="s">
        <v>160</v>
      </c>
      <c r="B41" s="466">
        <f>B38/B40*100</f>
        <v>32.748538011695906</v>
      </c>
      <c r="C41" s="467">
        <f t="shared" ref="C41:N41" si="1">C38/C40*100</f>
        <v>26.808510638297872</v>
      </c>
      <c r="D41" s="467">
        <f t="shared" si="1"/>
        <v>26.296296296296294</v>
      </c>
      <c r="E41" s="467">
        <f t="shared" si="1"/>
        <v>15.853658536585366</v>
      </c>
      <c r="F41" s="467">
        <f t="shared" si="1"/>
        <v>13.698630136986301</v>
      </c>
      <c r="G41" s="467">
        <f t="shared" si="1"/>
        <v>12.110726643598616</v>
      </c>
      <c r="H41" s="467">
        <f t="shared" si="1"/>
        <v>13.310580204778159</v>
      </c>
      <c r="I41" s="467">
        <f t="shared" si="1"/>
        <v>12.711864406779661</v>
      </c>
      <c r="J41" s="467">
        <f t="shared" si="1"/>
        <v>11.111111111111111</v>
      </c>
      <c r="K41" s="467">
        <f t="shared" si="1"/>
        <v>5.5737704918032787</v>
      </c>
      <c r="L41" s="467">
        <f t="shared" si="1"/>
        <v>5.942622950819672</v>
      </c>
      <c r="M41" s="468">
        <f t="shared" si="1"/>
        <v>4.7120418848167542</v>
      </c>
      <c r="N41" s="468">
        <f t="shared" si="1"/>
        <v>13.413273842721695</v>
      </c>
    </row>
    <row r="42" spans="1:14" s="207" customFormat="1" ht="12.75" customHeight="1" thickBot="1">
      <c r="A42" s="204" t="s">
        <v>83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6"/>
    </row>
    <row r="43" spans="1:14" ht="12.75" customHeight="1">
      <c r="A43" s="208"/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183"/>
    </row>
    <row r="44" spans="1:14" ht="12.75" customHeight="1">
      <c r="A44" s="190"/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3"/>
    </row>
    <row r="45" spans="1:14" ht="12.75" customHeight="1">
      <c r="A45" s="190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3"/>
    </row>
    <row r="46" spans="1:14" ht="12.75" customHeight="1">
      <c r="A46" s="190"/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3"/>
    </row>
    <row r="47" spans="1:14" ht="12.75" customHeight="1">
      <c r="A47" s="190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3"/>
    </row>
    <row r="48" spans="1:14" ht="12.75" customHeight="1">
      <c r="A48" s="190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3"/>
    </row>
    <row r="49" spans="1:14" ht="12.75" customHeight="1">
      <c r="A49" s="190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3"/>
    </row>
    <row r="50" spans="1:14" ht="12.75" customHeight="1">
      <c r="A50" s="190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3"/>
    </row>
    <row r="51" spans="1:14" ht="12.75" customHeight="1">
      <c r="A51" s="190"/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3"/>
    </row>
    <row r="52" spans="1:14" ht="12.75" customHeight="1">
      <c r="A52" s="190"/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3"/>
    </row>
    <row r="53" spans="1:14" ht="12.75" customHeight="1">
      <c r="A53" s="190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3"/>
    </row>
    <row r="54" spans="1:14" ht="12.75" customHeight="1" thickBot="1">
      <c r="A54" s="202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203"/>
    </row>
    <row r="55" spans="1:14" s="207" customFormat="1" ht="12.75" customHeight="1" thickBot="1">
      <c r="A55" s="210" t="s">
        <v>157</v>
      </c>
      <c r="B55" s="211">
        <v>7</v>
      </c>
      <c r="C55" s="212">
        <v>8</v>
      </c>
      <c r="D55" s="212">
        <v>9</v>
      </c>
      <c r="E55" s="212">
        <v>10</v>
      </c>
      <c r="F55" s="212">
        <v>11</v>
      </c>
      <c r="G55" s="212">
        <v>12</v>
      </c>
      <c r="H55" s="212">
        <v>13</v>
      </c>
      <c r="I55" s="212">
        <v>14</v>
      </c>
      <c r="J55" s="212">
        <v>15</v>
      </c>
      <c r="K55" s="212">
        <v>16</v>
      </c>
      <c r="L55" s="212">
        <v>17</v>
      </c>
      <c r="M55" s="212">
        <v>18</v>
      </c>
      <c r="N55" s="213" t="s">
        <v>14</v>
      </c>
    </row>
    <row r="56" spans="1:14" s="207" customFormat="1" ht="12.75" customHeight="1">
      <c r="A56" s="214" t="s">
        <v>6</v>
      </c>
      <c r="B56" s="215">
        <f>'No.1Ｂ（断面別）'!P30</f>
        <v>33</v>
      </c>
      <c r="C56" s="216">
        <f>'No.1Ｂ（断面別）'!P37</f>
        <v>48</v>
      </c>
      <c r="D56" s="217">
        <f>'No.1Ｂ（断面別）'!P38</f>
        <v>36</v>
      </c>
      <c r="E56" s="217">
        <f>'No.1Ｂ（断面別）'!P39</f>
        <v>52</v>
      </c>
      <c r="F56" s="217">
        <f>'No.1Ｂ（断面別）'!P40</f>
        <v>58</v>
      </c>
      <c r="G56" s="217">
        <f>'No.1Ｂ（断面別）'!P41</f>
        <v>42</v>
      </c>
      <c r="H56" s="217">
        <f>'No.1Ｂ（断面別）'!P42</f>
        <v>31</v>
      </c>
      <c r="I56" s="217">
        <f>'No.1Ｂ（断面別）'!P43</f>
        <v>50</v>
      </c>
      <c r="J56" s="217">
        <f>'No.1Ｂ（断面別）'!P44</f>
        <v>35</v>
      </c>
      <c r="K56" s="217">
        <f>'No.1Ｂ（断面別）'!P45</f>
        <v>54</v>
      </c>
      <c r="L56" s="217">
        <f>'No.1Ｂ（断面別）'!P52</f>
        <v>30</v>
      </c>
      <c r="M56" s="217">
        <f>'No.1Ｂ（断面別）'!P59</f>
        <v>23</v>
      </c>
      <c r="N56" s="218">
        <f>SUM(B56:M56)</f>
        <v>492</v>
      </c>
    </row>
    <row r="57" spans="1:14" s="207" customFormat="1" ht="12.75" customHeight="1" thickBot="1">
      <c r="A57" s="219" t="s">
        <v>158</v>
      </c>
      <c r="B57" s="220">
        <f>'No.1Ｂ（断面別）'!M30</f>
        <v>313</v>
      </c>
      <c r="C57" s="221">
        <f>'No.1Ｂ（断面別）'!M37</f>
        <v>334</v>
      </c>
      <c r="D57" s="222">
        <f>'No.1Ｂ（断面別）'!M38</f>
        <v>266</v>
      </c>
      <c r="E57" s="222">
        <f>'No.1Ｂ（断面別）'!M39</f>
        <v>263</v>
      </c>
      <c r="F57" s="222">
        <f>'No.1Ｂ（断面別）'!M40</f>
        <v>295</v>
      </c>
      <c r="G57" s="222">
        <f>'No.1Ｂ（断面別）'!M41</f>
        <v>232</v>
      </c>
      <c r="H57" s="222">
        <f>'No.1Ｂ（断面別）'!M42</f>
        <v>284</v>
      </c>
      <c r="I57" s="222">
        <f>'No.1Ｂ（断面別）'!M43</f>
        <v>246</v>
      </c>
      <c r="J57" s="222">
        <f>'No.1Ｂ（断面別）'!M44</f>
        <v>237</v>
      </c>
      <c r="K57" s="222">
        <f>'No.1Ｂ（断面別）'!M45</f>
        <v>213</v>
      </c>
      <c r="L57" s="222">
        <f>'No.1Ｂ（断面別）'!M52</f>
        <v>243</v>
      </c>
      <c r="M57" s="222">
        <f>'No.1Ｂ（断面別）'!M59</f>
        <v>164</v>
      </c>
      <c r="N57" s="223">
        <f>SUM(B57:M57)</f>
        <v>3090</v>
      </c>
    </row>
    <row r="58" spans="1:14" s="207" customFormat="1" ht="12.75" customHeight="1" thickBot="1">
      <c r="A58" s="219" t="s">
        <v>159</v>
      </c>
      <c r="B58" s="458">
        <f t="shared" ref="B58:M58" si="2">SUM(B56:B57)</f>
        <v>346</v>
      </c>
      <c r="C58" s="459">
        <f t="shared" si="2"/>
        <v>382</v>
      </c>
      <c r="D58" s="459">
        <f t="shared" si="2"/>
        <v>302</v>
      </c>
      <c r="E58" s="459">
        <f t="shared" si="2"/>
        <v>315</v>
      </c>
      <c r="F58" s="459">
        <f t="shared" si="2"/>
        <v>353</v>
      </c>
      <c r="G58" s="459">
        <f t="shared" si="2"/>
        <v>274</v>
      </c>
      <c r="H58" s="459">
        <f t="shared" si="2"/>
        <v>315</v>
      </c>
      <c r="I58" s="459">
        <f t="shared" si="2"/>
        <v>296</v>
      </c>
      <c r="J58" s="459">
        <f t="shared" si="2"/>
        <v>272</v>
      </c>
      <c r="K58" s="459">
        <f t="shared" si="2"/>
        <v>267</v>
      </c>
      <c r="L58" s="459">
        <f t="shared" si="2"/>
        <v>273</v>
      </c>
      <c r="M58" s="460">
        <f t="shared" si="2"/>
        <v>187</v>
      </c>
      <c r="N58" s="457">
        <f>SUM(B58:M58)</f>
        <v>3582</v>
      </c>
    </row>
    <row r="59" spans="1:14" s="207" customFormat="1" ht="12.75" customHeight="1" thickBot="1">
      <c r="A59" s="224" t="s">
        <v>160</v>
      </c>
      <c r="B59" s="466">
        <f>B56/B58*100</f>
        <v>9.5375722543352595</v>
      </c>
      <c r="C59" s="467">
        <f t="shared" ref="C59:N59" si="3">C56/C58*100</f>
        <v>12.56544502617801</v>
      </c>
      <c r="D59" s="467">
        <f t="shared" si="3"/>
        <v>11.920529801324504</v>
      </c>
      <c r="E59" s="467">
        <f t="shared" si="3"/>
        <v>16.507936507936506</v>
      </c>
      <c r="F59" s="467">
        <f t="shared" si="3"/>
        <v>16.430594900849862</v>
      </c>
      <c r="G59" s="467">
        <f t="shared" si="3"/>
        <v>15.328467153284672</v>
      </c>
      <c r="H59" s="467">
        <f t="shared" si="3"/>
        <v>9.8412698412698418</v>
      </c>
      <c r="I59" s="467">
        <f t="shared" si="3"/>
        <v>16.891891891891891</v>
      </c>
      <c r="J59" s="467">
        <f t="shared" si="3"/>
        <v>12.867647058823529</v>
      </c>
      <c r="K59" s="467">
        <f t="shared" si="3"/>
        <v>20.224719101123593</v>
      </c>
      <c r="L59" s="467">
        <f t="shared" si="3"/>
        <v>10.989010989010989</v>
      </c>
      <c r="M59" s="468">
        <f t="shared" si="3"/>
        <v>12.299465240641712</v>
      </c>
      <c r="N59" s="468">
        <f t="shared" si="3"/>
        <v>13.735343383584588</v>
      </c>
    </row>
    <row r="60" spans="1:14" s="207" customFormat="1" ht="12.75" customHeight="1" thickBot="1">
      <c r="A60" s="204" t="s">
        <v>165</v>
      </c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6"/>
    </row>
    <row r="61" spans="1:14" ht="12.75" customHeight="1">
      <c r="A61" s="208"/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183"/>
    </row>
    <row r="62" spans="1:14" ht="12.75" customHeight="1">
      <c r="A62" s="190"/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3"/>
    </row>
    <row r="63" spans="1:14" ht="12.75" customHeight="1">
      <c r="A63" s="190"/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3"/>
    </row>
    <row r="64" spans="1:14" ht="12.75" customHeight="1">
      <c r="A64" s="190"/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3"/>
    </row>
    <row r="65" spans="1:14" ht="12.75" customHeight="1">
      <c r="A65" s="190"/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3"/>
    </row>
    <row r="66" spans="1:14" ht="12.75" customHeight="1">
      <c r="A66" s="190"/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3"/>
    </row>
    <row r="67" spans="1:14" ht="12.75" customHeight="1">
      <c r="A67" s="190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3"/>
    </row>
    <row r="68" spans="1:14" ht="12.75" customHeight="1">
      <c r="A68" s="190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3"/>
    </row>
    <row r="69" spans="1:14" ht="12.75" customHeight="1">
      <c r="A69" s="190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3"/>
    </row>
    <row r="70" spans="1:14" ht="12.75" customHeight="1">
      <c r="A70" s="190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3"/>
    </row>
    <row r="71" spans="1:14" ht="12.75" customHeight="1">
      <c r="A71" s="190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3"/>
    </row>
    <row r="72" spans="1:14" ht="12.75" customHeight="1" thickBot="1">
      <c r="A72" s="202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203"/>
    </row>
    <row r="73" spans="1:14" s="207" customFormat="1" ht="12.75" customHeight="1" thickBot="1">
      <c r="A73" s="210" t="s">
        <v>157</v>
      </c>
      <c r="B73" s="211">
        <v>7</v>
      </c>
      <c r="C73" s="212">
        <v>8</v>
      </c>
      <c r="D73" s="212">
        <v>9</v>
      </c>
      <c r="E73" s="212">
        <v>10</v>
      </c>
      <c r="F73" s="212">
        <v>11</v>
      </c>
      <c r="G73" s="212">
        <v>12</v>
      </c>
      <c r="H73" s="212">
        <v>13</v>
      </c>
      <c r="I73" s="212">
        <v>14</v>
      </c>
      <c r="J73" s="212">
        <v>15</v>
      </c>
      <c r="K73" s="212">
        <v>16</v>
      </c>
      <c r="L73" s="212">
        <v>17</v>
      </c>
      <c r="M73" s="212">
        <v>18</v>
      </c>
      <c r="N73" s="213" t="s">
        <v>14</v>
      </c>
    </row>
    <row r="74" spans="1:14" s="207" customFormat="1" ht="12.75" customHeight="1">
      <c r="A74" s="214" t="s">
        <v>6</v>
      </c>
      <c r="B74" s="461">
        <f>B38+B56</f>
        <v>89</v>
      </c>
      <c r="C74" s="462">
        <f t="shared" ref="C74:M74" si="4">C38+C56</f>
        <v>111</v>
      </c>
      <c r="D74" s="462">
        <f t="shared" si="4"/>
        <v>107</v>
      </c>
      <c r="E74" s="462">
        <f t="shared" si="4"/>
        <v>91</v>
      </c>
      <c r="F74" s="462">
        <f t="shared" si="4"/>
        <v>98</v>
      </c>
      <c r="G74" s="462">
        <f t="shared" si="4"/>
        <v>77</v>
      </c>
      <c r="H74" s="462">
        <f t="shared" si="4"/>
        <v>70</v>
      </c>
      <c r="I74" s="462">
        <f t="shared" si="4"/>
        <v>95</v>
      </c>
      <c r="J74" s="462">
        <f t="shared" si="4"/>
        <v>64</v>
      </c>
      <c r="K74" s="462">
        <f t="shared" si="4"/>
        <v>71</v>
      </c>
      <c r="L74" s="462">
        <f t="shared" si="4"/>
        <v>59</v>
      </c>
      <c r="M74" s="463">
        <f t="shared" si="4"/>
        <v>41</v>
      </c>
      <c r="N74" s="218">
        <f>SUM(B74:M74)</f>
        <v>973</v>
      </c>
    </row>
    <row r="75" spans="1:14" s="207" customFormat="1" ht="12.75" customHeight="1" thickBot="1">
      <c r="A75" s="219" t="s">
        <v>158</v>
      </c>
      <c r="B75" s="464">
        <f>B39+B57</f>
        <v>428</v>
      </c>
      <c r="C75" s="221">
        <f t="shared" ref="C75:M75" si="5">C39+C57</f>
        <v>506</v>
      </c>
      <c r="D75" s="221">
        <f t="shared" si="5"/>
        <v>465</v>
      </c>
      <c r="E75" s="221">
        <f t="shared" si="5"/>
        <v>470</v>
      </c>
      <c r="F75" s="221">
        <f t="shared" si="5"/>
        <v>547</v>
      </c>
      <c r="G75" s="221">
        <f t="shared" si="5"/>
        <v>486</v>
      </c>
      <c r="H75" s="221">
        <f t="shared" si="5"/>
        <v>538</v>
      </c>
      <c r="I75" s="221">
        <f t="shared" si="5"/>
        <v>555</v>
      </c>
      <c r="J75" s="221">
        <f t="shared" si="5"/>
        <v>469</v>
      </c>
      <c r="K75" s="221">
        <f t="shared" si="5"/>
        <v>501</v>
      </c>
      <c r="L75" s="221">
        <f t="shared" si="5"/>
        <v>702</v>
      </c>
      <c r="M75" s="465">
        <f t="shared" si="5"/>
        <v>528</v>
      </c>
      <c r="N75" s="223">
        <f>SUM(B75:M75)</f>
        <v>6195</v>
      </c>
    </row>
    <row r="76" spans="1:14" s="207" customFormat="1" ht="12.75" customHeight="1" thickBot="1">
      <c r="A76" s="219" t="s">
        <v>159</v>
      </c>
      <c r="B76" s="458">
        <f t="shared" ref="B76:M76" si="6">SUM(B74:B75)</f>
        <v>517</v>
      </c>
      <c r="C76" s="459">
        <f t="shared" si="6"/>
        <v>617</v>
      </c>
      <c r="D76" s="459">
        <f t="shared" si="6"/>
        <v>572</v>
      </c>
      <c r="E76" s="459">
        <f t="shared" si="6"/>
        <v>561</v>
      </c>
      <c r="F76" s="459">
        <f t="shared" si="6"/>
        <v>645</v>
      </c>
      <c r="G76" s="459">
        <f t="shared" si="6"/>
        <v>563</v>
      </c>
      <c r="H76" s="459">
        <f t="shared" si="6"/>
        <v>608</v>
      </c>
      <c r="I76" s="459">
        <f t="shared" si="6"/>
        <v>650</v>
      </c>
      <c r="J76" s="459">
        <f t="shared" si="6"/>
        <v>533</v>
      </c>
      <c r="K76" s="459">
        <f t="shared" si="6"/>
        <v>572</v>
      </c>
      <c r="L76" s="459">
        <f t="shared" si="6"/>
        <v>761</v>
      </c>
      <c r="M76" s="460">
        <f t="shared" si="6"/>
        <v>569</v>
      </c>
      <c r="N76" s="457">
        <f>SUM(B76:M76)</f>
        <v>7168</v>
      </c>
    </row>
    <row r="77" spans="1:14" s="207" customFormat="1" ht="12.75" customHeight="1" thickBot="1">
      <c r="A77" s="224" t="s">
        <v>160</v>
      </c>
      <c r="B77" s="466">
        <f>B74/B76*100</f>
        <v>17.214700193423599</v>
      </c>
      <c r="C77" s="467">
        <f t="shared" ref="C77:N77" si="7">C74/C76*100</f>
        <v>17.990275526742302</v>
      </c>
      <c r="D77" s="467">
        <f t="shared" si="7"/>
        <v>18.706293706293707</v>
      </c>
      <c r="E77" s="467">
        <f t="shared" si="7"/>
        <v>16.22103386809269</v>
      </c>
      <c r="F77" s="467">
        <f t="shared" si="7"/>
        <v>15.193798449612403</v>
      </c>
      <c r="G77" s="467">
        <f t="shared" si="7"/>
        <v>13.676731793960922</v>
      </c>
      <c r="H77" s="467">
        <f t="shared" si="7"/>
        <v>11.513157894736842</v>
      </c>
      <c r="I77" s="467">
        <f t="shared" si="7"/>
        <v>14.615384615384617</v>
      </c>
      <c r="J77" s="467">
        <f t="shared" si="7"/>
        <v>12.007504690431519</v>
      </c>
      <c r="K77" s="467">
        <f t="shared" si="7"/>
        <v>12.412587412587413</v>
      </c>
      <c r="L77" s="467">
        <f t="shared" si="7"/>
        <v>7.7529566360052566</v>
      </c>
      <c r="M77" s="468">
        <f t="shared" si="7"/>
        <v>7.2056239015817214</v>
      </c>
      <c r="N77" s="468">
        <f t="shared" si="7"/>
        <v>13.57421875</v>
      </c>
    </row>
  </sheetData>
  <phoneticPr fontId="3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T77"/>
  <sheetViews>
    <sheetView view="pageBreakPreview" topLeftCell="A3" zoomScaleNormal="100" zoomScaleSheetLayoutView="100" workbookViewId="0">
      <selection activeCell="V69" sqref="V69"/>
    </sheetView>
  </sheetViews>
  <sheetFormatPr defaultRowHeight="12"/>
  <cols>
    <col min="1" max="1" width="12.83203125" style="175" customWidth="1"/>
    <col min="2" max="13" width="7.83203125" style="175" customWidth="1"/>
    <col min="14" max="14" width="12.5" style="176" customWidth="1"/>
    <col min="15" max="16384" width="9.33203125" style="176"/>
  </cols>
  <sheetData>
    <row r="1" spans="1:20" hidden="1">
      <c r="B1" s="175">
        <v>11</v>
      </c>
      <c r="C1" s="175">
        <v>17</v>
      </c>
      <c r="D1" s="175">
        <v>23</v>
      </c>
      <c r="E1" s="175">
        <v>24</v>
      </c>
      <c r="F1" s="175">
        <v>25</v>
      </c>
      <c r="G1" s="175">
        <v>26</v>
      </c>
      <c r="H1" s="175">
        <v>27</v>
      </c>
      <c r="I1" s="175">
        <v>28</v>
      </c>
      <c r="J1" s="175">
        <v>29</v>
      </c>
      <c r="K1" s="175">
        <v>30</v>
      </c>
      <c r="L1" s="175">
        <v>31</v>
      </c>
      <c r="M1" s="175">
        <v>37</v>
      </c>
    </row>
    <row r="2" spans="1:20" hidden="1">
      <c r="B2" s="175">
        <v>16</v>
      </c>
      <c r="C2" s="175">
        <v>22</v>
      </c>
      <c r="D2" s="175">
        <v>23</v>
      </c>
      <c r="E2" s="175">
        <v>24</v>
      </c>
      <c r="F2" s="175">
        <v>25</v>
      </c>
      <c r="G2" s="175">
        <v>26</v>
      </c>
      <c r="H2" s="175">
        <v>27</v>
      </c>
      <c r="I2" s="175">
        <v>28</v>
      </c>
      <c r="J2" s="175">
        <v>29</v>
      </c>
      <c r="K2" s="175">
        <v>30</v>
      </c>
      <c r="L2" s="175">
        <v>36</v>
      </c>
      <c r="M2" s="175">
        <v>42</v>
      </c>
    </row>
    <row r="3" spans="1:20">
      <c r="A3" s="177"/>
    </row>
    <row r="4" spans="1:20" ht="12.75" thickBot="1">
      <c r="A4" s="177"/>
    </row>
    <row r="5" spans="1:20" ht="12.95" customHeight="1">
      <c r="A5" s="178"/>
      <c r="B5" s="178"/>
      <c r="C5" s="178"/>
      <c r="D5" s="178"/>
      <c r="E5" s="178"/>
      <c r="F5" s="178"/>
      <c r="G5" s="178"/>
      <c r="I5" s="179"/>
      <c r="J5" s="180"/>
      <c r="K5" s="180"/>
      <c r="L5" s="180"/>
      <c r="M5" s="180"/>
      <c r="N5" s="181"/>
    </row>
    <row r="6" spans="1:20" ht="12.95" customHeight="1">
      <c r="A6" s="178"/>
      <c r="B6" s="178"/>
      <c r="C6" s="178"/>
      <c r="D6" s="178"/>
      <c r="E6" s="178"/>
      <c r="F6" s="178"/>
      <c r="G6" s="178"/>
      <c r="I6" s="182"/>
      <c r="J6" s="178"/>
      <c r="K6" s="178"/>
      <c r="L6" s="178"/>
      <c r="M6" s="178"/>
      <c r="N6" s="183"/>
    </row>
    <row r="7" spans="1:20" ht="12.95" customHeight="1">
      <c r="A7" s="178"/>
      <c r="B7" s="178"/>
      <c r="C7" s="178"/>
      <c r="D7" s="178"/>
      <c r="E7" s="178"/>
      <c r="F7" s="178"/>
      <c r="G7" s="178"/>
      <c r="I7" s="182"/>
      <c r="J7" s="178"/>
      <c r="K7" s="178"/>
      <c r="L7" s="178"/>
      <c r="M7" s="178"/>
      <c r="N7" s="183"/>
    </row>
    <row r="8" spans="1:20" ht="12.95" customHeight="1">
      <c r="A8" s="184"/>
      <c r="B8" s="184"/>
      <c r="C8" s="184"/>
      <c r="D8" s="184"/>
      <c r="E8" s="184"/>
      <c r="F8" s="184"/>
      <c r="G8" s="184"/>
      <c r="H8" s="185"/>
      <c r="I8" s="186"/>
      <c r="J8" s="187"/>
      <c r="K8" s="187"/>
      <c r="L8" s="187"/>
      <c r="M8" s="178"/>
      <c r="N8" s="183"/>
      <c r="O8" s="175"/>
      <c r="P8" s="175"/>
      <c r="Q8" s="175"/>
      <c r="R8" s="175"/>
      <c r="S8" s="175"/>
      <c r="T8" s="175"/>
    </row>
    <row r="9" spans="1:20" ht="12.95" customHeight="1">
      <c r="A9" s="184"/>
      <c r="B9" s="184"/>
      <c r="C9" s="184"/>
      <c r="D9" s="184"/>
      <c r="E9" s="184"/>
      <c r="F9" s="184"/>
      <c r="G9" s="184"/>
      <c r="H9" s="185"/>
      <c r="I9" s="186"/>
      <c r="J9" s="187"/>
      <c r="K9" s="187"/>
      <c r="L9" s="187"/>
      <c r="M9" s="178"/>
      <c r="N9" s="183"/>
      <c r="O9" s="175"/>
      <c r="P9" s="175"/>
      <c r="Q9" s="175"/>
      <c r="R9" s="175"/>
      <c r="S9" s="175"/>
      <c r="T9" s="175"/>
    </row>
    <row r="10" spans="1:20" ht="12.95" customHeight="1">
      <c r="A10" s="184"/>
      <c r="B10" s="184"/>
      <c r="C10" s="184"/>
      <c r="D10" s="184"/>
      <c r="E10" s="184"/>
      <c r="F10" s="184"/>
      <c r="G10" s="184"/>
      <c r="I10" s="182"/>
      <c r="J10" s="178"/>
      <c r="K10" s="178"/>
      <c r="L10" s="178"/>
      <c r="M10" s="178"/>
      <c r="N10" s="183"/>
      <c r="O10" s="175"/>
      <c r="P10" s="175"/>
      <c r="Q10" s="175"/>
      <c r="R10" s="175"/>
      <c r="S10" s="175"/>
      <c r="T10" s="175"/>
    </row>
    <row r="11" spans="1:20" ht="18.75" customHeight="1">
      <c r="A11" s="188" t="s">
        <v>153</v>
      </c>
      <c r="B11" s="189"/>
      <c r="C11" s="189"/>
      <c r="D11" s="189"/>
      <c r="E11" s="187"/>
      <c r="F11" s="187"/>
      <c r="G11" s="187"/>
      <c r="H11" s="176" t="s">
        <v>3</v>
      </c>
      <c r="I11" s="190" t="s">
        <v>3</v>
      </c>
      <c r="J11" s="184"/>
      <c r="K11" s="184"/>
      <c r="L11" s="184"/>
      <c r="M11" s="178"/>
      <c r="N11" s="183"/>
      <c r="P11" s="191"/>
      <c r="Q11" s="191"/>
      <c r="R11" s="191"/>
      <c r="S11" s="191"/>
      <c r="T11" s="191"/>
    </row>
    <row r="12" spans="1:20" ht="9.75" customHeight="1">
      <c r="A12" s="188"/>
      <c r="B12" s="189"/>
      <c r="C12" s="189"/>
      <c r="D12" s="189"/>
      <c r="E12" s="187"/>
      <c r="F12" s="187"/>
      <c r="G12" s="187"/>
      <c r="H12" s="176"/>
      <c r="I12" s="190"/>
      <c r="J12" s="184"/>
      <c r="K12" s="184"/>
      <c r="L12" s="184"/>
      <c r="M12" s="178"/>
      <c r="N12" s="183"/>
      <c r="P12" s="191"/>
      <c r="Q12" s="191"/>
      <c r="R12" s="191"/>
      <c r="S12" s="191"/>
      <c r="T12" s="191"/>
    </row>
    <row r="13" spans="1:20" ht="9.75" customHeight="1">
      <c r="A13" s="188"/>
      <c r="B13" s="189"/>
      <c r="C13" s="189"/>
      <c r="D13" s="189"/>
      <c r="E13" s="187"/>
      <c r="F13" s="187"/>
      <c r="G13" s="187"/>
      <c r="H13" s="176"/>
      <c r="I13" s="190"/>
      <c r="J13" s="184"/>
      <c r="K13" s="184"/>
      <c r="L13" s="184"/>
      <c r="M13" s="178"/>
      <c r="N13" s="183"/>
      <c r="P13" s="191"/>
      <c r="Q13" s="191"/>
      <c r="R13" s="191"/>
      <c r="S13" s="191"/>
      <c r="T13" s="191"/>
    </row>
    <row r="14" spans="1:20" ht="9.75" customHeight="1">
      <c r="A14" s="188"/>
      <c r="B14" s="189"/>
      <c r="C14" s="189"/>
      <c r="D14" s="189"/>
      <c r="E14" s="187"/>
      <c r="F14" s="187"/>
      <c r="G14" s="192"/>
      <c r="H14" s="176"/>
      <c r="I14" s="190"/>
      <c r="J14" s="184"/>
      <c r="K14" s="184"/>
      <c r="L14" s="184"/>
      <c r="M14" s="178"/>
      <c r="N14" s="183"/>
      <c r="P14" s="191"/>
      <c r="Q14" s="191"/>
      <c r="R14" s="191"/>
      <c r="S14" s="191"/>
      <c r="T14" s="191"/>
    </row>
    <row r="15" spans="1:20" ht="12.95" customHeight="1">
      <c r="A15" s="184"/>
      <c r="B15" s="184"/>
      <c r="C15" s="184"/>
      <c r="D15" s="184"/>
      <c r="E15" s="184"/>
      <c r="F15" s="184"/>
      <c r="G15" s="184"/>
      <c r="H15" s="176"/>
      <c r="I15" s="190"/>
      <c r="J15" s="184"/>
      <c r="K15" s="184"/>
      <c r="L15" s="184"/>
      <c r="M15" s="178"/>
      <c r="N15" s="183"/>
      <c r="T15" s="191"/>
    </row>
    <row r="16" spans="1:20" ht="12.95" customHeight="1">
      <c r="A16" s="184"/>
      <c r="B16" s="184"/>
      <c r="C16" s="184"/>
      <c r="D16" s="184"/>
      <c r="E16" s="184"/>
      <c r="F16" s="184"/>
      <c r="G16" s="193" t="s">
        <v>162</v>
      </c>
      <c r="H16" s="176"/>
      <c r="I16" s="190"/>
      <c r="J16" s="184"/>
      <c r="K16" s="184"/>
      <c r="L16" s="184"/>
      <c r="M16" s="178"/>
      <c r="N16" s="183"/>
      <c r="T16" s="191"/>
    </row>
    <row r="17" spans="1:20" ht="12.95" customHeight="1">
      <c r="A17" s="184"/>
      <c r="B17" s="184"/>
      <c r="C17" s="184"/>
      <c r="D17" s="184"/>
      <c r="E17" s="184"/>
      <c r="F17" s="184"/>
      <c r="G17" s="194"/>
      <c r="H17" s="176"/>
      <c r="I17" s="190"/>
      <c r="J17" s="184"/>
      <c r="K17" s="184"/>
      <c r="L17" s="184"/>
      <c r="M17" s="178"/>
      <c r="N17" s="183"/>
      <c r="T17" s="191"/>
    </row>
    <row r="18" spans="1:20" ht="12.95" customHeight="1">
      <c r="A18" s="184"/>
      <c r="B18" s="184"/>
      <c r="C18" s="184"/>
      <c r="D18" s="184"/>
      <c r="E18" s="184"/>
      <c r="F18" s="184"/>
      <c r="G18" s="195" t="s">
        <v>166</v>
      </c>
      <c r="H18" s="176"/>
      <c r="I18" s="190"/>
      <c r="J18" s="184"/>
      <c r="K18" s="184"/>
      <c r="L18" s="184"/>
      <c r="M18" s="178"/>
      <c r="N18" s="183"/>
      <c r="T18" s="191"/>
    </row>
    <row r="19" spans="1:20" ht="12.95" customHeight="1">
      <c r="A19" s="184"/>
      <c r="B19" s="184"/>
      <c r="C19" s="184"/>
      <c r="D19" s="184"/>
      <c r="E19" s="184"/>
      <c r="F19" s="184"/>
      <c r="G19" s="194"/>
      <c r="H19" s="176"/>
      <c r="I19" s="190"/>
      <c r="J19" s="184"/>
      <c r="K19" s="184"/>
      <c r="L19" s="184"/>
      <c r="M19" s="178"/>
      <c r="N19" s="183"/>
      <c r="T19" s="191"/>
    </row>
    <row r="20" spans="1:20" ht="12.95" customHeight="1">
      <c r="A20" s="184"/>
      <c r="B20" s="184"/>
      <c r="C20" s="184"/>
      <c r="D20" s="184"/>
      <c r="E20" s="184"/>
      <c r="F20" s="184"/>
      <c r="G20" s="195" t="s">
        <v>167</v>
      </c>
      <c r="H20" s="176"/>
      <c r="I20" s="190"/>
      <c r="J20" s="184"/>
      <c r="K20" s="184"/>
      <c r="L20" s="184"/>
      <c r="M20" s="178"/>
      <c r="N20" s="183"/>
      <c r="S20" s="191"/>
    </row>
    <row r="21" spans="1:20" ht="12.95" customHeight="1" thickBot="1">
      <c r="A21" s="196"/>
      <c r="B21" s="196"/>
      <c r="C21" s="196"/>
      <c r="D21" s="196"/>
      <c r="E21" s="196"/>
      <c r="F21" s="196"/>
      <c r="G21" s="196"/>
      <c r="H21" s="176"/>
      <c r="I21" s="190"/>
      <c r="J21" s="184"/>
      <c r="K21" s="184"/>
      <c r="L21" s="184"/>
      <c r="M21" s="178"/>
      <c r="N21" s="183"/>
      <c r="S21" s="191"/>
    </row>
    <row r="22" spans="1:20" ht="12.75" customHeight="1">
      <c r="A22" s="197" t="s">
        <v>236</v>
      </c>
      <c r="B22" s="198"/>
      <c r="C22" s="198"/>
      <c r="D22" s="199"/>
      <c r="E22" s="199"/>
      <c r="F22" s="199"/>
      <c r="G22" s="199"/>
      <c r="H22" s="176"/>
      <c r="I22" s="190"/>
      <c r="J22" s="184"/>
      <c r="K22" s="184"/>
      <c r="L22" s="184"/>
      <c r="M22" s="178"/>
      <c r="N22" s="183"/>
      <c r="R22" s="191"/>
      <c r="S22" s="191"/>
    </row>
    <row r="23" spans="1:20" ht="12.75" customHeight="1" thickBot="1">
      <c r="A23" s="200" t="s">
        <v>257</v>
      </c>
      <c r="B23" s="196"/>
      <c r="C23" s="196"/>
      <c r="D23" s="201"/>
      <c r="E23" s="201"/>
      <c r="F23" s="201"/>
      <c r="G23" s="201"/>
      <c r="H23" s="176"/>
      <c r="I23" s="202"/>
      <c r="J23" s="196"/>
      <c r="K23" s="196"/>
      <c r="L23" s="196"/>
      <c r="M23" s="201"/>
      <c r="N23" s="203"/>
      <c r="R23" s="191"/>
      <c r="S23" s="191"/>
    </row>
    <row r="24" spans="1:20" s="207" customFormat="1" ht="12.75" customHeight="1" thickBot="1">
      <c r="A24" s="204" t="s">
        <v>86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6"/>
    </row>
    <row r="25" spans="1:20" ht="12.75" customHeight="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183"/>
    </row>
    <row r="26" spans="1:20" ht="12.75" customHeight="1">
      <c r="A26" s="190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3"/>
    </row>
    <row r="27" spans="1:20" ht="12.75" customHeight="1">
      <c r="A27" s="190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3"/>
    </row>
    <row r="28" spans="1:20" ht="12.75" customHeight="1">
      <c r="A28" s="190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3"/>
    </row>
    <row r="29" spans="1:20" ht="12.75" customHeight="1">
      <c r="A29" s="190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3"/>
    </row>
    <row r="30" spans="1:20" ht="12.75" customHeight="1">
      <c r="A30" s="190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3"/>
    </row>
    <row r="31" spans="1:20" ht="12.75" customHeight="1">
      <c r="A31" s="190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3"/>
    </row>
    <row r="32" spans="1:20" ht="12.75" customHeight="1">
      <c r="A32" s="190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3"/>
    </row>
    <row r="33" spans="1:14" ht="12.75" customHeight="1">
      <c r="A33" s="190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3"/>
    </row>
    <row r="34" spans="1:14" ht="12.75" customHeight="1">
      <c r="A34" s="190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3"/>
    </row>
    <row r="35" spans="1:14" ht="12.75" customHeight="1">
      <c r="A35" s="190"/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3"/>
    </row>
    <row r="36" spans="1:14" ht="12.75" customHeight="1" thickBot="1">
      <c r="A36" s="202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03"/>
    </row>
    <row r="37" spans="1:14" s="207" customFormat="1" ht="12.75" customHeight="1" thickBot="1">
      <c r="A37" s="210" t="s">
        <v>157</v>
      </c>
      <c r="B37" s="211">
        <v>7</v>
      </c>
      <c r="C37" s="212">
        <v>8</v>
      </c>
      <c r="D37" s="212">
        <v>9</v>
      </c>
      <c r="E37" s="212">
        <v>10</v>
      </c>
      <c r="F37" s="212">
        <v>11</v>
      </c>
      <c r="G37" s="212">
        <v>12</v>
      </c>
      <c r="H37" s="212">
        <v>13</v>
      </c>
      <c r="I37" s="212">
        <v>14</v>
      </c>
      <c r="J37" s="212">
        <v>15</v>
      </c>
      <c r="K37" s="212">
        <v>16</v>
      </c>
      <c r="L37" s="212">
        <v>17</v>
      </c>
      <c r="M37" s="212">
        <v>18</v>
      </c>
      <c r="N37" s="213" t="s">
        <v>14</v>
      </c>
    </row>
    <row r="38" spans="1:14" s="207" customFormat="1" ht="12.75" customHeight="1">
      <c r="A38" s="214" t="s">
        <v>6</v>
      </c>
      <c r="B38" s="215">
        <f>'No.1Ｃ（断面別）'!G30</f>
        <v>31</v>
      </c>
      <c r="C38" s="216">
        <f>'No.1Ｃ（断面別）'!G37</f>
        <v>55</v>
      </c>
      <c r="D38" s="217">
        <f>'No.1Ｃ（断面別）'!G38</f>
        <v>56</v>
      </c>
      <c r="E38" s="217">
        <f>'No.1Ｃ（断面別）'!G39</f>
        <v>64</v>
      </c>
      <c r="F38" s="217">
        <f>'No.1Ｃ（断面別）'!G40</f>
        <v>68</v>
      </c>
      <c r="G38" s="217">
        <f>'No.1Ｃ（断面別）'!G41</f>
        <v>38</v>
      </c>
      <c r="H38" s="217">
        <f>'No.1Ｃ（断面別）'!G42</f>
        <v>36</v>
      </c>
      <c r="I38" s="217">
        <f>'No.1Ｃ（断面別）'!G43</f>
        <v>35</v>
      </c>
      <c r="J38" s="217">
        <f>'No.1Ｃ（断面別）'!G44</f>
        <v>36</v>
      </c>
      <c r="K38" s="217">
        <f>'No.1Ｃ（断面別）'!G45</f>
        <v>35</v>
      </c>
      <c r="L38" s="217">
        <f>'No.1Ｃ（断面別）'!G52</f>
        <v>28</v>
      </c>
      <c r="M38" s="217">
        <f>'No.1Ｃ（断面別）'!G59</f>
        <v>18</v>
      </c>
      <c r="N38" s="218">
        <f>SUM(B38:M38)</f>
        <v>500</v>
      </c>
    </row>
    <row r="39" spans="1:14" s="207" customFormat="1" ht="12.75" customHeight="1" thickBot="1">
      <c r="A39" s="219" t="s">
        <v>158</v>
      </c>
      <c r="B39" s="220">
        <f>'No.1Ｃ（断面別）'!D30</f>
        <v>442</v>
      </c>
      <c r="C39" s="221">
        <f>'No.1Ｃ（断面別）'!D37</f>
        <v>384</v>
      </c>
      <c r="D39" s="222">
        <f>'No.1Ｃ（断面別）'!D38</f>
        <v>320</v>
      </c>
      <c r="E39" s="222">
        <f>'No.1Ｃ（断面別）'!D39</f>
        <v>338</v>
      </c>
      <c r="F39" s="222">
        <f>'No.1Ｃ（断面別）'!D40</f>
        <v>298</v>
      </c>
      <c r="G39" s="222">
        <f>'No.1Ｃ（断面別）'!D41</f>
        <v>270</v>
      </c>
      <c r="H39" s="222">
        <f>'No.1Ｃ（断面別）'!D42</f>
        <v>374</v>
      </c>
      <c r="I39" s="222">
        <f>'No.1Ｃ（断面別）'!D43</f>
        <v>339</v>
      </c>
      <c r="J39" s="222">
        <f>'No.1Ｃ（断面別）'!D44</f>
        <v>370</v>
      </c>
      <c r="K39" s="222">
        <f>'No.1Ｃ（断面別）'!D45</f>
        <v>356</v>
      </c>
      <c r="L39" s="222">
        <f>'No.1Ｃ（断面別）'!D52</f>
        <v>373</v>
      </c>
      <c r="M39" s="222">
        <f>'No.1Ｃ（断面別）'!D59</f>
        <v>329</v>
      </c>
      <c r="N39" s="223">
        <f>SUM(B39:M39)</f>
        <v>4193</v>
      </c>
    </row>
    <row r="40" spans="1:14" s="207" customFormat="1" ht="12.75" customHeight="1" thickBot="1">
      <c r="A40" s="219" t="s">
        <v>159</v>
      </c>
      <c r="B40" s="458">
        <f t="shared" ref="B40:M40" si="0">SUM(B38:B39)</f>
        <v>473</v>
      </c>
      <c r="C40" s="459">
        <f t="shared" si="0"/>
        <v>439</v>
      </c>
      <c r="D40" s="459">
        <f t="shared" si="0"/>
        <v>376</v>
      </c>
      <c r="E40" s="459">
        <f t="shared" si="0"/>
        <v>402</v>
      </c>
      <c r="F40" s="459">
        <f t="shared" si="0"/>
        <v>366</v>
      </c>
      <c r="G40" s="459">
        <f t="shared" si="0"/>
        <v>308</v>
      </c>
      <c r="H40" s="459">
        <f t="shared" si="0"/>
        <v>410</v>
      </c>
      <c r="I40" s="459">
        <f t="shared" si="0"/>
        <v>374</v>
      </c>
      <c r="J40" s="459">
        <f t="shared" si="0"/>
        <v>406</v>
      </c>
      <c r="K40" s="459">
        <f t="shared" si="0"/>
        <v>391</v>
      </c>
      <c r="L40" s="459">
        <f t="shared" si="0"/>
        <v>401</v>
      </c>
      <c r="M40" s="460">
        <f t="shared" si="0"/>
        <v>347</v>
      </c>
      <c r="N40" s="457">
        <f>SUM(B40:M40)</f>
        <v>4693</v>
      </c>
    </row>
    <row r="41" spans="1:14" s="207" customFormat="1" ht="12.75" customHeight="1" thickBot="1">
      <c r="A41" s="224" t="s">
        <v>160</v>
      </c>
      <c r="B41" s="466">
        <f>B38/B40*100</f>
        <v>6.5539112050739963</v>
      </c>
      <c r="C41" s="467">
        <f t="shared" ref="C41:N41" si="1">C38/C40*100</f>
        <v>12.52847380410023</v>
      </c>
      <c r="D41" s="467">
        <f t="shared" si="1"/>
        <v>14.893617021276595</v>
      </c>
      <c r="E41" s="467">
        <f t="shared" si="1"/>
        <v>15.920398009950249</v>
      </c>
      <c r="F41" s="467">
        <f t="shared" si="1"/>
        <v>18.579234972677597</v>
      </c>
      <c r="G41" s="467">
        <f t="shared" si="1"/>
        <v>12.337662337662337</v>
      </c>
      <c r="H41" s="467">
        <f t="shared" si="1"/>
        <v>8.7804878048780477</v>
      </c>
      <c r="I41" s="467">
        <f t="shared" si="1"/>
        <v>9.3582887700534751</v>
      </c>
      <c r="J41" s="467">
        <f t="shared" si="1"/>
        <v>8.8669950738916263</v>
      </c>
      <c r="K41" s="467">
        <f t="shared" si="1"/>
        <v>8.9514066496163682</v>
      </c>
      <c r="L41" s="467">
        <f t="shared" si="1"/>
        <v>6.982543640897755</v>
      </c>
      <c r="M41" s="468">
        <f t="shared" si="1"/>
        <v>5.1873198847262252</v>
      </c>
      <c r="N41" s="468">
        <f t="shared" si="1"/>
        <v>10.654165778819518</v>
      </c>
    </row>
    <row r="42" spans="1:14" s="207" customFormat="1" ht="12.75" customHeight="1" thickBot="1">
      <c r="A42" s="204" t="s">
        <v>87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6"/>
    </row>
    <row r="43" spans="1:14" ht="12.75" customHeight="1">
      <c r="A43" s="208"/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183"/>
    </row>
    <row r="44" spans="1:14" ht="12.75" customHeight="1">
      <c r="A44" s="190"/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3"/>
    </row>
    <row r="45" spans="1:14" ht="12.75" customHeight="1">
      <c r="A45" s="190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3"/>
    </row>
    <row r="46" spans="1:14" ht="12.75" customHeight="1">
      <c r="A46" s="190"/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3"/>
    </row>
    <row r="47" spans="1:14" ht="12.75" customHeight="1">
      <c r="A47" s="190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3"/>
    </row>
    <row r="48" spans="1:14" ht="12.75" customHeight="1">
      <c r="A48" s="190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3"/>
    </row>
    <row r="49" spans="1:14" ht="12.75" customHeight="1">
      <c r="A49" s="190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3"/>
    </row>
    <row r="50" spans="1:14" ht="12.75" customHeight="1">
      <c r="A50" s="190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3"/>
    </row>
    <row r="51" spans="1:14" ht="12.75" customHeight="1">
      <c r="A51" s="190"/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3"/>
    </row>
    <row r="52" spans="1:14" ht="12.75" customHeight="1">
      <c r="A52" s="190"/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3"/>
    </row>
    <row r="53" spans="1:14" ht="12.75" customHeight="1">
      <c r="A53" s="190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3"/>
    </row>
    <row r="54" spans="1:14" ht="12.75" customHeight="1" thickBot="1">
      <c r="A54" s="202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203"/>
    </row>
    <row r="55" spans="1:14" s="207" customFormat="1" ht="12.75" customHeight="1" thickBot="1">
      <c r="A55" s="210" t="s">
        <v>157</v>
      </c>
      <c r="B55" s="211">
        <v>7</v>
      </c>
      <c r="C55" s="212">
        <v>8</v>
      </c>
      <c r="D55" s="212">
        <v>9</v>
      </c>
      <c r="E55" s="212">
        <v>10</v>
      </c>
      <c r="F55" s="212">
        <v>11</v>
      </c>
      <c r="G55" s="212">
        <v>12</v>
      </c>
      <c r="H55" s="212">
        <v>13</v>
      </c>
      <c r="I55" s="212">
        <v>14</v>
      </c>
      <c r="J55" s="212">
        <v>15</v>
      </c>
      <c r="K55" s="212">
        <v>16</v>
      </c>
      <c r="L55" s="212">
        <v>17</v>
      </c>
      <c r="M55" s="212">
        <v>18</v>
      </c>
      <c r="N55" s="213" t="s">
        <v>14</v>
      </c>
    </row>
    <row r="56" spans="1:14" s="207" customFormat="1" ht="12.75" customHeight="1">
      <c r="A56" s="214" t="s">
        <v>6</v>
      </c>
      <c r="B56" s="215">
        <f>'No.1Ｃ（断面別）'!P30</f>
        <v>33</v>
      </c>
      <c r="C56" s="216">
        <f>'No.1Ｃ（断面別）'!P37</f>
        <v>43</v>
      </c>
      <c r="D56" s="217">
        <f>'No.1Ｃ（断面別）'!P38</f>
        <v>55</v>
      </c>
      <c r="E56" s="217">
        <f>'No.1Ｃ（断面別）'!P39</f>
        <v>47</v>
      </c>
      <c r="F56" s="217">
        <f>'No.1Ｃ（断面別）'!P40</f>
        <v>45</v>
      </c>
      <c r="G56" s="217">
        <f>'No.1Ｃ（断面別）'!P41</f>
        <v>34</v>
      </c>
      <c r="H56" s="217">
        <f>'No.1Ｃ（断面別）'!P42</f>
        <v>33</v>
      </c>
      <c r="I56" s="217">
        <f>'No.1Ｃ（断面別）'!P43</f>
        <v>34</v>
      </c>
      <c r="J56" s="217">
        <f>'No.1Ｃ（断面別）'!P44</f>
        <v>45</v>
      </c>
      <c r="K56" s="217">
        <f>'No.1Ｃ（断面別）'!P45</f>
        <v>34</v>
      </c>
      <c r="L56" s="217">
        <f>'No.1Ｃ（断面別）'!P52</f>
        <v>24</v>
      </c>
      <c r="M56" s="217">
        <f>'No.1Ｃ（断面別）'!P59</f>
        <v>46</v>
      </c>
      <c r="N56" s="218">
        <f>SUM(B56:M56)</f>
        <v>473</v>
      </c>
    </row>
    <row r="57" spans="1:14" s="207" customFormat="1" ht="12.75" customHeight="1" thickBot="1">
      <c r="A57" s="219" t="s">
        <v>158</v>
      </c>
      <c r="B57" s="220">
        <f>'No.1Ｃ（断面別）'!M30</f>
        <v>467</v>
      </c>
      <c r="C57" s="221">
        <f>'No.1Ｃ（断面別）'!M37</f>
        <v>413</v>
      </c>
      <c r="D57" s="222">
        <f>'No.1Ｃ（断面別）'!M38</f>
        <v>387</v>
      </c>
      <c r="E57" s="222">
        <f>'No.1Ｃ（断面別）'!M39</f>
        <v>414</v>
      </c>
      <c r="F57" s="222">
        <f>'No.1Ｃ（断面別）'!M40</f>
        <v>429</v>
      </c>
      <c r="G57" s="222">
        <f>'No.1Ｃ（断面別）'!M41</f>
        <v>387</v>
      </c>
      <c r="H57" s="222">
        <f>'No.1Ｃ（断面別）'!M42</f>
        <v>296</v>
      </c>
      <c r="I57" s="222">
        <f>'No.1Ｃ（断面別）'!M43</f>
        <v>511</v>
      </c>
      <c r="J57" s="222">
        <f>'No.1Ｃ（断面別）'!M44</f>
        <v>381</v>
      </c>
      <c r="K57" s="222">
        <f>'No.1Ｃ（断面別）'!M45</f>
        <v>514</v>
      </c>
      <c r="L57" s="222">
        <f>'No.1Ｃ（断面別）'!M52</f>
        <v>472</v>
      </c>
      <c r="M57" s="222">
        <f>'No.1Ｃ（断面別）'!M59</f>
        <v>384</v>
      </c>
      <c r="N57" s="223">
        <f>SUM(B57:M57)</f>
        <v>5055</v>
      </c>
    </row>
    <row r="58" spans="1:14" s="207" customFormat="1" ht="12.75" customHeight="1" thickBot="1">
      <c r="A58" s="219" t="s">
        <v>159</v>
      </c>
      <c r="B58" s="458">
        <f t="shared" ref="B58:M58" si="2">SUM(B56:B57)</f>
        <v>500</v>
      </c>
      <c r="C58" s="459">
        <f t="shared" si="2"/>
        <v>456</v>
      </c>
      <c r="D58" s="459">
        <f t="shared" si="2"/>
        <v>442</v>
      </c>
      <c r="E58" s="459">
        <f t="shared" si="2"/>
        <v>461</v>
      </c>
      <c r="F58" s="459">
        <f t="shared" si="2"/>
        <v>474</v>
      </c>
      <c r="G58" s="459">
        <f t="shared" si="2"/>
        <v>421</v>
      </c>
      <c r="H58" s="459">
        <f t="shared" si="2"/>
        <v>329</v>
      </c>
      <c r="I58" s="459">
        <f t="shared" si="2"/>
        <v>545</v>
      </c>
      <c r="J58" s="459">
        <f t="shared" si="2"/>
        <v>426</v>
      </c>
      <c r="K58" s="459">
        <f t="shared" si="2"/>
        <v>548</v>
      </c>
      <c r="L58" s="459">
        <f t="shared" si="2"/>
        <v>496</v>
      </c>
      <c r="M58" s="460">
        <f t="shared" si="2"/>
        <v>430</v>
      </c>
      <c r="N58" s="457">
        <f>SUM(B58:M58)</f>
        <v>5528</v>
      </c>
    </row>
    <row r="59" spans="1:14" s="207" customFormat="1" ht="12.75" customHeight="1" thickBot="1">
      <c r="A59" s="224" t="s">
        <v>160</v>
      </c>
      <c r="B59" s="466">
        <f>B56/B58*100</f>
        <v>6.6000000000000005</v>
      </c>
      <c r="C59" s="467">
        <f t="shared" ref="C59:N59" si="3">C56/C58*100</f>
        <v>9.4298245614035086</v>
      </c>
      <c r="D59" s="467">
        <f t="shared" si="3"/>
        <v>12.44343891402715</v>
      </c>
      <c r="E59" s="467">
        <f t="shared" si="3"/>
        <v>10.195227765726681</v>
      </c>
      <c r="F59" s="467">
        <f t="shared" si="3"/>
        <v>9.4936708860759502</v>
      </c>
      <c r="G59" s="467">
        <f t="shared" si="3"/>
        <v>8.0760095011876487</v>
      </c>
      <c r="H59" s="467">
        <f t="shared" si="3"/>
        <v>10.030395136778116</v>
      </c>
      <c r="I59" s="467">
        <f t="shared" si="3"/>
        <v>6.238532110091743</v>
      </c>
      <c r="J59" s="467">
        <f t="shared" si="3"/>
        <v>10.56338028169014</v>
      </c>
      <c r="K59" s="467">
        <f t="shared" si="3"/>
        <v>6.2043795620437958</v>
      </c>
      <c r="L59" s="467">
        <f t="shared" si="3"/>
        <v>4.838709677419355</v>
      </c>
      <c r="M59" s="468">
        <f t="shared" si="3"/>
        <v>10.697674418604651</v>
      </c>
      <c r="N59" s="468">
        <f t="shared" si="3"/>
        <v>8.5564399421128794</v>
      </c>
    </row>
    <row r="60" spans="1:14" s="207" customFormat="1" ht="12.75" customHeight="1" thickBot="1">
      <c r="A60" s="204" t="s">
        <v>168</v>
      </c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6"/>
    </row>
    <row r="61" spans="1:14" ht="12.75" customHeight="1">
      <c r="A61" s="208"/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183"/>
    </row>
    <row r="62" spans="1:14" ht="12.75" customHeight="1">
      <c r="A62" s="190"/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3"/>
    </row>
    <row r="63" spans="1:14" ht="12.75" customHeight="1">
      <c r="A63" s="190"/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3"/>
    </row>
    <row r="64" spans="1:14" ht="12.75" customHeight="1">
      <c r="A64" s="190"/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3"/>
    </row>
    <row r="65" spans="1:14" ht="12.75" customHeight="1">
      <c r="A65" s="190"/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3"/>
    </row>
    <row r="66" spans="1:14" ht="12.75" customHeight="1">
      <c r="A66" s="190"/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3"/>
    </row>
    <row r="67" spans="1:14" ht="12.75" customHeight="1">
      <c r="A67" s="190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3"/>
    </row>
    <row r="68" spans="1:14" ht="12.75" customHeight="1">
      <c r="A68" s="190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3"/>
    </row>
    <row r="69" spans="1:14" ht="12.75" customHeight="1">
      <c r="A69" s="190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3"/>
    </row>
    <row r="70" spans="1:14" ht="12.75" customHeight="1">
      <c r="A70" s="190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3"/>
    </row>
    <row r="71" spans="1:14" ht="12.75" customHeight="1">
      <c r="A71" s="190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3"/>
    </row>
    <row r="72" spans="1:14" ht="12.75" customHeight="1" thickBot="1">
      <c r="A72" s="202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203"/>
    </row>
    <row r="73" spans="1:14" s="207" customFormat="1" ht="12.75" customHeight="1" thickBot="1">
      <c r="A73" s="210" t="s">
        <v>157</v>
      </c>
      <c r="B73" s="211">
        <v>7</v>
      </c>
      <c r="C73" s="212">
        <v>8</v>
      </c>
      <c r="D73" s="212">
        <v>9</v>
      </c>
      <c r="E73" s="212">
        <v>10</v>
      </c>
      <c r="F73" s="212">
        <v>11</v>
      </c>
      <c r="G73" s="212">
        <v>12</v>
      </c>
      <c r="H73" s="212">
        <v>13</v>
      </c>
      <c r="I73" s="212">
        <v>14</v>
      </c>
      <c r="J73" s="212">
        <v>15</v>
      </c>
      <c r="K73" s="212">
        <v>16</v>
      </c>
      <c r="L73" s="212">
        <v>17</v>
      </c>
      <c r="M73" s="212">
        <v>18</v>
      </c>
      <c r="N73" s="213" t="s">
        <v>14</v>
      </c>
    </row>
    <row r="74" spans="1:14" s="207" customFormat="1" ht="12.75" customHeight="1">
      <c r="A74" s="214" t="s">
        <v>6</v>
      </c>
      <c r="B74" s="461">
        <f>B38+B56</f>
        <v>64</v>
      </c>
      <c r="C74" s="462">
        <f t="shared" ref="C74:M74" si="4">C38+C56</f>
        <v>98</v>
      </c>
      <c r="D74" s="462">
        <f t="shared" si="4"/>
        <v>111</v>
      </c>
      <c r="E74" s="462">
        <f t="shared" si="4"/>
        <v>111</v>
      </c>
      <c r="F74" s="462">
        <f t="shared" si="4"/>
        <v>113</v>
      </c>
      <c r="G74" s="462">
        <f t="shared" si="4"/>
        <v>72</v>
      </c>
      <c r="H74" s="462">
        <f t="shared" si="4"/>
        <v>69</v>
      </c>
      <c r="I74" s="462">
        <f t="shared" si="4"/>
        <v>69</v>
      </c>
      <c r="J74" s="462">
        <f t="shared" si="4"/>
        <v>81</v>
      </c>
      <c r="K74" s="462">
        <f t="shared" si="4"/>
        <v>69</v>
      </c>
      <c r="L74" s="462">
        <f t="shared" si="4"/>
        <v>52</v>
      </c>
      <c r="M74" s="463">
        <f t="shared" si="4"/>
        <v>64</v>
      </c>
      <c r="N74" s="218">
        <f>SUM(B74:M74)</f>
        <v>973</v>
      </c>
    </row>
    <row r="75" spans="1:14" s="207" customFormat="1" ht="12.75" customHeight="1" thickBot="1">
      <c r="A75" s="219" t="s">
        <v>158</v>
      </c>
      <c r="B75" s="464">
        <f>B39+B57</f>
        <v>909</v>
      </c>
      <c r="C75" s="221">
        <f t="shared" ref="C75:M75" si="5">C39+C57</f>
        <v>797</v>
      </c>
      <c r="D75" s="221">
        <f t="shared" si="5"/>
        <v>707</v>
      </c>
      <c r="E75" s="221">
        <f t="shared" si="5"/>
        <v>752</v>
      </c>
      <c r="F75" s="221">
        <f t="shared" si="5"/>
        <v>727</v>
      </c>
      <c r="G75" s="221">
        <f t="shared" si="5"/>
        <v>657</v>
      </c>
      <c r="H75" s="221">
        <f t="shared" si="5"/>
        <v>670</v>
      </c>
      <c r="I75" s="221">
        <f t="shared" si="5"/>
        <v>850</v>
      </c>
      <c r="J75" s="221">
        <f t="shared" si="5"/>
        <v>751</v>
      </c>
      <c r="K75" s="221">
        <f t="shared" si="5"/>
        <v>870</v>
      </c>
      <c r="L75" s="221">
        <f t="shared" si="5"/>
        <v>845</v>
      </c>
      <c r="M75" s="465">
        <f t="shared" si="5"/>
        <v>713</v>
      </c>
      <c r="N75" s="223">
        <f>SUM(B75:M75)</f>
        <v>9248</v>
      </c>
    </row>
    <row r="76" spans="1:14" s="207" customFormat="1" ht="12.75" customHeight="1" thickBot="1">
      <c r="A76" s="219" t="s">
        <v>159</v>
      </c>
      <c r="B76" s="458">
        <f t="shared" ref="B76:M76" si="6">SUM(B74:B75)</f>
        <v>973</v>
      </c>
      <c r="C76" s="459">
        <f t="shared" si="6"/>
        <v>895</v>
      </c>
      <c r="D76" s="459">
        <f t="shared" si="6"/>
        <v>818</v>
      </c>
      <c r="E76" s="459">
        <f t="shared" si="6"/>
        <v>863</v>
      </c>
      <c r="F76" s="459">
        <f t="shared" si="6"/>
        <v>840</v>
      </c>
      <c r="G76" s="459">
        <f t="shared" si="6"/>
        <v>729</v>
      </c>
      <c r="H76" s="459">
        <f t="shared" si="6"/>
        <v>739</v>
      </c>
      <c r="I76" s="459">
        <f t="shared" si="6"/>
        <v>919</v>
      </c>
      <c r="J76" s="459">
        <f t="shared" si="6"/>
        <v>832</v>
      </c>
      <c r="K76" s="459">
        <f t="shared" si="6"/>
        <v>939</v>
      </c>
      <c r="L76" s="459">
        <f t="shared" si="6"/>
        <v>897</v>
      </c>
      <c r="M76" s="460">
        <f t="shared" si="6"/>
        <v>777</v>
      </c>
      <c r="N76" s="457">
        <f>SUM(B76:M76)</f>
        <v>10221</v>
      </c>
    </row>
    <row r="77" spans="1:14" s="207" customFormat="1" ht="12.75" customHeight="1" thickBot="1">
      <c r="A77" s="224" t="s">
        <v>160</v>
      </c>
      <c r="B77" s="466">
        <f>B74/B76*100</f>
        <v>6.5775950668037</v>
      </c>
      <c r="C77" s="467">
        <f t="shared" ref="C77:N77" si="7">C74/C76*100</f>
        <v>10.949720670391061</v>
      </c>
      <c r="D77" s="467">
        <f t="shared" si="7"/>
        <v>13.569682151589241</v>
      </c>
      <c r="E77" s="467">
        <f t="shared" si="7"/>
        <v>12.862108922363847</v>
      </c>
      <c r="F77" s="467">
        <f t="shared" si="7"/>
        <v>13.452380952380953</v>
      </c>
      <c r="G77" s="467">
        <f t="shared" si="7"/>
        <v>9.8765432098765427</v>
      </c>
      <c r="H77" s="467">
        <f t="shared" si="7"/>
        <v>9.3369418132611646</v>
      </c>
      <c r="I77" s="467">
        <f t="shared" si="7"/>
        <v>7.5081610446137104</v>
      </c>
      <c r="J77" s="467">
        <f t="shared" si="7"/>
        <v>9.7355769230769234</v>
      </c>
      <c r="K77" s="467">
        <f t="shared" si="7"/>
        <v>7.3482428115015974</v>
      </c>
      <c r="L77" s="467">
        <f t="shared" si="7"/>
        <v>5.7971014492753623</v>
      </c>
      <c r="M77" s="468">
        <f t="shared" si="7"/>
        <v>8.2368082368082369</v>
      </c>
      <c r="N77" s="468">
        <f t="shared" si="7"/>
        <v>9.5196164758829855</v>
      </c>
    </row>
  </sheetData>
  <phoneticPr fontId="3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T77"/>
  <sheetViews>
    <sheetView view="pageBreakPreview" topLeftCell="A3" zoomScale="115" zoomScaleNormal="70" zoomScaleSheetLayoutView="115" workbookViewId="0">
      <selection activeCell="U42" sqref="U42:U43"/>
    </sheetView>
  </sheetViews>
  <sheetFormatPr defaultRowHeight="12"/>
  <cols>
    <col min="1" max="1" width="12.83203125" style="175" customWidth="1"/>
    <col min="2" max="13" width="7.83203125" style="175" customWidth="1"/>
    <col min="14" max="14" width="12.5" style="176" customWidth="1"/>
    <col min="15" max="16384" width="9.33203125" style="176"/>
  </cols>
  <sheetData>
    <row r="1" spans="1:20" hidden="1">
      <c r="B1" s="175">
        <v>11</v>
      </c>
      <c r="C1" s="175">
        <v>17</v>
      </c>
      <c r="D1" s="175">
        <v>23</v>
      </c>
      <c r="E1" s="175">
        <v>24</v>
      </c>
      <c r="F1" s="175">
        <v>25</v>
      </c>
      <c r="G1" s="175">
        <v>26</v>
      </c>
      <c r="H1" s="175">
        <v>27</v>
      </c>
      <c r="I1" s="175">
        <v>28</v>
      </c>
      <c r="J1" s="175">
        <v>29</v>
      </c>
      <c r="K1" s="175">
        <v>30</v>
      </c>
      <c r="L1" s="175">
        <v>31</v>
      </c>
      <c r="M1" s="175">
        <v>37</v>
      </c>
    </row>
    <row r="2" spans="1:20" hidden="1">
      <c r="B2" s="175">
        <v>16</v>
      </c>
      <c r="C2" s="175">
        <v>22</v>
      </c>
      <c r="D2" s="175">
        <v>23</v>
      </c>
      <c r="E2" s="175">
        <v>24</v>
      </c>
      <c r="F2" s="175">
        <v>25</v>
      </c>
      <c r="G2" s="175">
        <v>26</v>
      </c>
      <c r="H2" s="175">
        <v>27</v>
      </c>
      <c r="I2" s="175">
        <v>28</v>
      </c>
      <c r="J2" s="175">
        <v>29</v>
      </c>
      <c r="K2" s="175">
        <v>30</v>
      </c>
      <c r="L2" s="175">
        <v>36</v>
      </c>
      <c r="M2" s="175">
        <v>42</v>
      </c>
    </row>
    <row r="3" spans="1:20">
      <c r="A3" s="177"/>
    </row>
    <row r="4" spans="1:20" ht="12.75" thickBot="1">
      <c r="A4" s="177"/>
    </row>
    <row r="5" spans="1:20" ht="12.95" customHeight="1">
      <c r="A5" s="178"/>
      <c r="B5" s="178"/>
      <c r="C5" s="178"/>
      <c r="D5" s="178"/>
      <c r="E5" s="178"/>
      <c r="F5" s="178"/>
      <c r="G5" s="178"/>
      <c r="I5" s="179"/>
      <c r="J5" s="180"/>
      <c r="K5" s="180"/>
      <c r="L5" s="180"/>
      <c r="M5" s="180"/>
      <c r="N5" s="181"/>
    </row>
    <row r="6" spans="1:20" ht="12.95" customHeight="1">
      <c r="A6" s="178"/>
      <c r="B6" s="178"/>
      <c r="C6" s="178"/>
      <c r="D6" s="178"/>
      <c r="E6" s="178"/>
      <c r="F6" s="178"/>
      <c r="G6" s="178"/>
      <c r="I6" s="182"/>
      <c r="J6" s="178"/>
      <c r="K6" s="178"/>
      <c r="L6" s="178"/>
      <c r="M6" s="178"/>
      <c r="N6" s="183"/>
    </row>
    <row r="7" spans="1:20" ht="12.95" customHeight="1">
      <c r="A7" s="178"/>
      <c r="B7" s="178"/>
      <c r="C7" s="178"/>
      <c r="D7" s="178"/>
      <c r="E7" s="178"/>
      <c r="F7" s="178"/>
      <c r="G7" s="178"/>
      <c r="I7" s="182"/>
      <c r="J7" s="178"/>
      <c r="K7" s="178"/>
      <c r="L7" s="178"/>
      <c r="M7" s="178"/>
      <c r="N7" s="183"/>
    </row>
    <row r="8" spans="1:20" ht="12.95" customHeight="1">
      <c r="A8" s="184"/>
      <c r="B8" s="184"/>
      <c r="C8" s="184"/>
      <c r="D8" s="184"/>
      <c r="E8" s="184"/>
      <c r="F8" s="184"/>
      <c r="G8" s="184"/>
      <c r="H8" s="185"/>
      <c r="I8" s="186"/>
      <c r="J8" s="187"/>
      <c r="K8" s="187"/>
      <c r="L8" s="187"/>
      <c r="M8" s="178"/>
      <c r="N8" s="183"/>
      <c r="O8" s="175"/>
      <c r="P8" s="175"/>
      <c r="Q8" s="175"/>
      <c r="R8" s="175"/>
      <c r="S8" s="175"/>
      <c r="T8" s="175"/>
    </row>
    <row r="9" spans="1:20" ht="12.95" customHeight="1">
      <c r="A9" s="184"/>
      <c r="B9" s="184"/>
      <c r="C9" s="184"/>
      <c r="D9" s="184"/>
      <c r="E9" s="184"/>
      <c r="F9" s="184"/>
      <c r="G9" s="184"/>
      <c r="H9" s="185"/>
      <c r="I9" s="186"/>
      <c r="J9" s="187"/>
      <c r="K9" s="187"/>
      <c r="L9" s="187"/>
      <c r="M9" s="178"/>
      <c r="N9" s="183"/>
      <c r="O9" s="175"/>
      <c r="P9" s="175"/>
      <c r="Q9" s="175"/>
      <c r="R9" s="175"/>
      <c r="S9" s="175"/>
      <c r="T9" s="175"/>
    </row>
    <row r="10" spans="1:20" ht="12.95" customHeight="1">
      <c r="A10" s="184"/>
      <c r="B10" s="184"/>
      <c r="C10" s="184"/>
      <c r="D10" s="184"/>
      <c r="E10" s="184"/>
      <c r="F10" s="184"/>
      <c r="G10" s="184"/>
      <c r="I10" s="182"/>
      <c r="J10" s="178"/>
      <c r="K10" s="178"/>
      <c r="L10" s="178"/>
      <c r="M10" s="178"/>
      <c r="N10" s="183"/>
      <c r="O10" s="175"/>
      <c r="P10" s="175"/>
      <c r="Q10" s="175"/>
      <c r="R10" s="175"/>
      <c r="S10" s="175"/>
      <c r="T10" s="175"/>
    </row>
    <row r="11" spans="1:20" ht="18.75" customHeight="1">
      <c r="A11" s="188" t="s">
        <v>153</v>
      </c>
      <c r="B11" s="189"/>
      <c r="C11" s="189"/>
      <c r="D11" s="189"/>
      <c r="E11" s="187"/>
      <c r="F11" s="187"/>
      <c r="G11" s="187"/>
      <c r="H11" s="176" t="s">
        <v>3</v>
      </c>
      <c r="I11" s="190" t="s">
        <v>3</v>
      </c>
      <c r="J11" s="184"/>
      <c r="K11" s="184"/>
      <c r="L11" s="184"/>
      <c r="M11" s="178"/>
      <c r="N11" s="183"/>
      <c r="P11" s="191"/>
      <c r="Q11" s="191"/>
      <c r="R11" s="191"/>
      <c r="S11" s="191"/>
      <c r="T11" s="191"/>
    </row>
    <row r="12" spans="1:20" ht="9.75" customHeight="1">
      <c r="A12" s="188"/>
      <c r="B12" s="189"/>
      <c r="C12" s="189"/>
      <c r="D12" s="189"/>
      <c r="E12" s="187"/>
      <c r="F12" s="187"/>
      <c r="G12" s="187"/>
      <c r="H12" s="176"/>
      <c r="I12" s="190"/>
      <c r="J12" s="184"/>
      <c r="K12" s="184"/>
      <c r="L12" s="184"/>
      <c r="M12" s="178"/>
      <c r="N12" s="183"/>
      <c r="P12" s="191"/>
      <c r="Q12" s="191"/>
      <c r="R12" s="191"/>
      <c r="S12" s="191"/>
      <c r="T12" s="191"/>
    </row>
    <row r="13" spans="1:20" ht="9.75" customHeight="1">
      <c r="A13" s="188"/>
      <c r="B13" s="189"/>
      <c r="C13" s="189"/>
      <c r="D13" s="189"/>
      <c r="E13" s="187"/>
      <c r="F13" s="187"/>
      <c r="G13" s="187"/>
      <c r="H13" s="176"/>
      <c r="I13" s="190"/>
      <c r="J13" s="184"/>
      <c r="K13" s="184"/>
      <c r="L13" s="184"/>
      <c r="M13" s="178"/>
      <c r="N13" s="183"/>
      <c r="P13" s="191"/>
      <c r="Q13" s="191"/>
      <c r="R13" s="191"/>
      <c r="S13" s="191"/>
      <c r="T13" s="191"/>
    </row>
    <row r="14" spans="1:20" ht="9.75" customHeight="1">
      <c r="A14" s="188"/>
      <c r="B14" s="189"/>
      <c r="C14" s="189"/>
      <c r="D14" s="189"/>
      <c r="E14" s="187"/>
      <c r="F14" s="187"/>
      <c r="G14" s="192"/>
      <c r="H14" s="176"/>
      <c r="I14" s="190"/>
      <c r="J14" s="184"/>
      <c r="K14" s="184"/>
      <c r="L14" s="184"/>
      <c r="M14" s="178"/>
      <c r="N14" s="183"/>
      <c r="P14" s="191"/>
      <c r="Q14" s="191"/>
      <c r="R14" s="191"/>
      <c r="S14" s="191"/>
      <c r="T14" s="191"/>
    </row>
    <row r="15" spans="1:20" ht="12.95" customHeight="1">
      <c r="A15" s="184"/>
      <c r="B15" s="184"/>
      <c r="C15" s="184"/>
      <c r="D15" s="184"/>
      <c r="E15" s="184"/>
      <c r="F15" s="184"/>
      <c r="G15" s="184"/>
      <c r="H15" s="176"/>
      <c r="I15" s="190"/>
      <c r="J15" s="184"/>
      <c r="K15" s="184"/>
      <c r="L15" s="184"/>
      <c r="M15" s="178"/>
      <c r="N15" s="183"/>
      <c r="T15" s="191"/>
    </row>
    <row r="16" spans="1:20" ht="12.95" customHeight="1">
      <c r="A16" s="184"/>
      <c r="B16" s="184"/>
      <c r="C16" s="184"/>
      <c r="D16" s="184"/>
      <c r="E16" s="184"/>
      <c r="F16" s="184"/>
      <c r="G16" s="193" t="s">
        <v>154</v>
      </c>
      <c r="H16" s="176"/>
      <c r="I16" s="190"/>
      <c r="J16" s="184"/>
      <c r="K16" s="184"/>
      <c r="L16" s="184"/>
      <c r="M16" s="178"/>
      <c r="N16" s="183"/>
      <c r="T16" s="191"/>
    </row>
    <row r="17" spans="1:20" ht="12.95" customHeight="1">
      <c r="A17" s="184"/>
      <c r="B17" s="184"/>
      <c r="C17" s="184"/>
      <c r="D17" s="184"/>
      <c r="E17" s="184"/>
      <c r="F17" s="184"/>
      <c r="G17" s="194"/>
      <c r="H17" s="176"/>
      <c r="I17" s="190"/>
      <c r="J17" s="184"/>
      <c r="K17" s="184"/>
      <c r="L17" s="184"/>
      <c r="M17" s="178"/>
      <c r="N17" s="183"/>
      <c r="T17" s="191"/>
    </row>
    <row r="18" spans="1:20" ht="12.95" customHeight="1">
      <c r="A18" s="184"/>
      <c r="B18" s="184"/>
      <c r="C18" s="184"/>
      <c r="D18" s="184"/>
      <c r="E18" s="184"/>
      <c r="F18" s="184"/>
      <c r="G18" s="195" t="s">
        <v>155</v>
      </c>
      <c r="H18" s="176"/>
      <c r="I18" s="190"/>
      <c r="J18" s="184"/>
      <c r="K18" s="184"/>
      <c r="L18" s="184"/>
      <c r="M18" s="178"/>
      <c r="N18" s="183"/>
      <c r="T18" s="191"/>
    </row>
    <row r="19" spans="1:20" ht="12.95" customHeight="1">
      <c r="A19" s="184"/>
      <c r="B19" s="184"/>
      <c r="C19" s="184"/>
      <c r="D19" s="184"/>
      <c r="E19" s="184"/>
      <c r="F19" s="184"/>
      <c r="G19" s="194"/>
      <c r="H19" s="176"/>
      <c r="I19" s="190"/>
      <c r="J19" s="184"/>
      <c r="K19" s="184"/>
      <c r="L19" s="184"/>
      <c r="M19" s="178"/>
      <c r="N19" s="183"/>
      <c r="T19" s="191"/>
    </row>
    <row r="20" spans="1:20" ht="12.95" customHeight="1">
      <c r="A20" s="184"/>
      <c r="B20" s="184"/>
      <c r="C20" s="184"/>
      <c r="D20" s="184"/>
      <c r="E20" s="184"/>
      <c r="F20" s="184"/>
      <c r="G20" s="195" t="s">
        <v>156</v>
      </c>
      <c r="H20" s="176"/>
      <c r="I20" s="190"/>
      <c r="J20" s="184"/>
      <c r="K20" s="184"/>
      <c r="L20" s="184"/>
      <c r="M20" s="178"/>
      <c r="N20" s="183"/>
      <c r="S20" s="191"/>
    </row>
    <row r="21" spans="1:20" ht="12.95" customHeight="1" thickBot="1">
      <c r="A21" s="196"/>
      <c r="B21" s="196"/>
      <c r="C21" s="196"/>
      <c r="D21" s="196"/>
      <c r="E21" s="196"/>
      <c r="F21" s="196"/>
      <c r="G21" s="196"/>
      <c r="H21" s="176"/>
      <c r="I21" s="190"/>
      <c r="J21" s="184"/>
      <c r="K21" s="184"/>
      <c r="L21" s="184"/>
      <c r="M21" s="178"/>
      <c r="N21" s="183"/>
      <c r="S21" s="191"/>
    </row>
    <row r="22" spans="1:20" ht="12.75" customHeight="1">
      <c r="A22" s="197" t="s">
        <v>235</v>
      </c>
      <c r="B22" s="198"/>
      <c r="C22" s="198"/>
      <c r="D22" s="199"/>
      <c r="E22" s="199"/>
      <c r="F22" s="199"/>
      <c r="G22" s="199"/>
      <c r="H22" s="176"/>
      <c r="I22" s="190"/>
      <c r="J22" s="184"/>
      <c r="K22" s="184"/>
      <c r="L22" s="184"/>
      <c r="M22" s="178"/>
      <c r="N22" s="183"/>
      <c r="R22" s="191"/>
      <c r="S22" s="191"/>
    </row>
    <row r="23" spans="1:20" ht="12.75" customHeight="1" thickBot="1">
      <c r="A23" s="200" t="s">
        <v>257</v>
      </c>
      <c r="B23" s="196"/>
      <c r="C23" s="196"/>
      <c r="D23" s="201"/>
      <c r="E23" s="201"/>
      <c r="F23" s="201"/>
      <c r="G23" s="201"/>
      <c r="H23" s="176"/>
      <c r="I23" s="202"/>
      <c r="J23" s="196"/>
      <c r="K23" s="196"/>
      <c r="L23" s="196"/>
      <c r="M23" s="201"/>
      <c r="N23" s="203"/>
      <c r="R23" s="191"/>
      <c r="S23" s="191"/>
    </row>
    <row r="24" spans="1:20" s="207" customFormat="1" ht="12.75" customHeight="1" thickBot="1">
      <c r="A24" s="204" t="s">
        <v>90</v>
      </c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6"/>
    </row>
    <row r="25" spans="1:20" ht="12.75" customHeight="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183"/>
    </row>
    <row r="26" spans="1:20" ht="12.75" customHeight="1">
      <c r="A26" s="190"/>
      <c r="B26" s="184"/>
      <c r="C26" s="184"/>
      <c r="D26" s="184"/>
      <c r="E26" s="184"/>
      <c r="F26" s="184"/>
      <c r="G26" s="184"/>
      <c r="H26" s="184"/>
      <c r="I26" s="184"/>
      <c r="J26" s="184"/>
      <c r="K26" s="184"/>
      <c r="L26" s="184"/>
      <c r="M26" s="184"/>
      <c r="N26" s="183"/>
    </row>
    <row r="27" spans="1:20" ht="12.75" customHeight="1">
      <c r="A27" s="190"/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3"/>
    </row>
    <row r="28" spans="1:20" ht="12.75" customHeight="1">
      <c r="A28" s="190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3"/>
    </row>
    <row r="29" spans="1:20" ht="12.75" customHeight="1">
      <c r="A29" s="190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3"/>
    </row>
    <row r="30" spans="1:20" ht="12.75" customHeight="1">
      <c r="A30" s="190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3"/>
    </row>
    <row r="31" spans="1:20" ht="12.75" customHeight="1">
      <c r="A31" s="190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3"/>
    </row>
    <row r="32" spans="1:20" ht="12.75" customHeight="1">
      <c r="A32" s="190"/>
      <c r="B32" s="184"/>
      <c r="C32" s="184"/>
      <c r="D32" s="184"/>
      <c r="E32" s="184"/>
      <c r="F32" s="184"/>
      <c r="G32" s="184"/>
      <c r="H32" s="184"/>
      <c r="I32" s="184"/>
      <c r="J32" s="184"/>
      <c r="K32" s="184"/>
      <c r="L32" s="184"/>
      <c r="M32" s="184"/>
      <c r="N32" s="183"/>
    </row>
    <row r="33" spans="1:16" ht="12.75" customHeight="1">
      <c r="A33" s="190"/>
      <c r="B33" s="184"/>
      <c r="C33" s="184"/>
      <c r="D33" s="184"/>
      <c r="E33" s="184"/>
      <c r="F33" s="184"/>
      <c r="G33" s="184"/>
      <c r="H33" s="184"/>
      <c r="I33" s="184"/>
      <c r="J33" s="184"/>
      <c r="K33" s="184"/>
      <c r="L33" s="184"/>
      <c r="M33" s="184"/>
      <c r="N33" s="183"/>
    </row>
    <row r="34" spans="1:16" ht="12.75" customHeight="1">
      <c r="A34" s="190"/>
      <c r="B34" s="184"/>
      <c r="C34" s="184"/>
      <c r="D34" s="184"/>
      <c r="E34" s="184"/>
      <c r="F34" s="184"/>
      <c r="G34" s="184"/>
      <c r="H34" s="184"/>
      <c r="I34" s="184"/>
      <c r="J34" s="184"/>
      <c r="K34" s="184"/>
      <c r="L34" s="184"/>
      <c r="M34" s="184"/>
      <c r="N34" s="183"/>
    </row>
    <row r="35" spans="1:16" ht="12.75" customHeight="1">
      <c r="A35" s="190"/>
      <c r="B35" s="184"/>
      <c r="C35" s="184"/>
      <c r="D35" s="184"/>
      <c r="E35" s="184"/>
      <c r="F35" s="184"/>
      <c r="G35" s="184"/>
      <c r="H35" s="184"/>
      <c r="I35" s="184"/>
      <c r="J35" s="184"/>
      <c r="K35" s="184"/>
      <c r="L35" s="184"/>
      <c r="M35" s="184"/>
      <c r="N35" s="183"/>
    </row>
    <row r="36" spans="1:16" ht="12.75" customHeight="1" thickBot="1">
      <c r="A36" s="202"/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203"/>
    </row>
    <row r="37" spans="1:16" s="207" customFormat="1" ht="12.75" customHeight="1" thickBot="1">
      <c r="A37" s="210" t="s">
        <v>157</v>
      </c>
      <c r="B37" s="211">
        <v>7</v>
      </c>
      <c r="C37" s="212">
        <v>8</v>
      </c>
      <c r="D37" s="212">
        <v>9</v>
      </c>
      <c r="E37" s="212">
        <v>10</v>
      </c>
      <c r="F37" s="212">
        <v>11</v>
      </c>
      <c r="G37" s="212">
        <v>12</v>
      </c>
      <c r="H37" s="212">
        <v>13</v>
      </c>
      <c r="I37" s="212">
        <v>14</v>
      </c>
      <c r="J37" s="212">
        <v>15</v>
      </c>
      <c r="K37" s="212">
        <v>16</v>
      </c>
      <c r="L37" s="212">
        <v>17</v>
      </c>
      <c r="M37" s="212">
        <v>18</v>
      </c>
      <c r="N37" s="213" t="s">
        <v>14</v>
      </c>
    </row>
    <row r="38" spans="1:16" s="207" customFormat="1" ht="12.75" customHeight="1">
      <c r="A38" s="214" t="s">
        <v>6</v>
      </c>
      <c r="B38" s="215">
        <f>'No.1Ｄ（断面別）'!G30</f>
        <v>41</v>
      </c>
      <c r="C38" s="216">
        <f>'No.1Ｄ（断面別）'!G37</f>
        <v>49</v>
      </c>
      <c r="D38" s="217">
        <f>'No.1Ｄ（断面別）'!G38</f>
        <v>48</v>
      </c>
      <c r="E38" s="217">
        <f>'No.1Ｄ（断面別）'!G39</f>
        <v>57</v>
      </c>
      <c r="F38" s="217">
        <f>'No.1Ｄ（断面別）'!G40</f>
        <v>61</v>
      </c>
      <c r="G38" s="217">
        <f>'No.1Ｄ（断面別）'!G41</f>
        <v>43</v>
      </c>
      <c r="H38" s="217">
        <f>'No.1Ｄ（断面別）'!G42</f>
        <v>31</v>
      </c>
      <c r="I38" s="217">
        <f>'No.1Ｄ（断面別）'!G43</f>
        <v>49</v>
      </c>
      <c r="J38" s="217">
        <f>'No.1Ｄ（断面別）'!G44</f>
        <v>43</v>
      </c>
      <c r="K38" s="217">
        <f>'No.1Ｄ（断面別）'!G45</f>
        <v>58</v>
      </c>
      <c r="L38" s="217">
        <f>'No.1Ｄ（断面別）'!G52</f>
        <v>34</v>
      </c>
      <c r="M38" s="217">
        <f>'No.1Ｄ（断面別）'!G59</f>
        <v>28</v>
      </c>
      <c r="N38" s="218">
        <f>SUM(B38:M38)</f>
        <v>542</v>
      </c>
      <c r="P38" s="207">
        <f>SUM(B38:M38)</f>
        <v>542</v>
      </c>
    </row>
    <row r="39" spans="1:16" s="207" customFormat="1" ht="12.75" customHeight="1" thickBot="1">
      <c r="A39" s="219" t="s">
        <v>158</v>
      </c>
      <c r="B39" s="220">
        <f>'No.1Ｄ（断面別）'!D30</f>
        <v>358</v>
      </c>
      <c r="C39" s="221">
        <f>'No.1Ｄ（断面別）'!D37</f>
        <v>341</v>
      </c>
      <c r="D39" s="222">
        <f>'No.1Ｄ（断面別）'!D38</f>
        <v>294</v>
      </c>
      <c r="E39" s="222">
        <f>'No.1Ｄ（断面別）'!D39</f>
        <v>305</v>
      </c>
      <c r="F39" s="222">
        <f>'No.1Ｄ（断面別）'!D40</f>
        <v>317</v>
      </c>
      <c r="G39" s="222">
        <f>'No.1Ｄ（断面別）'!D41</f>
        <v>258</v>
      </c>
      <c r="H39" s="222">
        <f>'No.1Ｄ（断面別）'!D42</f>
        <v>288</v>
      </c>
      <c r="I39" s="222">
        <f>'No.1Ｄ（断面別）'!D43</f>
        <v>277</v>
      </c>
      <c r="J39" s="222">
        <f>'No.1Ｄ（断面別）'!D44</f>
        <v>271</v>
      </c>
      <c r="K39" s="222">
        <f>'No.1Ｄ（断面別）'!D45</f>
        <v>264</v>
      </c>
      <c r="L39" s="222">
        <f>'No.1Ｄ（断面別）'!D52</f>
        <v>258</v>
      </c>
      <c r="M39" s="222">
        <f>'No.1Ｄ（断面別）'!D59</f>
        <v>208</v>
      </c>
      <c r="N39" s="223">
        <f>SUM(B39:M39)</f>
        <v>3439</v>
      </c>
      <c r="P39" s="207">
        <f t="shared" ref="P39:P77" si="0">SUM(B39:M39)</f>
        <v>3439</v>
      </c>
    </row>
    <row r="40" spans="1:16" s="207" customFormat="1" ht="12.75" customHeight="1" thickBot="1">
      <c r="A40" s="456" t="s">
        <v>159</v>
      </c>
      <c r="B40" s="458">
        <f t="shared" ref="B40:M40" si="1">SUM(B38:B39)</f>
        <v>399</v>
      </c>
      <c r="C40" s="459">
        <f t="shared" si="1"/>
        <v>390</v>
      </c>
      <c r="D40" s="459">
        <f t="shared" si="1"/>
        <v>342</v>
      </c>
      <c r="E40" s="459">
        <f t="shared" si="1"/>
        <v>362</v>
      </c>
      <c r="F40" s="459">
        <f t="shared" si="1"/>
        <v>378</v>
      </c>
      <c r="G40" s="459">
        <f t="shared" si="1"/>
        <v>301</v>
      </c>
      <c r="H40" s="459">
        <f t="shared" si="1"/>
        <v>319</v>
      </c>
      <c r="I40" s="459">
        <f t="shared" si="1"/>
        <v>326</v>
      </c>
      <c r="J40" s="459">
        <f t="shared" si="1"/>
        <v>314</v>
      </c>
      <c r="K40" s="459">
        <f t="shared" si="1"/>
        <v>322</v>
      </c>
      <c r="L40" s="459">
        <f t="shared" si="1"/>
        <v>292</v>
      </c>
      <c r="M40" s="460">
        <f t="shared" si="1"/>
        <v>236</v>
      </c>
      <c r="N40" s="457">
        <f>SUM(B40:M40)</f>
        <v>3981</v>
      </c>
      <c r="P40" s="207">
        <f t="shared" si="0"/>
        <v>3981</v>
      </c>
    </row>
    <row r="41" spans="1:16" s="207" customFormat="1" ht="12.75" customHeight="1" thickBot="1">
      <c r="A41" s="224" t="s">
        <v>160</v>
      </c>
      <c r="B41" s="466">
        <f>B38/B40*100</f>
        <v>10.275689223057643</v>
      </c>
      <c r="C41" s="467">
        <f t="shared" ref="C41:N41" si="2">C38/C40*100</f>
        <v>12.564102564102564</v>
      </c>
      <c r="D41" s="467">
        <f t="shared" si="2"/>
        <v>14.035087719298245</v>
      </c>
      <c r="E41" s="467">
        <f t="shared" si="2"/>
        <v>15.745856353591158</v>
      </c>
      <c r="F41" s="467">
        <f t="shared" si="2"/>
        <v>16.137566137566136</v>
      </c>
      <c r="G41" s="467">
        <f t="shared" si="2"/>
        <v>14.285714285714285</v>
      </c>
      <c r="H41" s="467">
        <f t="shared" si="2"/>
        <v>9.7178683385579934</v>
      </c>
      <c r="I41" s="467">
        <f t="shared" si="2"/>
        <v>15.030674846625766</v>
      </c>
      <c r="J41" s="467">
        <f t="shared" si="2"/>
        <v>13.694267515923567</v>
      </c>
      <c r="K41" s="467">
        <f t="shared" si="2"/>
        <v>18.012422360248447</v>
      </c>
      <c r="L41" s="467">
        <f t="shared" si="2"/>
        <v>11.643835616438356</v>
      </c>
      <c r="M41" s="468">
        <f t="shared" si="2"/>
        <v>11.864406779661017</v>
      </c>
      <c r="N41" s="468">
        <f t="shared" si="2"/>
        <v>13.614669680984678</v>
      </c>
      <c r="P41" s="207">
        <f t="shared" si="0"/>
        <v>163.00749174078518</v>
      </c>
    </row>
    <row r="42" spans="1:16" s="207" customFormat="1" ht="12.75" customHeight="1" thickBot="1">
      <c r="A42" s="204" t="s">
        <v>91</v>
      </c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  <c r="N42" s="206"/>
      <c r="P42" s="207">
        <f t="shared" si="0"/>
        <v>0</v>
      </c>
    </row>
    <row r="43" spans="1:16" ht="12.75" customHeight="1">
      <c r="A43" s="208"/>
      <c r="B43" s="209"/>
      <c r="C43" s="209"/>
      <c r="D43" s="209"/>
      <c r="E43" s="209"/>
      <c r="F43" s="209"/>
      <c r="G43" s="209"/>
      <c r="H43" s="209"/>
      <c r="I43" s="209"/>
      <c r="J43" s="209"/>
      <c r="K43" s="209"/>
      <c r="L43" s="209"/>
      <c r="M43" s="209"/>
      <c r="N43" s="183"/>
      <c r="P43" s="207">
        <f t="shared" si="0"/>
        <v>0</v>
      </c>
    </row>
    <row r="44" spans="1:16" ht="12.75" customHeight="1">
      <c r="A44" s="190"/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3"/>
      <c r="P44" s="207">
        <f t="shared" si="0"/>
        <v>0</v>
      </c>
    </row>
    <row r="45" spans="1:16" ht="12.75" customHeight="1">
      <c r="A45" s="190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3"/>
      <c r="P45" s="207">
        <f t="shared" si="0"/>
        <v>0</v>
      </c>
    </row>
    <row r="46" spans="1:16" ht="12.75" customHeight="1">
      <c r="A46" s="190"/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3"/>
      <c r="P46" s="207">
        <f t="shared" si="0"/>
        <v>0</v>
      </c>
    </row>
    <row r="47" spans="1:16" ht="12.75" customHeight="1">
      <c r="A47" s="190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3"/>
      <c r="P47" s="207">
        <f t="shared" si="0"/>
        <v>0</v>
      </c>
    </row>
    <row r="48" spans="1:16" ht="12.75" customHeight="1">
      <c r="A48" s="190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3"/>
      <c r="P48" s="207">
        <f t="shared" si="0"/>
        <v>0</v>
      </c>
    </row>
    <row r="49" spans="1:16" ht="12.75" customHeight="1">
      <c r="A49" s="190"/>
      <c r="B49" s="184"/>
      <c r="C49" s="184"/>
      <c r="D49" s="184"/>
      <c r="E49" s="184"/>
      <c r="F49" s="184"/>
      <c r="G49" s="184"/>
      <c r="H49" s="184"/>
      <c r="I49" s="184"/>
      <c r="J49" s="184"/>
      <c r="K49" s="184"/>
      <c r="L49" s="184"/>
      <c r="M49" s="184"/>
      <c r="N49" s="183"/>
      <c r="P49" s="207">
        <f t="shared" si="0"/>
        <v>0</v>
      </c>
    </row>
    <row r="50" spans="1:16" ht="12.75" customHeight="1">
      <c r="A50" s="190"/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3"/>
      <c r="P50" s="207">
        <f t="shared" si="0"/>
        <v>0</v>
      </c>
    </row>
    <row r="51" spans="1:16" ht="12.75" customHeight="1">
      <c r="A51" s="190"/>
      <c r="B51" s="184"/>
      <c r="C51" s="184"/>
      <c r="D51" s="184"/>
      <c r="E51" s="184"/>
      <c r="F51" s="184"/>
      <c r="G51" s="184"/>
      <c r="H51" s="184"/>
      <c r="I51" s="184"/>
      <c r="J51" s="184"/>
      <c r="K51" s="184"/>
      <c r="L51" s="184"/>
      <c r="M51" s="184"/>
      <c r="N51" s="183"/>
      <c r="P51" s="207">
        <f t="shared" si="0"/>
        <v>0</v>
      </c>
    </row>
    <row r="52" spans="1:16" ht="12.75" customHeight="1">
      <c r="A52" s="190"/>
      <c r="B52" s="184"/>
      <c r="C52" s="184"/>
      <c r="D52" s="184"/>
      <c r="E52" s="184"/>
      <c r="F52" s="184"/>
      <c r="G52" s="184"/>
      <c r="H52" s="184"/>
      <c r="I52" s="184"/>
      <c r="J52" s="184"/>
      <c r="K52" s="184"/>
      <c r="L52" s="184"/>
      <c r="M52" s="184"/>
      <c r="N52" s="183"/>
      <c r="P52" s="207">
        <f t="shared" si="0"/>
        <v>0</v>
      </c>
    </row>
    <row r="53" spans="1:16" ht="12.75" customHeight="1">
      <c r="A53" s="190"/>
      <c r="B53" s="184"/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3"/>
      <c r="P53" s="207">
        <f t="shared" si="0"/>
        <v>0</v>
      </c>
    </row>
    <row r="54" spans="1:16" ht="12.75" customHeight="1" thickBot="1">
      <c r="A54" s="202"/>
      <c r="B54" s="196"/>
      <c r="C54" s="196"/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203"/>
      <c r="P54" s="207">
        <f t="shared" si="0"/>
        <v>0</v>
      </c>
    </row>
    <row r="55" spans="1:16" s="207" customFormat="1" ht="12.75" customHeight="1" thickBot="1">
      <c r="A55" s="210" t="s">
        <v>157</v>
      </c>
      <c r="B55" s="211">
        <v>7</v>
      </c>
      <c r="C55" s="212">
        <v>8</v>
      </c>
      <c r="D55" s="212">
        <v>9</v>
      </c>
      <c r="E55" s="212">
        <v>10</v>
      </c>
      <c r="F55" s="212">
        <v>11</v>
      </c>
      <c r="G55" s="212">
        <v>12</v>
      </c>
      <c r="H55" s="212">
        <v>13</v>
      </c>
      <c r="I55" s="212">
        <v>14</v>
      </c>
      <c r="J55" s="212">
        <v>15</v>
      </c>
      <c r="K55" s="212">
        <v>16</v>
      </c>
      <c r="L55" s="212">
        <v>17</v>
      </c>
      <c r="M55" s="212">
        <v>18</v>
      </c>
      <c r="N55" s="213" t="s">
        <v>14</v>
      </c>
      <c r="P55" s="207">
        <f t="shared" si="0"/>
        <v>150</v>
      </c>
    </row>
    <row r="56" spans="1:16" s="207" customFormat="1" ht="12.75" customHeight="1">
      <c r="A56" s="214" t="s">
        <v>6</v>
      </c>
      <c r="B56" s="215">
        <f>'No.1Ｄ（断面別）'!P30</f>
        <v>56</v>
      </c>
      <c r="C56" s="216">
        <f>'No.1Ｄ（断面別）'!P37</f>
        <v>59</v>
      </c>
      <c r="D56" s="217">
        <f>'No.1Ｄ（断面別）'!P38</f>
        <v>61</v>
      </c>
      <c r="E56" s="217">
        <f>'No.1Ｄ（断面別）'!P39</f>
        <v>34</v>
      </c>
      <c r="F56" s="217">
        <f>'No.1Ｄ（断面別）'!P40</f>
        <v>34</v>
      </c>
      <c r="G56" s="217">
        <f>'No.1Ｄ（断面別）'!P41</f>
        <v>32</v>
      </c>
      <c r="H56" s="217">
        <f>'No.1Ｄ（断面別）'!P42</f>
        <v>42</v>
      </c>
      <c r="I56" s="217">
        <f>'No.1Ｄ（断面別）'!P43</f>
        <v>36</v>
      </c>
      <c r="J56" s="217">
        <f>'No.1Ｄ（断面別）'!P44</f>
        <v>28</v>
      </c>
      <c r="K56" s="217">
        <f>'No.1Ｄ（断面別）'!P45</f>
        <v>12</v>
      </c>
      <c r="L56" s="217">
        <f>'No.1Ｄ（断面別）'!P52</f>
        <v>25</v>
      </c>
      <c r="M56" s="217">
        <f>'No.1Ｄ（断面別）'!P59</f>
        <v>12</v>
      </c>
      <c r="N56" s="218">
        <f>SUM(B56:M56)</f>
        <v>431</v>
      </c>
      <c r="P56" s="207">
        <f t="shared" si="0"/>
        <v>431</v>
      </c>
    </row>
    <row r="57" spans="1:16" s="207" customFormat="1" ht="12.75" customHeight="1" thickBot="1">
      <c r="A57" s="219" t="s">
        <v>158</v>
      </c>
      <c r="B57" s="220">
        <f>'No.1Ｄ（断面別）'!M30</f>
        <v>150</v>
      </c>
      <c r="C57" s="221">
        <f>'No.1Ｄ（断面別）'!M37</f>
        <v>198</v>
      </c>
      <c r="D57" s="222">
        <f>'No.1Ｄ（断面別）'!M38</f>
        <v>212</v>
      </c>
      <c r="E57" s="222">
        <f>'No.1Ｄ（断面別）'!M39</f>
        <v>196</v>
      </c>
      <c r="F57" s="222">
        <f>'No.1Ｄ（断面別）'!M40</f>
        <v>233</v>
      </c>
      <c r="G57" s="222">
        <f>'No.1Ｄ（断面別）'!M41</f>
        <v>229</v>
      </c>
      <c r="H57" s="222">
        <f>'No.1Ｄ（断面別）'!M42</f>
        <v>265</v>
      </c>
      <c r="I57" s="222">
        <f>'No.1Ｄ（断面別）'!M43</f>
        <v>259</v>
      </c>
      <c r="J57" s="222">
        <f>'No.1Ｄ（断面別）'!M44</f>
        <v>198</v>
      </c>
      <c r="K57" s="222">
        <f>'No.1Ｄ（断面別）'!M45</f>
        <v>198</v>
      </c>
      <c r="L57" s="222">
        <f>'No.1Ｄ（断面別）'!M52</f>
        <v>421</v>
      </c>
      <c r="M57" s="222">
        <f>'No.1Ｄ（断面別）'!M59</f>
        <v>326</v>
      </c>
      <c r="N57" s="223">
        <f>SUM(B57:M57)</f>
        <v>2885</v>
      </c>
      <c r="P57" s="207">
        <f t="shared" si="0"/>
        <v>2885</v>
      </c>
    </row>
    <row r="58" spans="1:16" s="207" customFormat="1" ht="12.75" customHeight="1" thickBot="1">
      <c r="A58" s="456" t="s">
        <v>159</v>
      </c>
      <c r="B58" s="458">
        <f t="shared" ref="B58:M58" si="3">SUM(B56:B57)</f>
        <v>206</v>
      </c>
      <c r="C58" s="459">
        <f t="shared" si="3"/>
        <v>257</v>
      </c>
      <c r="D58" s="459">
        <f t="shared" si="3"/>
        <v>273</v>
      </c>
      <c r="E58" s="459">
        <f t="shared" si="3"/>
        <v>230</v>
      </c>
      <c r="F58" s="459">
        <f t="shared" si="3"/>
        <v>267</v>
      </c>
      <c r="G58" s="459">
        <f t="shared" si="3"/>
        <v>261</v>
      </c>
      <c r="H58" s="459">
        <f t="shared" si="3"/>
        <v>307</v>
      </c>
      <c r="I58" s="459">
        <f t="shared" si="3"/>
        <v>295</v>
      </c>
      <c r="J58" s="459">
        <f t="shared" si="3"/>
        <v>226</v>
      </c>
      <c r="K58" s="459">
        <f t="shared" si="3"/>
        <v>210</v>
      </c>
      <c r="L58" s="459">
        <f t="shared" si="3"/>
        <v>446</v>
      </c>
      <c r="M58" s="460">
        <f t="shared" si="3"/>
        <v>338</v>
      </c>
      <c r="N58" s="457">
        <f>SUM(B58:M58)</f>
        <v>3316</v>
      </c>
      <c r="P58" s="207">
        <f t="shared" si="0"/>
        <v>3316</v>
      </c>
    </row>
    <row r="59" spans="1:16" s="207" customFormat="1" ht="12.75" customHeight="1" thickBot="1">
      <c r="A59" s="224" t="s">
        <v>160</v>
      </c>
      <c r="B59" s="466">
        <f>B56/B58*100</f>
        <v>27.184466019417474</v>
      </c>
      <c r="C59" s="467">
        <f t="shared" ref="C59:N59" si="4">C56/C58*100</f>
        <v>22.957198443579767</v>
      </c>
      <c r="D59" s="467">
        <f t="shared" si="4"/>
        <v>22.344322344322347</v>
      </c>
      <c r="E59" s="467">
        <f t="shared" si="4"/>
        <v>14.782608695652174</v>
      </c>
      <c r="F59" s="467">
        <f t="shared" si="4"/>
        <v>12.734082397003746</v>
      </c>
      <c r="G59" s="467">
        <f t="shared" si="4"/>
        <v>12.260536398467432</v>
      </c>
      <c r="H59" s="467">
        <f t="shared" si="4"/>
        <v>13.680781758957655</v>
      </c>
      <c r="I59" s="467">
        <f t="shared" si="4"/>
        <v>12.203389830508476</v>
      </c>
      <c r="J59" s="467">
        <f t="shared" si="4"/>
        <v>12.389380530973451</v>
      </c>
      <c r="K59" s="467">
        <f t="shared" si="4"/>
        <v>5.7142857142857144</v>
      </c>
      <c r="L59" s="467">
        <f t="shared" si="4"/>
        <v>5.6053811659192831</v>
      </c>
      <c r="M59" s="468">
        <f t="shared" si="4"/>
        <v>3.5502958579881656</v>
      </c>
      <c r="N59" s="468">
        <f t="shared" si="4"/>
        <v>12.997587454764778</v>
      </c>
      <c r="P59" s="207">
        <f t="shared" si="0"/>
        <v>165.40672915707572</v>
      </c>
    </row>
    <row r="60" spans="1:16" s="207" customFormat="1" ht="12.75" customHeight="1" thickBot="1">
      <c r="A60" s="204" t="s">
        <v>169</v>
      </c>
      <c r="B60" s="205"/>
      <c r="C60" s="205"/>
      <c r="D60" s="205"/>
      <c r="E60" s="205"/>
      <c r="F60" s="205"/>
      <c r="G60" s="205"/>
      <c r="H60" s="205"/>
      <c r="I60" s="205"/>
      <c r="J60" s="205"/>
      <c r="K60" s="205"/>
      <c r="L60" s="205"/>
      <c r="M60" s="205"/>
      <c r="N60" s="206"/>
      <c r="P60" s="207">
        <f t="shared" si="0"/>
        <v>0</v>
      </c>
    </row>
    <row r="61" spans="1:16" ht="12.75" customHeight="1">
      <c r="A61" s="208"/>
      <c r="B61" s="209"/>
      <c r="C61" s="209"/>
      <c r="D61" s="209"/>
      <c r="E61" s="209"/>
      <c r="F61" s="209"/>
      <c r="G61" s="209"/>
      <c r="H61" s="209"/>
      <c r="I61" s="209"/>
      <c r="J61" s="209"/>
      <c r="K61" s="209"/>
      <c r="L61" s="209"/>
      <c r="M61" s="209"/>
      <c r="N61" s="183"/>
      <c r="P61" s="207">
        <f t="shared" si="0"/>
        <v>0</v>
      </c>
    </row>
    <row r="62" spans="1:16" ht="12.75" customHeight="1">
      <c r="A62" s="190"/>
      <c r="B62" s="184"/>
      <c r="C62" s="184"/>
      <c r="D62" s="184"/>
      <c r="E62" s="184"/>
      <c r="F62" s="184"/>
      <c r="G62" s="184"/>
      <c r="H62" s="184"/>
      <c r="I62" s="184"/>
      <c r="J62" s="184"/>
      <c r="K62" s="184"/>
      <c r="L62" s="184"/>
      <c r="M62" s="184"/>
      <c r="N62" s="183"/>
      <c r="P62" s="207">
        <f t="shared" si="0"/>
        <v>0</v>
      </c>
    </row>
    <row r="63" spans="1:16" ht="12.75" customHeight="1">
      <c r="A63" s="190"/>
      <c r="B63" s="184"/>
      <c r="C63" s="184"/>
      <c r="D63" s="184"/>
      <c r="E63" s="184"/>
      <c r="F63" s="184"/>
      <c r="G63" s="184"/>
      <c r="H63" s="184"/>
      <c r="I63" s="184"/>
      <c r="J63" s="184"/>
      <c r="K63" s="184"/>
      <c r="L63" s="184"/>
      <c r="M63" s="184"/>
      <c r="N63" s="183"/>
      <c r="P63" s="207">
        <f t="shared" si="0"/>
        <v>0</v>
      </c>
    </row>
    <row r="64" spans="1:16" ht="12.75" customHeight="1">
      <c r="A64" s="190"/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3"/>
      <c r="P64" s="207">
        <f t="shared" si="0"/>
        <v>0</v>
      </c>
    </row>
    <row r="65" spans="1:16" ht="12.75" customHeight="1">
      <c r="A65" s="190"/>
      <c r="B65" s="184"/>
      <c r="C65" s="184"/>
      <c r="D65" s="184"/>
      <c r="E65" s="184"/>
      <c r="F65" s="184"/>
      <c r="G65" s="184"/>
      <c r="H65" s="184"/>
      <c r="I65" s="184"/>
      <c r="J65" s="184"/>
      <c r="K65" s="184"/>
      <c r="L65" s="184"/>
      <c r="M65" s="184"/>
      <c r="N65" s="183"/>
      <c r="P65" s="207">
        <f t="shared" si="0"/>
        <v>0</v>
      </c>
    </row>
    <row r="66" spans="1:16" ht="12.75" customHeight="1">
      <c r="A66" s="190"/>
      <c r="B66" s="184"/>
      <c r="C66" s="184"/>
      <c r="D66" s="184"/>
      <c r="E66" s="184"/>
      <c r="F66" s="184"/>
      <c r="G66" s="184"/>
      <c r="H66" s="184"/>
      <c r="I66" s="184"/>
      <c r="J66" s="184"/>
      <c r="K66" s="184"/>
      <c r="L66" s="184"/>
      <c r="M66" s="184"/>
      <c r="N66" s="183"/>
      <c r="P66" s="207">
        <f t="shared" si="0"/>
        <v>0</v>
      </c>
    </row>
    <row r="67" spans="1:16" ht="12.75" customHeight="1">
      <c r="A67" s="190"/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3"/>
      <c r="P67" s="207">
        <f t="shared" si="0"/>
        <v>0</v>
      </c>
    </row>
    <row r="68" spans="1:16" ht="12.75" customHeight="1">
      <c r="A68" s="190"/>
      <c r="B68" s="184"/>
      <c r="C68" s="184"/>
      <c r="D68" s="184"/>
      <c r="E68" s="184"/>
      <c r="F68" s="184"/>
      <c r="G68" s="184"/>
      <c r="H68" s="184"/>
      <c r="I68" s="184"/>
      <c r="J68" s="184"/>
      <c r="K68" s="184"/>
      <c r="L68" s="184"/>
      <c r="M68" s="184"/>
      <c r="N68" s="183"/>
      <c r="P68" s="207">
        <f t="shared" si="0"/>
        <v>0</v>
      </c>
    </row>
    <row r="69" spans="1:16" ht="12.75" customHeight="1">
      <c r="A69" s="190"/>
      <c r="B69" s="184"/>
      <c r="C69" s="184"/>
      <c r="D69" s="184"/>
      <c r="E69" s="184"/>
      <c r="F69" s="184"/>
      <c r="G69" s="184"/>
      <c r="H69" s="184"/>
      <c r="I69" s="184"/>
      <c r="J69" s="184"/>
      <c r="K69" s="184"/>
      <c r="L69" s="184"/>
      <c r="M69" s="184"/>
      <c r="N69" s="183"/>
      <c r="P69" s="207">
        <f t="shared" si="0"/>
        <v>0</v>
      </c>
    </row>
    <row r="70" spans="1:16" ht="12.75" customHeight="1">
      <c r="A70" s="190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3"/>
      <c r="P70" s="207">
        <f t="shared" si="0"/>
        <v>0</v>
      </c>
    </row>
    <row r="71" spans="1:16" ht="12.75" customHeight="1">
      <c r="A71" s="190"/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3"/>
      <c r="P71" s="207">
        <f t="shared" si="0"/>
        <v>0</v>
      </c>
    </row>
    <row r="72" spans="1:16" ht="12.75" customHeight="1" thickBot="1">
      <c r="A72" s="202"/>
      <c r="B72" s="196"/>
      <c r="C72" s="196"/>
      <c r="D72" s="196"/>
      <c r="E72" s="196"/>
      <c r="F72" s="196"/>
      <c r="G72" s="196"/>
      <c r="H72" s="196"/>
      <c r="I72" s="196"/>
      <c r="J72" s="196"/>
      <c r="K72" s="196"/>
      <c r="L72" s="196"/>
      <c r="M72" s="196"/>
      <c r="N72" s="203"/>
      <c r="P72" s="207">
        <f t="shared" si="0"/>
        <v>0</v>
      </c>
    </row>
    <row r="73" spans="1:16" s="207" customFormat="1" ht="12.75" customHeight="1" thickBot="1">
      <c r="A73" s="210" t="s">
        <v>157</v>
      </c>
      <c r="B73" s="211">
        <v>7</v>
      </c>
      <c r="C73" s="212">
        <v>8</v>
      </c>
      <c r="D73" s="212">
        <v>9</v>
      </c>
      <c r="E73" s="212">
        <v>10</v>
      </c>
      <c r="F73" s="212">
        <v>11</v>
      </c>
      <c r="G73" s="212">
        <v>12</v>
      </c>
      <c r="H73" s="212">
        <v>13</v>
      </c>
      <c r="I73" s="212">
        <v>14</v>
      </c>
      <c r="J73" s="212">
        <v>15</v>
      </c>
      <c r="K73" s="212">
        <v>16</v>
      </c>
      <c r="L73" s="212">
        <v>17</v>
      </c>
      <c r="M73" s="212">
        <v>18</v>
      </c>
      <c r="N73" s="213" t="s">
        <v>14</v>
      </c>
      <c r="P73" s="207">
        <f t="shared" si="0"/>
        <v>150</v>
      </c>
    </row>
    <row r="74" spans="1:16" s="207" customFormat="1" ht="12.75" customHeight="1">
      <c r="A74" s="214" t="s">
        <v>6</v>
      </c>
      <c r="B74" s="461">
        <f>B38+B56</f>
        <v>97</v>
      </c>
      <c r="C74" s="462">
        <f t="shared" ref="C74:M74" si="5">C38+C56</f>
        <v>108</v>
      </c>
      <c r="D74" s="462">
        <f t="shared" si="5"/>
        <v>109</v>
      </c>
      <c r="E74" s="462">
        <f t="shared" si="5"/>
        <v>91</v>
      </c>
      <c r="F74" s="462">
        <f t="shared" si="5"/>
        <v>95</v>
      </c>
      <c r="G74" s="462">
        <f t="shared" si="5"/>
        <v>75</v>
      </c>
      <c r="H74" s="462">
        <f t="shared" si="5"/>
        <v>73</v>
      </c>
      <c r="I74" s="462">
        <f t="shared" si="5"/>
        <v>85</v>
      </c>
      <c r="J74" s="462">
        <f t="shared" si="5"/>
        <v>71</v>
      </c>
      <c r="K74" s="462">
        <f t="shared" si="5"/>
        <v>70</v>
      </c>
      <c r="L74" s="462">
        <f t="shared" si="5"/>
        <v>59</v>
      </c>
      <c r="M74" s="463">
        <f t="shared" si="5"/>
        <v>40</v>
      </c>
      <c r="N74" s="218">
        <f>SUM(B74:M74)</f>
        <v>973</v>
      </c>
      <c r="P74" s="207">
        <f t="shared" si="0"/>
        <v>973</v>
      </c>
    </row>
    <row r="75" spans="1:16" s="207" customFormat="1" ht="12.75" customHeight="1" thickBot="1">
      <c r="A75" s="219" t="s">
        <v>158</v>
      </c>
      <c r="B75" s="464">
        <f>B39+B57</f>
        <v>508</v>
      </c>
      <c r="C75" s="221">
        <f t="shared" ref="C75:M75" si="6">C39+C57</f>
        <v>539</v>
      </c>
      <c r="D75" s="221">
        <f t="shared" si="6"/>
        <v>506</v>
      </c>
      <c r="E75" s="221">
        <f t="shared" si="6"/>
        <v>501</v>
      </c>
      <c r="F75" s="221">
        <f t="shared" si="6"/>
        <v>550</v>
      </c>
      <c r="G75" s="221">
        <f t="shared" si="6"/>
        <v>487</v>
      </c>
      <c r="H75" s="221">
        <f t="shared" si="6"/>
        <v>553</v>
      </c>
      <c r="I75" s="221">
        <f t="shared" si="6"/>
        <v>536</v>
      </c>
      <c r="J75" s="221">
        <f t="shared" si="6"/>
        <v>469</v>
      </c>
      <c r="K75" s="221">
        <f t="shared" si="6"/>
        <v>462</v>
      </c>
      <c r="L75" s="221">
        <f t="shared" si="6"/>
        <v>679</v>
      </c>
      <c r="M75" s="465">
        <f t="shared" si="6"/>
        <v>534</v>
      </c>
      <c r="N75" s="223">
        <f>SUM(B75:M75)</f>
        <v>6324</v>
      </c>
      <c r="P75" s="207">
        <f t="shared" si="0"/>
        <v>6324</v>
      </c>
    </row>
    <row r="76" spans="1:16" s="207" customFormat="1" ht="12.75" customHeight="1" thickBot="1">
      <c r="A76" s="456" t="s">
        <v>159</v>
      </c>
      <c r="B76" s="458">
        <f t="shared" ref="B76:M76" si="7">SUM(B74:B75)</f>
        <v>605</v>
      </c>
      <c r="C76" s="459">
        <f t="shared" si="7"/>
        <v>647</v>
      </c>
      <c r="D76" s="459">
        <f t="shared" si="7"/>
        <v>615</v>
      </c>
      <c r="E76" s="459">
        <f t="shared" si="7"/>
        <v>592</v>
      </c>
      <c r="F76" s="459">
        <f t="shared" si="7"/>
        <v>645</v>
      </c>
      <c r="G76" s="459">
        <f t="shared" si="7"/>
        <v>562</v>
      </c>
      <c r="H76" s="459">
        <f t="shared" si="7"/>
        <v>626</v>
      </c>
      <c r="I76" s="459">
        <f t="shared" si="7"/>
        <v>621</v>
      </c>
      <c r="J76" s="459">
        <f t="shared" si="7"/>
        <v>540</v>
      </c>
      <c r="K76" s="459">
        <f t="shared" si="7"/>
        <v>532</v>
      </c>
      <c r="L76" s="459">
        <f t="shared" si="7"/>
        <v>738</v>
      </c>
      <c r="M76" s="460">
        <f t="shared" si="7"/>
        <v>574</v>
      </c>
      <c r="N76" s="457">
        <f>SUM(B76:M76)</f>
        <v>7297</v>
      </c>
      <c r="P76" s="207">
        <f t="shared" si="0"/>
        <v>7297</v>
      </c>
    </row>
    <row r="77" spans="1:16" s="207" customFormat="1" ht="12.75" customHeight="1" thickBot="1">
      <c r="A77" s="224" t="s">
        <v>160</v>
      </c>
      <c r="B77" s="466">
        <f>B74/B76*100</f>
        <v>16.033057851239668</v>
      </c>
      <c r="C77" s="467">
        <f t="shared" ref="C77:N77" si="8">C74/C76*100</f>
        <v>16.69242658423493</v>
      </c>
      <c r="D77" s="467">
        <f t="shared" si="8"/>
        <v>17.72357723577236</v>
      </c>
      <c r="E77" s="467">
        <f t="shared" si="8"/>
        <v>15.371621621621623</v>
      </c>
      <c r="F77" s="467">
        <f t="shared" si="8"/>
        <v>14.728682170542637</v>
      </c>
      <c r="G77" s="467">
        <f t="shared" si="8"/>
        <v>13.345195729537366</v>
      </c>
      <c r="H77" s="467">
        <f t="shared" si="8"/>
        <v>11.661341853035143</v>
      </c>
      <c r="I77" s="467">
        <f t="shared" si="8"/>
        <v>13.687600644122384</v>
      </c>
      <c r="J77" s="467">
        <f t="shared" si="8"/>
        <v>13.148148148148147</v>
      </c>
      <c r="K77" s="467">
        <f t="shared" si="8"/>
        <v>13.157894736842104</v>
      </c>
      <c r="L77" s="467">
        <f t="shared" si="8"/>
        <v>7.9945799457994582</v>
      </c>
      <c r="M77" s="468">
        <f t="shared" si="8"/>
        <v>6.968641114982578</v>
      </c>
      <c r="N77" s="468">
        <f t="shared" si="8"/>
        <v>13.334246950801699</v>
      </c>
      <c r="P77" s="207">
        <f t="shared" si="0"/>
        <v>160.51276763587839</v>
      </c>
    </row>
  </sheetData>
  <phoneticPr fontId="3"/>
  <printOptions gridLinesSet="0"/>
  <pageMargins left="0.98425196850393704" right="0.19685039370078741" top="0.47244094488188981" bottom="0.39370078740157483" header="0.51181102362204722" footer="0.51181102362204722"/>
  <pageSetup paperSize="9" scale="85" orientation="portrait" horizontalDpi="4294967292" verticalDpi="3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E107"/>
  <sheetViews>
    <sheetView view="pageBreakPreview" topLeftCell="D1" zoomScale="90" zoomScaleNormal="25" zoomScaleSheetLayoutView="90" workbookViewId="0">
      <selection activeCell="P26" sqref="P26"/>
    </sheetView>
  </sheetViews>
  <sheetFormatPr defaultRowHeight="12"/>
  <cols>
    <col min="1" max="1" width="10.1640625" style="285" customWidth="1"/>
    <col min="2" max="3" width="6.6640625" style="285" customWidth="1"/>
    <col min="4" max="5" width="7.83203125" style="226" customWidth="1"/>
    <col min="6" max="6" width="10.1640625" style="226" customWidth="1"/>
    <col min="7" max="13" width="7.83203125" style="226" customWidth="1"/>
    <col min="14" max="14" width="10.1640625" style="226" customWidth="1"/>
    <col min="15" max="16" width="6.6640625" style="226" customWidth="1"/>
    <col min="17" max="18" width="7.83203125" style="226" customWidth="1"/>
    <col min="19" max="19" width="10.1640625" style="226" customWidth="1"/>
    <col min="20" max="26" width="7.83203125" style="226" customWidth="1"/>
    <col min="27" max="27" width="9.33203125" style="226"/>
    <col min="28" max="33" width="9.33203125" style="226" customWidth="1"/>
    <col min="34" max="16384" width="9.33203125" style="226"/>
  </cols>
  <sheetData>
    <row r="1" spans="1:26" ht="15.6" customHeight="1" thickBot="1">
      <c r="A1" s="476"/>
      <c r="B1" s="225"/>
      <c r="C1" s="225"/>
      <c r="F1" s="477"/>
    </row>
    <row r="2" spans="1:26" ht="16.5" customHeight="1">
      <c r="A2" s="227"/>
      <c r="B2" s="228"/>
      <c r="C2" s="228"/>
      <c r="D2" s="229"/>
      <c r="E2" s="229"/>
      <c r="F2" s="229"/>
      <c r="G2" s="229"/>
      <c r="H2" s="229"/>
      <c r="I2" s="229"/>
      <c r="J2" s="229"/>
      <c r="K2" s="229"/>
      <c r="L2" s="229"/>
      <c r="M2" s="231"/>
      <c r="N2" s="230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31"/>
    </row>
    <row r="3" spans="1:26" ht="16.5" customHeight="1">
      <c r="A3" s="232"/>
      <c r="B3" s="233"/>
      <c r="C3" s="233"/>
      <c r="D3" s="234"/>
      <c r="E3" s="234"/>
      <c r="F3" s="234"/>
      <c r="G3" s="234"/>
      <c r="H3" s="234"/>
      <c r="I3" s="234"/>
      <c r="J3" s="234"/>
      <c r="K3" s="234"/>
      <c r="L3" s="234"/>
      <c r="M3" s="236"/>
      <c r="N3" s="235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6"/>
    </row>
    <row r="4" spans="1:26" ht="16.5" customHeight="1">
      <c r="A4" s="237"/>
      <c r="B4" s="238"/>
      <c r="C4" s="238"/>
      <c r="D4" s="234"/>
      <c r="E4" s="234"/>
      <c r="F4" s="234"/>
      <c r="G4" s="234"/>
      <c r="H4" s="234"/>
      <c r="I4" s="234"/>
      <c r="J4" s="234"/>
      <c r="K4" s="234"/>
      <c r="L4" s="234"/>
      <c r="M4" s="236"/>
      <c r="N4" s="235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6"/>
    </row>
    <row r="5" spans="1:26" ht="27.75" customHeight="1">
      <c r="A5" s="232" t="s">
        <v>170</v>
      </c>
      <c r="B5" s="233"/>
      <c r="C5" s="233"/>
      <c r="D5" s="233"/>
      <c r="E5" s="233"/>
      <c r="F5" s="233"/>
      <c r="G5" s="233"/>
      <c r="H5" s="233"/>
      <c r="I5" s="239"/>
      <c r="J5" s="239"/>
      <c r="K5" s="239"/>
      <c r="L5" s="239"/>
      <c r="M5" s="236"/>
      <c r="N5" s="235"/>
      <c r="O5" s="234"/>
      <c r="P5" s="234"/>
      <c r="W5" s="234"/>
      <c r="X5" s="234"/>
      <c r="Y5" s="234"/>
      <c r="Z5" s="236"/>
    </row>
    <row r="6" spans="1:26" ht="20.100000000000001" customHeight="1">
      <c r="A6" s="240"/>
      <c r="B6" s="225"/>
      <c r="C6" s="225"/>
      <c r="D6" s="238"/>
      <c r="E6" s="238"/>
      <c r="F6" s="238"/>
      <c r="G6" s="238"/>
      <c r="H6" s="238"/>
      <c r="I6" s="234"/>
      <c r="J6" s="234"/>
      <c r="K6" s="234"/>
      <c r="L6" s="234"/>
      <c r="M6" s="236"/>
      <c r="N6" s="235"/>
      <c r="O6" s="234"/>
      <c r="P6" s="234"/>
      <c r="W6" s="234"/>
      <c r="X6" s="234"/>
      <c r="Y6" s="234"/>
      <c r="Z6" s="236"/>
    </row>
    <row r="7" spans="1:26" ht="20.100000000000001" customHeight="1">
      <c r="A7" s="240"/>
      <c r="B7" s="225"/>
      <c r="C7" s="225"/>
      <c r="D7" s="234"/>
      <c r="E7" s="234"/>
      <c r="F7" s="478" t="s">
        <v>55</v>
      </c>
      <c r="G7" s="234"/>
      <c r="H7" s="234"/>
      <c r="I7" s="234"/>
      <c r="J7" s="234"/>
      <c r="K7" s="234"/>
      <c r="L7" s="234"/>
      <c r="M7" s="236"/>
      <c r="N7" s="235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6"/>
    </row>
    <row r="8" spans="1:26" ht="20.100000000000001" customHeight="1">
      <c r="A8" s="240"/>
      <c r="B8" s="225"/>
      <c r="C8" s="225"/>
      <c r="D8" s="234"/>
      <c r="E8" s="234"/>
      <c r="F8" s="234"/>
      <c r="G8" s="234"/>
      <c r="H8" s="234"/>
      <c r="I8" s="234"/>
      <c r="J8" s="234"/>
      <c r="K8" s="234"/>
      <c r="L8" s="234"/>
      <c r="M8" s="236"/>
      <c r="N8" s="235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6"/>
    </row>
    <row r="9" spans="1:26" ht="20.100000000000001" customHeight="1">
      <c r="A9" s="240"/>
      <c r="B9" s="225"/>
      <c r="C9" s="225"/>
      <c r="D9" s="234"/>
      <c r="E9" s="234"/>
      <c r="F9" s="234"/>
      <c r="G9" s="234"/>
      <c r="H9" s="234"/>
      <c r="I9" s="234"/>
      <c r="J9" s="234"/>
      <c r="K9" s="234"/>
      <c r="L9" s="234"/>
      <c r="M9" s="236"/>
      <c r="N9" s="235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6"/>
    </row>
    <row r="10" spans="1:26" ht="20.100000000000001" customHeight="1">
      <c r="A10" s="240"/>
      <c r="B10" s="225"/>
      <c r="C10" s="225"/>
      <c r="D10" s="234"/>
      <c r="E10" s="234"/>
      <c r="F10" s="234"/>
      <c r="G10" s="234"/>
      <c r="H10" s="234"/>
      <c r="I10" s="234"/>
      <c r="J10" s="234"/>
      <c r="K10" s="234"/>
      <c r="L10" s="234"/>
      <c r="M10" s="236"/>
      <c r="N10" s="235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6"/>
    </row>
    <row r="11" spans="1:26" ht="20.100000000000001" customHeight="1">
      <c r="A11" s="240"/>
      <c r="B11" s="225"/>
      <c r="C11" s="225"/>
      <c r="D11" s="234"/>
      <c r="E11" s="234"/>
      <c r="F11" s="234"/>
      <c r="G11" s="234"/>
      <c r="H11" s="234"/>
      <c r="I11" s="234"/>
      <c r="J11" s="234"/>
      <c r="K11" s="234"/>
      <c r="L11" s="234"/>
      <c r="M11" s="236"/>
      <c r="N11" s="235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6"/>
    </row>
    <row r="12" spans="1:26" ht="20.100000000000001" customHeight="1">
      <c r="A12" s="240"/>
      <c r="B12" s="225"/>
      <c r="C12" s="225"/>
      <c r="D12" s="234"/>
      <c r="E12" s="234"/>
      <c r="F12" s="234"/>
      <c r="G12" s="234"/>
      <c r="H12" s="234"/>
      <c r="I12" s="234"/>
      <c r="J12" s="234"/>
      <c r="K12" s="234"/>
      <c r="L12" s="234"/>
      <c r="M12" s="236"/>
      <c r="N12" s="235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6"/>
    </row>
    <row r="13" spans="1:26" ht="20.100000000000001" customHeight="1">
      <c r="A13" s="240"/>
      <c r="B13" s="225"/>
      <c r="C13" s="225"/>
      <c r="D13" s="234"/>
      <c r="E13" s="234"/>
      <c r="F13" s="234"/>
      <c r="G13" s="234"/>
      <c r="H13" s="234"/>
      <c r="I13" s="234"/>
      <c r="J13" s="234"/>
      <c r="K13" s="234"/>
      <c r="L13" s="234"/>
      <c r="M13" s="236"/>
      <c r="N13" s="235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6"/>
    </row>
    <row r="14" spans="1:26" ht="20.100000000000001" customHeight="1">
      <c r="A14" s="241" t="s">
        <v>232</v>
      </c>
      <c r="B14" s="242"/>
      <c r="C14" s="242"/>
      <c r="D14" s="234"/>
      <c r="E14" s="234"/>
      <c r="F14" s="234"/>
      <c r="G14" s="234"/>
      <c r="H14" s="234"/>
      <c r="I14" s="243"/>
      <c r="J14" s="234"/>
      <c r="K14" s="234"/>
      <c r="L14" s="234"/>
      <c r="M14" s="236"/>
      <c r="N14" s="235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6"/>
    </row>
    <row r="15" spans="1:26" ht="20.100000000000001" customHeight="1">
      <c r="A15" s="241"/>
      <c r="B15" s="242"/>
      <c r="C15" s="242"/>
      <c r="D15" s="234"/>
      <c r="E15" s="234"/>
      <c r="F15" s="234"/>
      <c r="G15" s="234"/>
      <c r="H15" s="234"/>
      <c r="I15" s="234"/>
      <c r="J15" s="234"/>
      <c r="K15" s="234"/>
      <c r="L15" s="234"/>
      <c r="M15" s="236"/>
      <c r="N15" s="235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6"/>
    </row>
    <row r="16" spans="1:26" ht="20.100000000000001" customHeight="1">
      <c r="A16" s="241" t="s">
        <v>171</v>
      </c>
      <c r="B16" s="242"/>
      <c r="C16" s="242"/>
      <c r="D16" s="234"/>
      <c r="E16" s="234"/>
      <c r="F16" s="234"/>
      <c r="G16" s="234"/>
      <c r="H16" s="234"/>
      <c r="I16" s="234"/>
      <c r="J16" s="234"/>
      <c r="K16" s="234"/>
      <c r="L16" s="234"/>
      <c r="M16" s="236"/>
      <c r="N16" s="235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6"/>
    </row>
    <row r="17" spans="1:31" ht="20.100000000000001" customHeight="1">
      <c r="A17" s="244"/>
      <c r="B17" s="245"/>
      <c r="C17" s="245"/>
      <c r="D17" s="234"/>
      <c r="E17" s="234"/>
      <c r="F17" s="234"/>
      <c r="G17" s="234"/>
      <c r="H17" s="234"/>
      <c r="I17" s="234"/>
      <c r="J17" s="234"/>
      <c r="K17" s="234"/>
      <c r="L17" s="234"/>
      <c r="M17" s="236"/>
      <c r="N17" s="235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6"/>
    </row>
    <row r="18" spans="1:31" ht="20.100000000000001" customHeight="1">
      <c r="A18" s="244" t="s">
        <v>258</v>
      </c>
      <c r="B18" s="245"/>
      <c r="C18" s="245"/>
      <c r="D18" s="234"/>
      <c r="E18" s="234"/>
      <c r="F18" s="234"/>
      <c r="G18" s="234"/>
      <c r="H18" s="234"/>
      <c r="I18" s="234"/>
      <c r="J18" s="234"/>
      <c r="K18" s="234"/>
      <c r="L18" s="234"/>
      <c r="M18" s="236"/>
      <c r="N18" s="235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6"/>
    </row>
    <row r="19" spans="1:31" ht="20.100000000000001" customHeight="1">
      <c r="A19" s="240"/>
      <c r="B19" s="225"/>
      <c r="C19" s="225"/>
      <c r="D19" s="234"/>
      <c r="E19" s="234"/>
      <c r="F19" s="234"/>
      <c r="G19" s="234"/>
      <c r="H19" s="234"/>
      <c r="I19" s="234"/>
      <c r="J19" s="234"/>
      <c r="K19" s="234"/>
      <c r="L19" s="234"/>
      <c r="M19" s="236"/>
      <c r="N19" s="235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6"/>
    </row>
    <row r="20" spans="1:31" ht="20.100000000000001" customHeight="1">
      <c r="A20" s="246"/>
      <c r="B20" s="247"/>
      <c r="C20" s="247"/>
      <c r="D20" s="234"/>
      <c r="E20" s="234"/>
      <c r="F20" s="234"/>
      <c r="G20" s="234"/>
      <c r="H20" s="234"/>
      <c r="I20" s="234"/>
      <c r="J20" s="234"/>
      <c r="K20" s="234"/>
      <c r="L20" s="234"/>
      <c r="M20" s="236"/>
      <c r="N20" s="235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6"/>
    </row>
    <row r="21" spans="1:31" ht="20.100000000000001" customHeight="1" thickBot="1">
      <c r="A21" s="259"/>
      <c r="B21" s="479"/>
      <c r="C21" s="479"/>
      <c r="D21" s="248"/>
      <c r="E21" s="248"/>
      <c r="F21" s="248"/>
      <c r="G21" s="248"/>
      <c r="H21" s="248"/>
      <c r="I21" s="248"/>
      <c r="J21" s="248"/>
      <c r="K21" s="248"/>
      <c r="L21" s="248"/>
      <c r="M21" s="480" t="s">
        <v>242</v>
      </c>
      <c r="N21" s="249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50"/>
    </row>
    <row r="22" spans="1:31" s="256" customFormat="1" ht="20.100000000000001" customHeight="1" thickBot="1">
      <c r="A22" s="481"/>
      <c r="B22" s="251" t="s">
        <v>261</v>
      </c>
      <c r="C22" s="252"/>
      <c r="D22" s="252"/>
      <c r="E22" s="252"/>
      <c r="F22" s="254"/>
      <c r="G22" s="482"/>
      <c r="H22" s="279"/>
      <c r="I22" s="279"/>
      <c r="J22" s="279"/>
      <c r="K22" s="279"/>
      <c r="L22" s="279"/>
      <c r="M22" s="280"/>
      <c r="N22" s="483"/>
      <c r="O22" s="251" t="s">
        <v>262</v>
      </c>
      <c r="P22" s="252"/>
      <c r="Q22" s="252"/>
      <c r="R22" s="252"/>
      <c r="S22" s="254"/>
      <c r="T22" s="482"/>
      <c r="U22" s="279"/>
      <c r="V22" s="279"/>
      <c r="W22" s="279"/>
      <c r="X22" s="279"/>
      <c r="Y22" s="279"/>
      <c r="Z22" s="280"/>
    </row>
    <row r="23" spans="1:31" s="256" customFormat="1" ht="22.5" customHeight="1">
      <c r="A23" s="484"/>
      <c r="B23" s="527" t="s">
        <v>172</v>
      </c>
      <c r="C23" s="485" t="s">
        <v>173</v>
      </c>
      <c r="D23" s="528" t="s">
        <v>174</v>
      </c>
      <c r="E23" s="529" t="s">
        <v>175</v>
      </c>
      <c r="F23" s="530" t="s">
        <v>243</v>
      </c>
      <c r="G23" s="257"/>
      <c r="H23" s="258"/>
      <c r="I23" s="253"/>
      <c r="J23" s="253"/>
      <c r="K23" s="253"/>
      <c r="L23" s="253"/>
      <c r="M23" s="255"/>
      <c r="N23" s="247"/>
      <c r="O23" s="246" t="s">
        <v>172</v>
      </c>
      <c r="P23" s="485" t="s">
        <v>173</v>
      </c>
      <c r="Q23" s="257" t="s">
        <v>174</v>
      </c>
      <c r="R23" s="486" t="s">
        <v>175</v>
      </c>
      <c r="S23" s="247" t="s">
        <v>243</v>
      </c>
      <c r="T23" s="487"/>
      <c r="U23" s="253"/>
      <c r="V23" s="253"/>
      <c r="W23" s="253"/>
      <c r="X23" s="253"/>
      <c r="Y23" s="253"/>
      <c r="Z23" s="255"/>
    </row>
    <row r="24" spans="1:31" s="256" customFormat="1" ht="22.5" customHeight="1" thickBot="1">
      <c r="A24" s="488" t="s">
        <v>176</v>
      </c>
      <c r="B24" s="259" t="s">
        <v>177</v>
      </c>
      <c r="C24" s="531" t="s">
        <v>178</v>
      </c>
      <c r="D24" s="260" t="s">
        <v>179</v>
      </c>
      <c r="E24" s="262" t="s">
        <v>179</v>
      </c>
      <c r="F24" s="532" t="s">
        <v>180</v>
      </c>
      <c r="G24" s="490"/>
      <c r="H24" s="261"/>
      <c r="I24" s="253"/>
      <c r="J24" s="253"/>
      <c r="K24" s="253"/>
      <c r="L24" s="253"/>
      <c r="M24" s="255"/>
      <c r="N24" s="491" t="s">
        <v>176</v>
      </c>
      <c r="O24" s="246" t="s">
        <v>177</v>
      </c>
      <c r="P24" s="489" t="s">
        <v>178</v>
      </c>
      <c r="Q24" s="260" t="s">
        <v>179</v>
      </c>
      <c r="R24" s="262" t="s">
        <v>179</v>
      </c>
      <c r="S24" s="479" t="s">
        <v>180</v>
      </c>
      <c r="T24" s="487"/>
      <c r="U24" s="253"/>
      <c r="V24" s="253"/>
      <c r="W24" s="253"/>
      <c r="X24" s="253"/>
      <c r="Y24" s="253"/>
      <c r="Z24" s="255"/>
      <c r="AD24" s="256" t="s">
        <v>244</v>
      </c>
    </row>
    <row r="25" spans="1:31" s="256" customFormat="1" ht="21" customHeight="1">
      <c r="A25" s="492">
        <v>0.29166666666666663</v>
      </c>
      <c r="B25" s="508"/>
      <c r="C25" s="509" t="s">
        <v>181</v>
      </c>
      <c r="D25" s="266">
        <v>80</v>
      </c>
      <c r="E25" s="510">
        <v>0</v>
      </c>
      <c r="F25" s="511">
        <v>3.0092592592592595E-4</v>
      </c>
      <c r="G25" s="487"/>
      <c r="H25" s="253"/>
      <c r="I25" s="253"/>
      <c r="J25" s="253"/>
      <c r="K25" s="253"/>
      <c r="L25" s="253"/>
      <c r="M25" s="255"/>
      <c r="N25" s="492">
        <v>0.29166666666666663</v>
      </c>
      <c r="O25" s="493"/>
      <c r="P25" s="494" t="s">
        <v>181</v>
      </c>
      <c r="Q25" s="482">
        <v>20</v>
      </c>
      <c r="R25" s="495">
        <v>0</v>
      </c>
      <c r="S25" s="496">
        <v>1.5046296296296297E-4</v>
      </c>
      <c r="T25" s="487"/>
      <c r="U25" s="253"/>
      <c r="V25" s="253"/>
      <c r="W25" s="253"/>
      <c r="X25" s="253"/>
      <c r="Y25" s="253"/>
      <c r="Z25" s="255"/>
      <c r="AD25" s="263">
        <v>0.95</v>
      </c>
      <c r="AE25" s="226"/>
    </row>
    <row r="26" spans="1:31" s="256" customFormat="1" ht="21" customHeight="1">
      <c r="A26" s="497">
        <v>0.29861111111111105</v>
      </c>
      <c r="B26" s="498"/>
      <c r="C26" s="499" t="s">
        <v>181</v>
      </c>
      <c r="D26" s="264">
        <v>120</v>
      </c>
      <c r="E26" s="500">
        <v>0</v>
      </c>
      <c r="F26" s="501">
        <v>4.2824074074074075E-4</v>
      </c>
      <c r="G26" s="487"/>
      <c r="H26" s="253"/>
      <c r="I26" s="253"/>
      <c r="J26" s="253"/>
      <c r="K26" s="253"/>
      <c r="L26" s="253"/>
      <c r="M26" s="255"/>
      <c r="N26" s="497">
        <v>0.29861111111111105</v>
      </c>
      <c r="O26" s="498"/>
      <c r="P26" s="499" t="s">
        <v>181</v>
      </c>
      <c r="Q26" s="264">
        <v>20</v>
      </c>
      <c r="R26" s="500">
        <v>0</v>
      </c>
      <c r="S26" s="501">
        <v>1.5046296296296297E-4</v>
      </c>
      <c r="T26" s="487"/>
      <c r="U26" s="253"/>
      <c r="V26" s="253"/>
      <c r="W26" s="253"/>
      <c r="X26" s="253"/>
      <c r="Y26" s="253"/>
      <c r="Z26" s="255"/>
      <c r="AD26" s="263">
        <f>AD25+AE26</f>
        <v>2.0750000000000002</v>
      </c>
      <c r="AE26" s="226">
        <v>1.125</v>
      </c>
    </row>
    <row r="27" spans="1:31" s="256" customFormat="1" ht="21" customHeight="1">
      <c r="A27" s="497">
        <v>0.30555555555555547</v>
      </c>
      <c r="B27" s="498"/>
      <c r="C27" s="499" t="s">
        <v>181</v>
      </c>
      <c r="D27" s="264">
        <v>190</v>
      </c>
      <c r="E27" s="500">
        <v>0</v>
      </c>
      <c r="F27" s="501">
        <v>8.3333333333333339E-4</v>
      </c>
      <c r="G27" s="487"/>
      <c r="H27" s="253"/>
      <c r="I27" s="253"/>
      <c r="J27" s="253"/>
      <c r="K27" s="253"/>
      <c r="L27" s="253"/>
      <c r="M27" s="255"/>
      <c r="N27" s="497">
        <v>0.30555555555555547</v>
      </c>
      <c r="O27" s="498"/>
      <c r="P27" s="499" t="s">
        <v>181</v>
      </c>
      <c r="Q27" s="264">
        <v>40</v>
      </c>
      <c r="R27" s="500">
        <v>0</v>
      </c>
      <c r="S27" s="501">
        <v>2.3148148148148146E-4</v>
      </c>
      <c r="T27" s="487"/>
      <c r="U27" s="253"/>
      <c r="V27" s="253"/>
      <c r="W27" s="253"/>
      <c r="X27" s="253"/>
      <c r="Y27" s="253"/>
      <c r="Z27" s="255"/>
      <c r="AD27" s="263">
        <f t="shared" ref="AD27:AD56" si="0">AD26+AE27</f>
        <v>3.2</v>
      </c>
      <c r="AE27" s="226">
        <f>AE26</f>
        <v>1.125</v>
      </c>
    </row>
    <row r="28" spans="1:31" s="256" customFormat="1" ht="21" customHeight="1">
      <c r="A28" s="497">
        <v>0.31249999999999989</v>
      </c>
      <c r="B28" s="498"/>
      <c r="C28" s="499" t="s">
        <v>181</v>
      </c>
      <c r="D28" s="264">
        <v>90</v>
      </c>
      <c r="E28" s="500">
        <v>0</v>
      </c>
      <c r="F28" s="501">
        <v>3.2407407407407406E-4</v>
      </c>
      <c r="G28" s="487"/>
      <c r="H28" s="253"/>
      <c r="I28" s="253"/>
      <c r="J28" s="253"/>
      <c r="K28" s="253"/>
      <c r="L28" s="253"/>
      <c r="M28" s="255"/>
      <c r="N28" s="497">
        <v>0.31249999999999989</v>
      </c>
      <c r="O28" s="498"/>
      <c r="P28" s="499" t="s">
        <v>181</v>
      </c>
      <c r="Q28" s="264">
        <v>20</v>
      </c>
      <c r="R28" s="500">
        <v>0</v>
      </c>
      <c r="S28" s="501">
        <v>1.6203703703703703E-4</v>
      </c>
      <c r="T28" s="487"/>
      <c r="U28" s="253"/>
      <c r="V28" s="253"/>
      <c r="W28" s="253"/>
      <c r="X28" s="253"/>
      <c r="Y28" s="253"/>
      <c r="Z28" s="255"/>
      <c r="AD28" s="263">
        <f t="shared" si="0"/>
        <v>4.3250000000000002</v>
      </c>
      <c r="AE28" s="226">
        <f t="shared" ref="AE28:AE56" si="1">AE27</f>
        <v>1.125</v>
      </c>
    </row>
    <row r="29" spans="1:31" s="256" customFormat="1" ht="21" customHeight="1">
      <c r="A29" s="497">
        <v>0.31944444444444431</v>
      </c>
      <c r="B29" s="498"/>
      <c r="C29" s="499" t="s">
        <v>181</v>
      </c>
      <c r="D29" s="264">
        <v>110</v>
      </c>
      <c r="E29" s="500">
        <v>0</v>
      </c>
      <c r="F29" s="501">
        <v>3.9351851851851852E-4</v>
      </c>
      <c r="G29" s="487"/>
      <c r="H29" s="253"/>
      <c r="I29" s="253"/>
      <c r="J29" s="253"/>
      <c r="K29" s="253"/>
      <c r="L29" s="253"/>
      <c r="M29" s="255"/>
      <c r="N29" s="497">
        <v>0.31944444444444431</v>
      </c>
      <c r="O29" s="498"/>
      <c r="P29" s="499" t="s">
        <v>181</v>
      </c>
      <c r="Q29" s="264">
        <v>50</v>
      </c>
      <c r="R29" s="500">
        <v>0</v>
      </c>
      <c r="S29" s="501">
        <v>2.6620370370370372E-4</v>
      </c>
      <c r="T29" s="487"/>
      <c r="U29" s="253"/>
      <c r="V29" s="253"/>
      <c r="W29" s="253"/>
      <c r="X29" s="253"/>
      <c r="Y29" s="253"/>
      <c r="Z29" s="255"/>
      <c r="AD29" s="263">
        <f t="shared" si="0"/>
        <v>5.45</v>
      </c>
      <c r="AE29" s="226">
        <f t="shared" si="1"/>
        <v>1.125</v>
      </c>
    </row>
    <row r="30" spans="1:31" s="256" customFormat="1" ht="21" customHeight="1">
      <c r="A30" s="502">
        <v>0.32638888888888873</v>
      </c>
      <c r="B30" s="503"/>
      <c r="C30" s="504" t="s">
        <v>181</v>
      </c>
      <c r="D30" s="265">
        <v>170</v>
      </c>
      <c r="E30" s="505">
        <v>0</v>
      </c>
      <c r="F30" s="506">
        <v>6.018518518518519E-4</v>
      </c>
      <c r="G30" s="487"/>
      <c r="H30" s="253"/>
      <c r="I30" s="253"/>
      <c r="J30" s="253"/>
      <c r="K30" s="253"/>
      <c r="L30" s="253"/>
      <c r="M30" s="255"/>
      <c r="N30" s="502">
        <v>0.32638888888888873</v>
      </c>
      <c r="O30" s="503"/>
      <c r="P30" s="504" t="s">
        <v>181</v>
      </c>
      <c r="Q30" s="265">
        <v>40</v>
      </c>
      <c r="R30" s="505">
        <v>0</v>
      </c>
      <c r="S30" s="506">
        <v>2.0833333333333335E-4</v>
      </c>
      <c r="T30" s="487"/>
      <c r="U30" s="253"/>
      <c r="V30" s="253"/>
      <c r="W30" s="253"/>
      <c r="X30" s="253"/>
      <c r="Y30" s="253"/>
      <c r="Z30" s="255"/>
      <c r="AD30" s="263">
        <f t="shared" si="0"/>
        <v>6.5750000000000002</v>
      </c>
      <c r="AE30" s="226">
        <f t="shared" si="1"/>
        <v>1.125</v>
      </c>
    </row>
    <row r="31" spans="1:31" s="256" customFormat="1" ht="21" customHeight="1">
      <c r="A31" s="507">
        <v>0.33333333333333315</v>
      </c>
      <c r="B31" s="508"/>
      <c r="C31" s="509" t="s">
        <v>181</v>
      </c>
      <c r="D31" s="266">
        <v>200</v>
      </c>
      <c r="E31" s="510">
        <v>0</v>
      </c>
      <c r="F31" s="511">
        <v>7.407407407407407E-4</v>
      </c>
      <c r="G31" s="487"/>
      <c r="H31" s="253"/>
      <c r="I31" s="253"/>
      <c r="J31" s="253"/>
      <c r="K31" s="253"/>
      <c r="L31" s="253"/>
      <c r="M31" s="255"/>
      <c r="N31" s="507">
        <v>0.33333333333333315</v>
      </c>
      <c r="O31" s="508"/>
      <c r="P31" s="509" t="s">
        <v>181</v>
      </c>
      <c r="Q31" s="266">
        <v>90</v>
      </c>
      <c r="R31" s="510">
        <v>0</v>
      </c>
      <c r="S31" s="511">
        <v>3.9351851851851852E-4</v>
      </c>
      <c r="T31" s="487"/>
      <c r="U31" s="253"/>
      <c r="V31" s="253"/>
      <c r="W31" s="253"/>
      <c r="X31" s="253"/>
      <c r="Y31" s="253"/>
      <c r="Z31" s="255"/>
      <c r="AD31" s="263">
        <f t="shared" si="0"/>
        <v>7.7</v>
      </c>
      <c r="AE31" s="226">
        <f t="shared" si="1"/>
        <v>1.125</v>
      </c>
    </row>
    <row r="32" spans="1:31" s="256" customFormat="1" ht="21" customHeight="1">
      <c r="A32" s="497">
        <v>0.34027777777777757</v>
      </c>
      <c r="B32" s="498"/>
      <c r="C32" s="499" t="s">
        <v>181</v>
      </c>
      <c r="D32" s="264">
        <v>140</v>
      </c>
      <c r="E32" s="500">
        <v>0</v>
      </c>
      <c r="F32" s="501">
        <v>6.7129629629629625E-4</v>
      </c>
      <c r="G32" s="487"/>
      <c r="H32" s="253"/>
      <c r="I32" s="253"/>
      <c r="J32" s="253"/>
      <c r="K32" s="253"/>
      <c r="L32" s="253"/>
      <c r="M32" s="255"/>
      <c r="N32" s="497">
        <v>0.34027777777777757</v>
      </c>
      <c r="O32" s="498"/>
      <c r="P32" s="499" t="s">
        <v>181</v>
      </c>
      <c r="Q32" s="264">
        <v>20</v>
      </c>
      <c r="R32" s="500">
        <v>0</v>
      </c>
      <c r="S32" s="501">
        <v>1.5046296296296297E-4</v>
      </c>
      <c r="T32" s="487"/>
      <c r="U32" s="253"/>
      <c r="V32" s="253"/>
      <c r="W32" s="253"/>
      <c r="X32" s="253"/>
      <c r="Y32" s="253"/>
      <c r="Z32" s="255"/>
      <c r="AD32" s="263">
        <f t="shared" si="0"/>
        <v>8.8249999999999993</v>
      </c>
      <c r="AE32" s="226">
        <f t="shared" si="1"/>
        <v>1.125</v>
      </c>
    </row>
    <row r="33" spans="1:31" s="256" customFormat="1" ht="21" customHeight="1">
      <c r="A33" s="497">
        <v>0.34722222222222199</v>
      </c>
      <c r="B33" s="498"/>
      <c r="C33" s="499" t="s">
        <v>181</v>
      </c>
      <c r="D33" s="264">
        <v>140</v>
      </c>
      <c r="E33" s="500">
        <v>0</v>
      </c>
      <c r="F33" s="501">
        <v>4.8611111111111104E-4</v>
      </c>
      <c r="G33" s="487"/>
      <c r="H33" s="253"/>
      <c r="I33" s="253"/>
      <c r="J33" s="253"/>
      <c r="K33" s="253"/>
      <c r="L33" s="253"/>
      <c r="M33" s="255"/>
      <c r="N33" s="497">
        <v>0.34722222222222199</v>
      </c>
      <c r="O33" s="498"/>
      <c r="P33" s="499" t="s">
        <v>181</v>
      </c>
      <c r="Q33" s="264">
        <v>60</v>
      </c>
      <c r="R33" s="500">
        <v>0</v>
      </c>
      <c r="S33" s="501">
        <v>4.3981481481481481E-4</v>
      </c>
      <c r="T33" s="487"/>
      <c r="U33" s="253"/>
      <c r="V33" s="253"/>
      <c r="W33" s="253"/>
      <c r="X33" s="253"/>
      <c r="Y33" s="253"/>
      <c r="Z33" s="255"/>
      <c r="AD33" s="263">
        <f t="shared" si="0"/>
        <v>9.9499999999999993</v>
      </c>
      <c r="AE33" s="226">
        <f t="shared" si="1"/>
        <v>1.125</v>
      </c>
    </row>
    <row r="34" spans="1:31" s="256" customFormat="1" ht="21" customHeight="1">
      <c r="A34" s="497">
        <v>0.35416666666666641</v>
      </c>
      <c r="B34" s="498"/>
      <c r="C34" s="499" t="s">
        <v>181</v>
      </c>
      <c r="D34" s="264">
        <v>170</v>
      </c>
      <c r="E34" s="500">
        <v>0</v>
      </c>
      <c r="F34" s="501">
        <v>6.2500000000000001E-4</v>
      </c>
      <c r="G34" s="487"/>
      <c r="H34" s="253"/>
      <c r="I34" s="253"/>
      <c r="J34" s="253"/>
      <c r="K34" s="253"/>
      <c r="L34" s="253"/>
      <c r="M34" s="255"/>
      <c r="N34" s="497">
        <v>0.35416666666666641</v>
      </c>
      <c r="O34" s="498"/>
      <c r="P34" s="499" t="s">
        <v>181</v>
      </c>
      <c r="Q34" s="264">
        <v>50</v>
      </c>
      <c r="R34" s="500">
        <v>0</v>
      </c>
      <c r="S34" s="501">
        <v>2.5462962962962961E-4</v>
      </c>
      <c r="T34" s="487"/>
      <c r="U34" s="253"/>
      <c r="V34" s="253"/>
      <c r="W34" s="253"/>
      <c r="X34" s="253"/>
      <c r="Y34" s="253"/>
      <c r="Z34" s="255"/>
      <c r="AD34" s="263">
        <f t="shared" si="0"/>
        <v>11.074999999999999</v>
      </c>
      <c r="AE34" s="226">
        <f t="shared" si="1"/>
        <v>1.125</v>
      </c>
    </row>
    <row r="35" spans="1:31" s="256" customFormat="1" ht="21" customHeight="1">
      <c r="A35" s="497">
        <v>0.36111111111111083</v>
      </c>
      <c r="B35" s="498"/>
      <c r="C35" s="499" t="s">
        <v>181</v>
      </c>
      <c r="D35" s="264">
        <v>200</v>
      </c>
      <c r="E35" s="500">
        <v>0</v>
      </c>
      <c r="F35" s="501">
        <v>7.175925925925927E-4</v>
      </c>
      <c r="G35" s="487"/>
      <c r="H35" s="253"/>
      <c r="I35" s="253"/>
      <c r="J35" s="253"/>
      <c r="K35" s="253"/>
      <c r="L35" s="253"/>
      <c r="M35" s="255"/>
      <c r="N35" s="497">
        <v>0.36111111111111083</v>
      </c>
      <c r="O35" s="498"/>
      <c r="P35" s="499" t="s">
        <v>181</v>
      </c>
      <c r="Q35" s="264">
        <v>50</v>
      </c>
      <c r="R35" s="500">
        <v>0</v>
      </c>
      <c r="S35" s="501">
        <v>2.6620370370370372E-4</v>
      </c>
      <c r="T35" s="487"/>
      <c r="U35" s="253"/>
      <c r="V35" s="253"/>
      <c r="W35" s="253"/>
      <c r="X35" s="253"/>
      <c r="Y35" s="253"/>
      <c r="Z35" s="255"/>
      <c r="AD35" s="263">
        <f t="shared" si="0"/>
        <v>12.2</v>
      </c>
      <c r="AE35" s="226">
        <f t="shared" si="1"/>
        <v>1.125</v>
      </c>
    </row>
    <row r="36" spans="1:31" s="256" customFormat="1" ht="21" customHeight="1">
      <c r="A36" s="502">
        <v>0.36805555555555525</v>
      </c>
      <c r="B36" s="503"/>
      <c r="C36" s="504" t="s">
        <v>181</v>
      </c>
      <c r="D36" s="265">
        <v>100</v>
      </c>
      <c r="E36" s="505">
        <v>0</v>
      </c>
      <c r="F36" s="506">
        <v>4.0509259259259258E-4</v>
      </c>
      <c r="G36" s="487"/>
      <c r="H36" s="253"/>
      <c r="I36" s="253"/>
      <c r="J36" s="253"/>
      <c r="K36" s="253"/>
      <c r="L36" s="253"/>
      <c r="M36" s="255"/>
      <c r="N36" s="502">
        <v>0.36805555555555525</v>
      </c>
      <c r="O36" s="503"/>
      <c r="P36" s="504" t="s">
        <v>260</v>
      </c>
      <c r="Q36" s="265">
        <v>30</v>
      </c>
      <c r="R36" s="505">
        <v>0</v>
      </c>
      <c r="S36" s="506">
        <v>2.5462962962962961E-4</v>
      </c>
      <c r="T36" s="487"/>
      <c r="U36" s="253"/>
      <c r="V36" s="253"/>
      <c r="W36" s="253"/>
      <c r="X36" s="253"/>
      <c r="Y36" s="253"/>
      <c r="Z36" s="255"/>
      <c r="AD36" s="263">
        <f t="shared" si="0"/>
        <v>13.324999999999999</v>
      </c>
      <c r="AE36" s="226">
        <f t="shared" si="1"/>
        <v>1.125</v>
      </c>
    </row>
    <row r="37" spans="1:31" s="256" customFormat="1" ht="21" customHeight="1">
      <c r="A37" s="507">
        <v>0.37499999999999967</v>
      </c>
      <c r="B37" s="508"/>
      <c r="C37" s="509" t="s">
        <v>181</v>
      </c>
      <c r="D37" s="266">
        <v>170</v>
      </c>
      <c r="E37" s="510">
        <v>0</v>
      </c>
      <c r="F37" s="511">
        <v>6.7129629629629625E-4</v>
      </c>
      <c r="G37" s="487"/>
      <c r="H37" s="253"/>
      <c r="I37" s="253"/>
      <c r="J37" s="253"/>
      <c r="K37" s="253"/>
      <c r="L37" s="253"/>
      <c r="M37" s="255"/>
      <c r="N37" s="507">
        <v>0.37499999999999967</v>
      </c>
      <c r="O37" s="508"/>
      <c r="P37" s="509" t="s">
        <v>181</v>
      </c>
      <c r="Q37" s="266">
        <v>80</v>
      </c>
      <c r="R37" s="510">
        <v>0</v>
      </c>
      <c r="S37" s="511">
        <v>3.0092592592592595E-4</v>
      </c>
      <c r="T37" s="487"/>
      <c r="U37" s="253"/>
      <c r="V37" s="253"/>
      <c r="W37" s="253"/>
      <c r="X37" s="253"/>
      <c r="Y37" s="253"/>
      <c r="Z37" s="255"/>
      <c r="AD37" s="263">
        <f t="shared" si="0"/>
        <v>14.45</v>
      </c>
      <c r="AE37" s="226">
        <f t="shared" si="1"/>
        <v>1.125</v>
      </c>
    </row>
    <row r="38" spans="1:31" s="256" customFormat="1" ht="21" customHeight="1">
      <c r="A38" s="497">
        <v>0.41666666666666635</v>
      </c>
      <c r="B38" s="498"/>
      <c r="C38" s="499" t="s">
        <v>181</v>
      </c>
      <c r="D38" s="264">
        <v>150</v>
      </c>
      <c r="E38" s="500">
        <v>0</v>
      </c>
      <c r="F38" s="501">
        <v>5.6712962962962956E-4</v>
      </c>
      <c r="G38" s="487"/>
      <c r="H38" s="253"/>
      <c r="I38" s="253"/>
      <c r="J38" s="253"/>
      <c r="K38" s="253"/>
      <c r="L38" s="253"/>
      <c r="M38" s="255"/>
      <c r="N38" s="497">
        <v>0.41666666666666635</v>
      </c>
      <c r="O38" s="498"/>
      <c r="P38" s="499" t="s">
        <v>181</v>
      </c>
      <c r="Q38" s="264">
        <v>50</v>
      </c>
      <c r="R38" s="500">
        <v>0</v>
      </c>
      <c r="S38" s="501">
        <v>2.199074074074074E-4</v>
      </c>
      <c r="T38" s="487"/>
      <c r="U38" s="253"/>
      <c r="V38" s="253"/>
      <c r="W38" s="253"/>
      <c r="X38" s="253"/>
      <c r="Y38" s="253"/>
      <c r="Z38" s="255"/>
      <c r="AD38" s="263">
        <f t="shared" si="0"/>
        <v>15.574999999999999</v>
      </c>
      <c r="AE38" s="226">
        <f t="shared" si="1"/>
        <v>1.125</v>
      </c>
    </row>
    <row r="39" spans="1:31" s="256" customFormat="1" ht="21" customHeight="1">
      <c r="A39" s="497">
        <v>0.45833333333333304</v>
      </c>
      <c r="B39" s="498"/>
      <c r="C39" s="499" t="s">
        <v>181</v>
      </c>
      <c r="D39" s="264">
        <v>50</v>
      </c>
      <c r="E39" s="500">
        <v>0</v>
      </c>
      <c r="F39" s="501">
        <v>1.5046296296296297E-4</v>
      </c>
      <c r="G39" s="487"/>
      <c r="H39" s="253"/>
      <c r="I39" s="253"/>
      <c r="J39" s="253"/>
      <c r="K39" s="253"/>
      <c r="L39" s="253"/>
      <c r="M39" s="255"/>
      <c r="N39" s="497">
        <v>0.45833333333333304</v>
      </c>
      <c r="O39" s="498"/>
      <c r="P39" s="499" t="s">
        <v>181</v>
      </c>
      <c r="Q39" s="264">
        <v>20</v>
      </c>
      <c r="R39" s="500">
        <v>0</v>
      </c>
      <c r="S39" s="501">
        <v>1.5046296296296297E-4</v>
      </c>
      <c r="T39" s="487"/>
      <c r="U39" s="253"/>
      <c r="V39" s="253"/>
      <c r="W39" s="253"/>
      <c r="X39" s="253"/>
      <c r="Y39" s="253"/>
      <c r="Z39" s="255"/>
      <c r="AD39" s="263">
        <f t="shared" si="0"/>
        <v>16.7</v>
      </c>
      <c r="AE39" s="226">
        <f t="shared" si="1"/>
        <v>1.125</v>
      </c>
    </row>
    <row r="40" spans="1:31" s="256" customFormat="1" ht="21" customHeight="1">
      <c r="A40" s="497">
        <v>0.49999999999999972</v>
      </c>
      <c r="B40" s="498"/>
      <c r="C40" s="499" t="s">
        <v>181</v>
      </c>
      <c r="D40" s="264">
        <v>70</v>
      </c>
      <c r="E40" s="500">
        <v>0</v>
      </c>
      <c r="F40" s="501">
        <v>3.2407407407407406E-4</v>
      </c>
      <c r="G40" s="487"/>
      <c r="H40" s="253"/>
      <c r="I40" s="253"/>
      <c r="J40" s="253"/>
      <c r="K40" s="253"/>
      <c r="L40" s="253"/>
      <c r="M40" s="255"/>
      <c r="N40" s="497">
        <v>0.49999999999999972</v>
      </c>
      <c r="O40" s="498"/>
      <c r="P40" s="499" t="s">
        <v>181</v>
      </c>
      <c r="Q40" s="264">
        <v>20</v>
      </c>
      <c r="R40" s="500">
        <v>0</v>
      </c>
      <c r="S40" s="501">
        <v>1.273148148148148E-4</v>
      </c>
      <c r="T40" s="487"/>
      <c r="U40" s="253"/>
      <c r="V40" s="253"/>
      <c r="W40" s="253"/>
      <c r="X40" s="253"/>
      <c r="Y40" s="253"/>
      <c r="Z40" s="255"/>
      <c r="AD40" s="263">
        <f t="shared" si="0"/>
        <v>17.824999999999999</v>
      </c>
      <c r="AE40" s="226">
        <f t="shared" si="1"/>
        <v>1.125</v>
      </c>
    </row>
    <row r="41" spans="1:31" s="256" customFormat="1" ht="21" customHeight="1">
      <c r="A41" s="497">
        <v>0.54166666666666641</v>
      </c>
      <c r="B41" s="498"/>
      <c r="C41" s="499" t="s">
        <v>181</v>
      </c>
      <c r="D41" s="264">
        <v>180</v>
      </c>
      <c r="E41" s="500">
        <v>0</v>
      </c>
      <c r="F41" s="501">
        <v>6.7129629629629625E-4</v>
      </c>
      <c r="G41" s="487"/>
      <c r="H41" s="253"/>
      <c r="I41" s="253"/>
      <c r="J41" s="253"/>
      <c r="K41" s="253"/>
      <c r="L41" s="253"/>
      <c r="M41" s="255"/>
      <c r="N41" s="497">
        <v>0.54166666666666641</v>
      </c>
      <c r="O41" s="498"/>
      <c r="P41" s="499" t="s">
        <v>181</v>
      </c>
      <c r="Q41" s="264">
        <v>90</v>
      </c>
      <c r="R41" s="500">
        <v>0</v>
      </c>
      <c r="S41" s="501">
        <v>4.1666666666666669E-4</v>
      </c>
      <c r="T41" s="487"/>
      <c r="U41" s="253"/>
      <c r="V41" s="253"/>
      <c r="W41" s="253"/>
      <c r="X41" s="253"/>
      <c r="Y41" s="253"/>
      <c r="Z41" s="255"/>
      <c r="AD41" s="263">
        <f t="shared" si="0"/>
        <v>18.95</v>
      </c>
      <c r="AE41" s="226">
        <f t="shared" si="1"/>
        <v>1.125</v>
      </c>
    </row>
    <row r="42" spans="1:31" s="256" customFormat="1" ht="21" customHeight="1">
      <c r="A42" s="502">
        <v>0.58333333333333304</v>
      </c>
      <c r="B42" s="503"/>
      <c r="C42" s="504" t="s">
        <v>181</v>
      </c>
      <c r="D42" s="265">
        <v>170</v>
      </c>
      <c r="E42" s="505">
        <v>0</v>
      </c>
      <c r="F42" s="506">
        <v>5.6712962962962956E-4</v>
      </c>
      <c r="G42" s="487"/>
      <c r="H42" s="253"/>
      <c r="I42" s="253"/>
      <c r="J42" s="253"/>
      <c r="K42" s="253"/>
      <c r="L42" s="253"/>
      <c r="M42" s="255"/>
      <c r="N42" s="502">
        <v>0.58333333333333304</v>
      </c>
      <c r="O42" s="503"/>
      <c r="P42" s="504" t="s">
        <v>181</v>
      </c>
      <c r="Q42" s="265">
        <v>90</v>
      </c>
      <c r="R42" s="505">
        <v>0</v>
      </c>
      <c r="S42" s="506">
        <v>4.3981481481481481E-4</v>
      </c>
      <c r="T42" s="487"/>
      <c r="U42" s="253"/>
      <c r="V42" s="253"/>
      <c r="W42" s="253"/>
      <c r="X42" s="253"/>
      <c r="Y42" s="253"/>
      <c r="Z42" s="255"/>
      <c r="AD42" s="263">
        <f t="shared" si="0"/>
        <v>20.074999999999999</v>
      </c>
      <c r="AE42" s="226">
        <f t="shared" si="1"/>
        <v>1.125</v>
      </c>
    </row>
    <row r="43" spans="1:31" s="256" customFormat="1" ht="21" customHeight="1">
      <c r="A43" s="507">
        <v>0.62499999999999967</v>
      </c>
      <c r="B43" s="508"/>
      <c r="C43" s="509" t="s">
        <v>181</v>
      </c>
      <c r="D43" s="266">
        <v>180</v>
      </c>
      <c r="E43" s="510">
        <v>0</v>
      </c>
      <c r="F43" s="511">
        <v>6.018518518518519E-4</v>
      </c>
      <c r="G43" s="487"/>
      <c r="H43" s="253"/>
      <c r="I43" s="253"/>
      <c r="J43" s="253"/>
      <c r="K43" s="253"/>
      <c r="L43" s="253"/>
      <c r="M43" s="255"/>
      <c r="N43" s="507">
        <v>0.62499999999999967</v>
      </c>
      <c r="O43" s="508"/>
      <c r="P43" s="509" t="s">
        <v>181</v>
      </c>
      <c r="Q43" s="266">
        <v>100</v>
      </c>
      <c r="R43" s="510">
        <v>0</v>
      </c>
      <c r="S43" s="511">
        <v>4.0509259259259258E-4</v>
      </c>
      <c r="T43" s="487"/>
      <c r="U43" s="253"/>
      <c r="V43" s="253"/>
      <c r="W43" s="253"/>
      <c r="X43" s="253"/>
      <c r="Y43" s="253"/>
      <c r="Z43" s="255"/>
      <c r="AD43" s="263">
        <f t="shared" si="0"/>
        <v>21.2</v>
      </c>
      <c r="AE43" s="226">
        <f t="shared" si="1"/>
        <v>1.125</v>
      </c>
    </row>
    <row r="44" spans="1:31" s="256" customFormat="1" ht="21" customHeight="1">
      <c r="A44" s="497">
        <v>0.6666666666666663</v>
      </c>
      <c r="B44" s="498"/>
      <c r="C44" s="499" t="s">
        <v>181</v>
      </c>
      <c r="D44" s="264">
        <v>150</v>
      </c>
      <c r="E44" s="500">
        <v>0</v>
      </c>
      <c r="F44" s="501">
        <v>5.0925925925925921E-4</v>
      </c>
      <c r="G44" s="487"/>
      <c r="H44" s="253"/>
      <c r="I44" s="253"/>
      <c r="J44" s="253"/>
      <c r="K44" s="253"/>
      <c r="L44" s="253"/>
      <c r="M44" s="255"/>
      <c r="N44" s="497">
        <v>0.6666666666666663</v>
      </c>
      <c r="O44" s="498"/>
      <c r="P44" s="499" t="s">
        <v>181</v>
      </c>
      <c r="Q44" s="264">
        <v>120</v>
      </c>
      <c r="R44" s="500">
        <v>0</v>
      </c>
      <c r="S44" s="501">
        <v>4.7453703703703704E-4</v>
      </c>
      <c r="T44" s="487"/>
      <c r="U44" s="253"/>
      <c r="V44" s="253"/>
      <c r="W44" s="253"/>
      <c r="X44" s="253"/>
      <c r="Y44" s="253"/>
      <c r="Z44" s="255"/>
      <c r="AD44" s="263">
        <f t="shared" si="0"/>
        <v>22.324999999999999</v>
      </c>
      <c r="AE44" s="226">
        <f t="shared" si="1"/>
        <v>1.125</v>
      </c>
    </row>
    <row r="45" spans="1:31" s="256" customFormat="1" ht="21" customHeight="1">
      <c r="A45" s="497">
        <v>0.70833333333333293</v>
      </c>
      <c r="B45" s="498"/>
      <c r="C45" s="499" t="s">
        <v>181</v>
      </c>
      <c r="D45" s="264">
        <v>70</v>
      </c>
      <c r="E45" s="500">
        <v>0</v>
      </c>
      <c r="F45" s="501">
        <v>3.5879629629629635E-4</v>
      </c>
      <c r="G45" s="487"/>
      <c r="H45" s="253"/>
      <c r="I45" s="253"/>
      <c r="J45" s="253"/>
      <c r="K45" s="253"/>
      <c r="L45" s="253"/>
      <c r="M45" s="255"/>
      <c r="N45" s="497">
        <v>0.70833333333333293</v>
      </c>
      <c r="O45" s="498"/>
      <c r="P45" s="499" t="s">
        <v>181</v>
      </c>
      <c r="Q45" s="264">
        <v>70</v>
      </c>
      <c r="R45" s="500">
        <v>0</v>
      </c>
      <c r="S45" s="501">
        <v>1.273148148148148E-4</v>
      </c>
      <c r="T45" s="487"/>
      <c r="U45" s="253"/>
      <c r="V45" s="253"/>
      <c r="W45" s="253"/>
      <c r="X45" s="253"/>
      <c r="Y45" s="253"/>
      <c r="Z45" s="255"/>
      <c r="AD45" s="263">
        <f t="shared" si="0"/>
        <v>23.45</v>
      </c>
      <c r="AE45" s="226">
        <f t="shared" si="1"/>
        <v>1.125</v>
      </c>
    </row>
    <row r="46" spans="1:31" s="256" customFormat="1" ht="21" customHeight="1">
      <c r="A46" s="497">
        <v>0.71527777777777735</v>
      </c>
      <c r="B46" s="498"/>
      <c r="C46" s="499" t="s">
        <v>181</v>
      </c>
      <c r="D46" s="264">
        <v>80</v>
      </c>
      <c r="E46" s="500">
        <v>0</v>
      </c>
      <c r="F46" s="501">
        <v>4.3981481481481481E-4</v>
      </c>
      <c r="G46" s="487"/>
      <c r="H46" s="253"/>
      <c r="I46" s="253"/>
      <c r="J46" s="253"/>
      <c r="K46" s="253"/>
      <c r="L46" s="253"/>
      <c r="M46" s="255"/>
      <c r="N46" s="497">
        <v>0.71527777777777735</v>
      </c>
      <c r="O46" s="498"/>
      <c r="P46" s="499" t="s">
        <v>181</v>
      </c>
      <c r="Q46" s="264">
        <v>70</v>
      </c>
      <c r="R46" s="500">
        <v>0</v>
      </c>
      <c r="S46" s="501">
        <v>2.7777777777777778E-4</v>
      </c>
      <c r="T46" s="487"/>
      <c r="U46" s="253"/>
      <c r="V46" s="253"/>
      <c r="W46" s="253"/>
      <c r="X46" s="253"/>
      <c r="Y46" s="253"/>
      <c r="Z46" s="255"/>
      <c r="AD46" s="263">
        <f t="shared" si="0"/>
        <v>24.574999999999999</v>
      </c>
      <c r="AE46" s="226">
        <f t="shared" si="1"/>
        <v>1.125</v>
      </c>
    </row>
    <row r="47" spans="1:31" s="256" customFormat="1" ht="21" customHeight="1">
      <c r="A47" s="497">
        <v>0.72222222222222177</v>
      </c>
      <c r="B47" s="498"/>
      <c r="C47" s="499" t="s">
        <v>181</v>
      </c>
      <c r="D47" s="264">
        <v>110</v>
      </c>
      <c r="E47" s="500">
        <v>0</v>
      </c>
      <c r="F47" s="501">
        <v>5.5555555555555556E-4</v>
      </c>
      <c r="G47" s="487"/>
      <c r="H47" s="253"/>
      <c r="I47" s="253"/>
      <c r="J47" s="253"/>
      <c r="K47" s="253"/>
      <c r="L47" s="253"/>
      <c r="M47" s="255"/>
      <c r="N47" s="497">
        <v>0.72222222222222177</v>
      </c>
      <c r="O47" s="498"/>
      <c r="P47" s="499" t="s">
        <v>181</v>
      </c>
      <c r="Q47" s="264">
        <v>70</v>
      </c>
      <c r="R47" s="500">
        <v>0</v>
      </c>
      <c r="S47" s="501">
        <v>2.4305555555555552E-4</v>
      </c>
      <c r="T47" s="487"/>
      <c r="U47" s="253"/>
      <c r="V47" s="253"/>
      <c r="W47" s="253"/>
      <c r="X47" s="253"/>
      <c r="Y47" s="253"/>
      <c r="Z47" s="255"/>
      <c r="AD47" s="263">
        <f t="shared" si="0"/>
        <v>25.7</v>
      </c>
      <c r="AE47" s="226">
        <f t="shared" si="1"/>
        <v>1.125</v>
      </c>
    </row>
    <row r="48" spans="1:31" s="256" customFormat="1" ht="21" customHeight="1">
      <c r="A48" s="502">
        <v>0.72916666666666619</v>
      </c>
      <c r="B48" s="503"/>
      <c r="C48" s="504" t="s">
        <v>181</v>
      </c>
      <c r="D48" s="265">
        <v>120</v>
      </c>
      <c r="E48" s="505">
        <v>0</v>
      </c>
      <c r="F48" s="506">
        <v>4.2824074074074075E-4</v>
      </c>
      <c r="G48" s="487"/>
      <c r="H48" s="253"/>
      <c r="I48" s="253"/>
      <c r="J48" s="253"/>
      <c r="K48" s="253"/>
      <c r="L48" s="253"/>
      <c r="M48" s="255"/>
      <c r="N48" s="502">
        <v>0.72916666666666619</v>
      </c>
      <c r="O48" s="503"/>
      <c r="P48" s="504" t="s">
        <v>181</v>
      </c>
      <c r="Q48" s="265">
        <v>80</v>
      </c>
      <c r="R48" s="505">
        <v>0</v>
      </c>
      <c r="S48" s="506">
        <v>5.2083333333333333E-4</v>
      </c>
      <c r="T48" s="487"/>
      <c r="U48" s="253"/>
      <c r="V48" s="253"/>
      <c r="W48" s="253"/>
      <c r="X48" s="253"/>
      <c r="Y48" s="253"/>
      <c r="Z48" s="255"/>
      <c r="AD48" s="263">
        <f t="shared" si="0"/>
        <v>26.824999999999999</v>
      </c>
      <c r="AE48" s="226">
        <f t="shared" si="1"/>
        <v>1.125</v>
      </c>
    </row>
    <row r="49" spans="1:31" s="256" customFormat="1" ht="21" customHeight="1">
      <c r="A49" s="507">
        <v>0.73611111111111061</v>
      </c>
      <c r="B49" s="508"/>
      <c r="C49" s="509" t="s">
        <v>181</v>
      </c>
      <c r="D49" s="266">
        <v>140</v>
      </c>
      <c r="E49" s="510">
        <v>0</v>
      </c>
      <c r="F49" s="511">
        <v>5.6712962962962956E-4</v>
      </c>
      <c r="G49" s="487"/>
      <c r="H49" s="253"/>
      <c r="I49" s="253"/>
      <c r="J49" s="253"/>
      <c r="K49" s="253"/>
      <c r="L49" s="253"/>
      <c r="M49" s="255"/>
      <c r="N49" s="507">
        <v>0.73611111111111061</v>
      </c>
      <c r="O49" s="508">
        <v>1</v>
      </c>
      <c r="P49" s="509">
        <v>6</v>
      </c>
      <c r="Q49" s="266">
        <v>110</v>
      </c>
      <c r="R49" s="510">
        <v>10</v>
      </c>
      <c r="S49" s="511">
        <v>1.5509259259259261E-3</v>
      </c>
      <c r="T49" s="487"/>
      <c r="U49" s="253"/>
      <c r="V49" s="253"/>
      <c r="W49" s="253"/>
      <c r="X49" s="253"/>
      <c r="Y49" s="253"/>
      <c r="Z49" s="255"/>
      <c r="AD49" s="263">
        <f t="shared" si="0"/>
        <v>27.95</v>
      </c>
      <c r="AE49" s="226">
        <f t="shared" si="1"/>
        <v>1.125</v>
      </c>
    </row>
    <row r="50" spans="1:31" s="256" customFormat="1" ht="21" customHeight="1">
      <c r="A50" s="497">
        <v>0.74305555555555503</v>
      </c>
      <c r="B50" s="498"/>
      <c r="C50" s="499" t="s">
        <v>181</v>
      </c>
      <c r="D50" s="264">
        <v>50</v>
      </c>
      <c r="E50" s="500">
        <v>0</v>
      </c>
      <c r="F50" s="501">
        <v>3.0092592592592595E-4</v>
      </c>
      <c r="G50" s="487"/>
      <c r="H50" s="253"/>
      <c r="I50" s="253"/>
      <c r="J50" s="253"/>
      <c r="K50" s="253"/>
      <c r="L50" s="253"/>
      <c r="M50" s="255"/>
      <c r="N50" s="497">
        <v>0.74305555555555503</v>
      </c>
      <c r="O50" s="498"/>
      <c r="P50" s="499" t="s">
        <v>181</v>
      </c>
      <c r="Q50" s="264">
        <v>90</v>
      </c>
      <c r="R50" s="500">
        <v>0</v>
      </c>
      <c r="S50" s="501">
        <v>4.3981481481481481E-4</v>
      </c>
      <c r="T50" s="487"/>
      <c r="U50" s="253"/>
      <c r="V50" s="253"/>
      <c r="W50" s="253"/>
      <c r="X50" s="253"/>
      <c r="Y50" s="253"/>
      <c r="Z50" s="255"/>
      <c r="AD50" s="263">
        <f t="shared" si="0"/>
        <v>29.074999999999999</v>
      </c>
      <c r="AE50" s="226">
        <f t="shared" si="1"/>
        <v>1.125</v>
      </c>
    </row>
    <row r="51" spans="1:31" s="256" customFormat="1" ht="21" customHeight="1">
      <c r="A51" s="497">
        <v>0.74999999999999944</v>
      </c>
      <c r="B51" s="498"/>
      <c r="C51" s="499" t="s">
        <v>181</v>
      </c>
      <c r="D51" s="264">
        <v>120</v>
      </c>
      <c r="E51" s="500">
        <v>0</v>
      </c>
      <c r="F51" s="501">
        <v>3.9351851851851852E-4</v>
      </c>
      <c r="G51" s="487"/>
      <c r="H51" s="253"/>
      <c r="I51" s="253"/>
      <c r="J51" s="253"/>
      <c r="K51" s="253"/>
      <c r="L51" s="253"/>
      <c r="M51" s="255"/>
      <c r="N51" s="497">
        <v>0.74999999999999944</v>
      </c>
      <c r="O51" s="498"/>
      <c r="P51" s="499" t="s">
        <v>181</v>
      </c>
      <c r="Q51" s="264">
        <v>70</v>
      </c>
      <c r="R51" s="500">
        <v>0</v>
      </c>
      <c r="S51" s="501">
        <v>1.8518518518518518E-4</v>
      </c>
      <c r="T51" s="487"/>
      <c r="U51" s="253"/>
      <c r="V51" s="253"/>
      <c r="W51" s="253"/>
      <c r="X51" s="253"/>
      <c r="Y51" s="253"/>
      <c r="Z51" s="255"/>
      <c r="AD51" s="263">
        <f t="shared" si="0"/>
        <v>30.2</v>
      </c>
      <c r="AE51" s="226">
        <f t="shared" si="1"/>
        <v>1.125</v>
      </c>
    </row>
    <row r="52" spans="1:31" s="256" customFormat="1" ht="21" customHeight="1">
      <c r="A52" s="497">
        <v>0.75694444444444386</v>
      </c>
      <c r="B52" s="498"/>
      <c r="C52" s="499" t="s">
        <v>181</v>
      </c>
      <c r="D52" s="264">
        <v>100</v>
      </c>
      <c r="E52" s="500">
        <v>0</v>
      </c>
      <c r="F52" s="501">
        <v>3.0092592592592595E-4</v>
      </c>
      <c r="G52" s="487"/>
      <c r="H52" s="253"/>
      <c r="I52" s="253"/>
      <c r="J52" s="253"/>
      <c r="K52" s="253"/>
      <c r="L52" s="253"/>
      <c r="M52" s="255"/>
      <c r="N52" s="497">
        <v>0.75694444444444386</v>
      </c>
      <c r="O52" s="498"/>
      <c r="P52" s="499" t="s">
        <v>181</v>
      </c>
      <c r="Q52" s="264">
        <v>90</v>
      </c>
      <c r="R52" s="500">
        <v>0</v>
      </c>
      <c r="S52" s="501">
        <v>2.7777777777777778E-4</v>
      </c>
      <c r="T52" s="487"/>
      <c r="U52" s="253"/>
      <c r="V52" s="253"/>
      <c r="W52" s="253"/>
      <c r="X52" s="253"/>
      <c r="Y52" s="253"/>
      <c r="Z52" s="255"/>
      <c r="AD52" s="263">
        <f t="shared" si="0"/>
        <v>31.324999999999999</v>
      </c>
      <c r="AE52" s="226">
        <f t="shared" si="1"/>
        <v>1.125</v>
      </c>
    </row>
    <row r="53" spans="1:31" s="256" customFormat="1" ht="21" customHeight="1">
      <c r="A53" s="497">
        <v>0.76388888888888828</v>
      </c>
      <c r="B53" s="498"/>
      <c r="C53" s="499" t="s">
        <v>181</v>
      </c>
      <c r="D53" s="264">
        <v>130</v>
      </c>
      <c r="E53" s="500">
        <v>0</v>
      </c>
      <c r="F53" s="501">
        <v>4.6296296296296293E-4</v>
      </c>
      <c r="G53" s="487"/>
      <c r="H53" s="253"/>
      <c r="I53" s="253"/>
      <c r="J53" s="253"/>
      <c r="K53" s="253"/>
      <c r="L53" s="253"/>
      <c r="M53" s="255"/>
      <c r="N53" s="497">
        <v>0.76388888888888828</v>
      </c>
      <c r="O53" s="498"/>
      <c r="P53" s="499" t="s">
        <v>181</v>
      </c>
      <c r="Q53" s="264">
        <v>50</v>
      </c>
      <c r="R53" s="500">
        <v>0</v>
      </c>
      <c r="S53" s="501">
        <v>2.199074074074074E-4</v>
      </c>
      <c r="T53" s="487"/>
      <c r="U53" s="253"/>
      <c r="V53" s="253"/>
      <c r="W53" s="253"/>
      <c r="X53" s="253"/>
      <c r="Y53" s="253"/>
      <c r="Z53" s="255"/>
      <c r="AD53" s="263">
        <f t="shared" si="0"/>
        <v>32.450000000000003</v>
      </c>
      <c r="AE53" s="226">
        <f t="shared" si="1"/>
        <v>1.125</v>
      </c>
    </row>
    <row r="54" spans="1:31" s="256" customFormat="1" ht="21" customHeight="1">
      <c r="A54" s="502">
        <v>0.7708333333333327</v>
      </c>
      <c r="B54" s="503"/>
      <c r="C54" s="504" t="s">
        <v>181</v>
      </c>
      <c r="D54" s="265">
        <v>110</v>
      </c>
      <c r="E54" s="505">
        <v>0</v>
      </c>
      <c r="F54" s="506">
        <v>5.0925925925925921E-4</v>
      </c>
      <c r="G54" s="487"/>
      <c r="H54" s="253"/>
      <c r="I54" s="253"/>
      <c r="J54" s="253"/>
      <c r="K54" s="253"/>
      <c r="L54" s="253"/>
      <c r="M54" s="255"/>
      <c r="N54" s="502">
        <v>0.7708333333333327</v>
      </c>
      <c r="O54" s="503"/>
      <c r="P54" s="504" t="s">
        <v>181</v>
      </c>
      <c r="Q54" s="265">
        <v>20</v>
      </c>
      <c r="R54" s="505">
        <v>0</v>
      </c>
      <c r="S54" s="506">
        <v>1.3888888888888889E-4</v>
      </c>
      <c r="T54" s="487"/>
      <c r="U54" s="253"/>
      <c r="V54" s="253"/>
      <c r="W54" s="253"/>
      <c r="X54" s="253"/>
      <c r="Y54" s="253"/>
      <c r="Z54" s="255"/>
      <c r="AD54" s="263">
        <f t="shared" si="0"/>
        <v>33.575000000000003</v>
      </c>
      <c r="AE54" s="226">
        <f t="shared" si="1"/>
        <v>1.125</v>
      </c>
    </row>
    <row r="55" spans="1:31" s="256" customFormat="1" ht="21" customHeight="1">
      <c r="A55" s="507">
        <v>0.77777777777777712</v>
      </c>
      <c r="B55" s="508"/>
      <c r="C55" s="509" t="s">
        <v>181</v>
      </c>
      <c r="D55" s="266">
        <v>150</v>
      </c>
      <c r="E55" s="510">
        <v>0</v>
      </c>
      <c r="F55" s="511">
        <v>6.8287037037037025E-4</v>
      </c>
      <c r="G55" s="487"/>
      <c r="H55" s="253"/>
      <c r="I55" s="253"/>
      <c r="J55" s="253"/>
      <c r="K55" s="253"/>
      <c r="L55" s="253"/>
      <c r="M55" s="255"/>
      <c r="N55" s="507">
        <v>0.77777777777777712</v>
      </c>
      <c r="O55" s="508"/>
      <c r="P55" s="509" t="s">
        <v>181</v>
      </c>
      <c r="Q55" s="266">
        <v>30</v>
      </c>
      <c r="R55" s="510">
        <v>0</v>
      </c>
      <c r="S55" s="511">
        <v>1.7361111111111112E-4</v>
      </c>
      <c r="T55" s="487"/>
      <c r="U55" s="253"/>
      <c r="V55" s="253"/>
      <c r="W55" s="253"/>
      <c r="X55" s="253"/>
      <c r="Y55" s="253"/>
      <c r="Z55" s="255"/>
      <c r="AD55" s="263">
        <f t="shared" si="0"/>
        <v>34.700000000000003</v>
      </c>
      <c r="AE55" s="226">
        <f t="shared" si="1"/>
        <v>1.125</v>
      </c>
    </row>
    <row r="56" spans="1:31" s="256" customFormat="1" ht="21" customHeight="1" thickBot="1">
      <c r="A56" s="497">
        <v>0.78472222222222154</v>
      </c>
      <c r="B56" s="498"/>
      <c r="C56" s="509" t="s">
        <v>181</v>
      </c>
      <c r="D56" s="264">
        <v>120</v>
      </c>
      <c r="E56" s="500">
        <v>0</v>
      </c>
      <c r="F56" s="501">
        <v>4.5138888888888892E-4</v>
      </c>
      <c r="G56" s="487"/>
      <c r="H56" s="253"/>
      <c r="I56" s="253"/>
      <c r="J56" s="253"/>
      <c r="K56" s="253"/>
      <c r="L56" s="253"/>
      <c r="M56" s="255"/>
      <c r="N56" s="497">
        <v>0.78472222222222154</v>
      </c>
      <c r="O56" s="498"/>
      <c r="P56" s="499" t="s">
        <v>181</v>
      </c>
      <c r="Q56" s="264">
        <v>60</v>
      </c>
      <c r="R56" s="500">
        <v>0</v>
      </c>
      <c r="S56" s="501">
        <v>2.4305555555555552E-4</v>
      </c>
      <c r="T56" s="487"/>
      <c r="U56" s="253"/>
      <c r="V56" s="253"/>
      <c r="W56" s="253"/>
      <c r="X56" s="253"/>
      <c r="Y56" s="253"/>
      <c r="Z56" s="255"/>
      <c r="AD56" s="263">
        <f t="shared" si="0"/>
        <v>35.825000000000003</v>
      </c>
      <c r="AE56" s="226">
        <f t="shared" si="1"/>
        <v>1.125</v>
      </c>
    </row>
    <row r="57" spans="1:31" s="256" customFormat="1" ht="36.75" customHeight="1" thickBot="1">
      <c r="A57" s="271" t="s">
        <v>182</v>
      </c>
      <c r="B57" s="267" t="s">
        <v>245</v>
      </c>
      <c r="C57" s="512" t="s">
        <v>246</v>
      </c>
      <c r="D57" s="268">
        <f>MAX(D25:D56)</f>
        <v>200</v>
      </c>
      <c r="E57" s="269">
        <f>MAX(E25:E56)</f>
        <v>0</v>
      </c>
      <c r="F57" s="513">
        <f>MAX(F25:F56)</f>
        <v>8.3333333333333339E-4</v>
      </c>
      <c r="G57" s="282"/>
      <c r="H57" s="270"/>
      <c r="I57" s="270"/>
      <c r="J57" s="270"/>
      <c r="K57" s="270"/>
      <c r="L57" s="270"/>
      <c r="M57" s="514"/>
      <c r="N57" s="271" t="s">
        <v>182</v>
      </c>
      <c r="O57" s="267" t="s">
        <v>245</v>
      </c>
      <c r="P57" s="512" t="s">
        <v>245</v>
      </c>
      <c r="Q57" s="268">
        <f>MAX(Q25:Q56)</f>
        <v>120</v>
      </c>
      <c r="R57" s="269">
        <f>MAX(R25:R56)</f>
        <v>10</v>
      </c>
      <c r="S57" s="513">
        <f>MAX(S25:S56)</f>
        <v>1.5509259259259261E-3</v>
      </c>
      <c r="T57" s="515"/>
      <c r="U57" s="272"/>
      <c r="V57" s="272"/>
      <c r="W57" s="272"/>
      <c r="X57" s="272"/>
      <c r="Y57" s="272"/>
      <c r="Z57" s="273"/>
      <c r="AE57" s="263"/>
    </row>
    <row r="58" spans="1:31" s="256" customFormat="1" ht="18" customHeight="1">
      <c r="A58" s="263"/>
      <c r="B58" s="263"/>
      <c r="C58" s="263"/>
      <c r="D58" s="263"/>
      <c r="E58" s="263"/>
      <c r="F58" s="263"/>
      <c r="G58" s="243"/>
      <c r="H58" s="243"/>
      <c r="I58" s="243"/>
      <c r="J58" s="243"/>
      <c r="K58" s="243"/>
      <c r="L58" s="243"/>
      <c r="M58" s="243"/>
      <c r="N58" s="274"/>
      <c r="O58" s="275"/>
      <c r="P58" s="275"/>
      <c r="Q58" s="253"/>
      <c r="R58" s="253"/>
      <c r="S58" s="516"/>
      <c r="T58" s="253"/>
      <c r="U58" s="253"/>
      <c r="V58" s="253"/>
      <c r="W58" s="253"/>
      <c r="X58" s="253"/>
      <c r="Y58" s="253"/>
      <c r="Z58" s="253"/>
      <c r="AE58" s="263"/>
    </row>
    <row r="59" spans="1:31" s="256" customFormat="1" ht="18" customHeight="1" thickBot="1">
      <c r="A59" s="263"/>
      <c r="B59" s="263"/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75"/>
      <c r="O59" s="275"/>
      <c r="P59" s="275"/>
      <c r="Q59" s="253"/>
      <c r="R59" s="253"/>
      <c r="S59" s="517"/>
      <c r="T59" s="253"/>
      <c r="U59" s="253"/>
      <c r="V59" s="253"/>
      <c r="W59" s="253"/>
      <c r="X59" s="253"/>
      <c r="Y59" s="253"/>
      <c r="Z59" s="253"/>
      <c r="AE59" s="263"/>
    </row>
    <row r="60" spans="1:31" s="256" customFormat="1" ht="20.100000000000001" customHeight="1">
      <c r="A60" s="639" t="s">
        <v>247</v>
      </c>
      <c r="B60" s="276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8"/>
      <c r="O60" s="278"/>
      <c r="P60" s="278"/>
      <c r="Q60" s="279"/>
      <c r="R60" s="279"/>
      <c r="S60" s="496"/>
      <c r="T60" s="279"/>
      <c r="U60" s="279"/>
      <c r="V60" s="279"/>
      <c r="W60" s="279"/>
      <c r="X60" s="279"/>
      <c r="Y60" s="279"/>
      <c r="Z60" s="280"/>
      <c r="AE60" s="263"/>
    </row>
    <row r="61" spans="1:31" s="256" customFormat="1" ht="20.100000000000001" customHeight="1">
      <c r="A61" s="640"/>
      <c r="B61" s="281"/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75"/>
      <c r="O61" s="275"/>
      <c r="P61" s="275"/>
      <c r="Q61" s="253"/>
      <c r="R61" s="253"/>
      <c r="S61" s="517"/>
      <c r="T61" s="253"/>
      <c r="U61" s="253"/>
      <c r="V61" s="253"/>
      <c r="W61" s="253"/>
      <c r="X61" s="253"/>
      <c r="Y61" s="253"/>
      <c r="Z61" s="255"/>
      <c r="AE61" s="263"/>
    </row>
    <row r="62" spans="1:31" s="256" customFormat="1" ht="20.100000000000001" customHeight="1" thickBot="1">
      <c r="A62" s="641"/>
      <c r="B62" s="282"/>
      <c r="C62" s="270"/>
      <c r="D62" s="270"/>
      <c r="E62" s="270"/>
      <c r="F62" s="270"/>
      <c r="G62" s="270"/>
      <c r="H62" s="270"/>
      <c r="I62" s="270"/>
      <c r="J62" s="270"/>
      <c r="K62" s="270"/>
      <c r="L62" s="270"/>
      <c r="M62" s="270"/>
      <c r="N62" s="283"/>
      <c r="O62" s="283"/>
      <c r="P62" s="283"/>
      <c r="Q62" s="272"/>
      <c r="R62" s="272"/>
      <c r="S62" s="518"/>
      <c r="T62" s="272"/>
      <c r="U62" s="272"/>
      <c r="V62" s="272"/>
      <c r="W62" s="272"/>
      <c r="X62" s="272"/>
      <c r="Y62" s="272"/>
      <c r="Z62" s="273"/>
      <c r="AE62" s="263"/>
    </row>
    <row r="63" spans="1:31" s="256" customFormat="1" ht="20.100000000000001" customHeight="1">
      <c r="A63" s="263"/>
      <c r="B63" s="263"/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75"/>
      <c r="O63" s="275"/>
      <c r="P63" s="275"/>
      <c r="Q63" s="253"/>
      <c r="R63" s="253"/>
      <c r="S63" s="517"/>
      <c r="T63" s="253"/>
      <c r="U63" s="253"/>
      <c r="V63" s="253"/>
      <c r="W63" s="253"/>
      <c r="X63" s="253"/>
      <c r="Y63" s="253"/>
      <c r="Z63" s="253"/>
      <c r="AE63" s="263"/>
    </row>
    <row r="64" spans="1:31" s="256" customFormat="1" ht="20.100000000000001" customHeight="1">
      <c r="A64" s="263"/>
      <c r="B64" s="263"/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75"/>
      <c r="O64" s="275"/>
      <c r="P64" s="275"/>
      <c r="Q64" s="253"/>
      <c r="R64" s="253"/>
      <c r="S64" s="517"/>
      <c r="T64" s="253"/>
      <c r="U64" s="253"/>
      <c r="V64" s="253"/>
      <c r="W64" s="253"/>
      <c r="X64" s="253"/>
      <c r="Y64" s="253"/>
      <c r="Z64" s="253"/>
      <c r="AE64" s="263"/>
    </row>
    <row r="65" spans="1:31" s="256" customFormat="1" ht="20.100000000000001" customHeight="1">
      <c r="A65" s="263"/>
      <c r="B65" s="263"/>
      <c r="C65" s="263"/>
      <c r="D65" s="263"/>
      <c r="E65" s="263"/>
      <c r="F65" s="263"/>
      <c r="G65" s="263"/>
      <c r="H65" s="263"/>
      <c r="I65" s="263"/>
      <c r="J65" s="263"/>
      <c r="K65" s="263"/>
      <c r="L65" s="263"/>
      <c r="M65" s="263"/>
      <c r="N65" s="275"/>
      <c r="O65" s="275"/>
      <c r="P65" s="275"/>
      <c r="Q65" s="253"/>
      <c r="R65" s="253"/>
      <c r="S65" s="517"/>
      <c r="T65" s="253"/>
      <c r="U65" s="253"/>
      <c r="V65" s="253"/>
      <c r="W65" s="253"/>
      <c r="X65" s="253"/>
      <c r="Y65" s="253"/>
      <c r="Z65" s="253"/>
      <c r="AE65" s="263"/>
    </row>
    <row r="66" spans="1:31" s="256" customFormat="1" ht="20.100000000000001" customHeight="1">
      <c r="A66" s="263"/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3"/>
      <c r="N66" s="275"/>
      <c r="O66" s="275"/>
      <c r="P66" s="275"/>
      <c r="Q66" s="253"/>
      <c r="R66" s="253"/>
      <c r="S66" s="517"/>
      <c r="T66" s="253"/>
      <c r="U66" s="253"/>
      <c r="V66" s="253"/>
      <c r="W66" s="253"/>
      <c r="X66" s="253"/>
      <c r="Y66" s="253"/>
      <c r="Z66" s="253"/>
      <c r="AE66" s="263"/>
    </row>
    <row r="67" spans="1:31" s="256" customFormat="1" ht="20.100000000000001" customHeight="1">
      <c r="A67" s="263"/>
      <c r="B67" s="263"/>
      <c r="C67" s="263"/>
      <c r="D67" s="263"/>
      <c r="E67" s="263"/>
      <c r="F67" s="263"/>
      <c r="G67" s="263"/>
      <c r="H67" s="263"/>
      <c r="I67" s="263"/>
      <c r="J67" s="263"/>
      <c r="K67" s="263"/>
      <c r="L67" s="263"/>
      <c r="M67" s="263"/>
      <c r="N67" s="275"/>
      <c r="O67" s="275"/>
      <c r="P67" s="275"/>
      <c r="Q67" s="253"/>
      <c r="R67" s="253"/>
      <c r="S67" s="517"/>
      <c r="T67" s="253"/>
      <c r="U67" s="253"/>
      <c r="V67" s="253"/>
      <c r="W67" s="253"/>
      <c r="X67" s="253"/>
      <c r="Y67" s="253"/>
      <c r="Z67" s="253"/>
      <c r="AE67" s="263"/>
    </row>
    <row r="68" spans="1:31" s="256" customFormat="1" ht="20.100000000000001" customHeight="1">
      <c r="A68" s="263"/>
      <c r="B68" s="263"/>
      <c r="C68" s="263"/>
      <c r="D68" s="263"/>
      <c r="E68" s="263"/>
      <c r="F68" s="263"/>
      <c r="G68" s="263"/>
      <c r="H68" s="263"/>
      <c r="I68" s="263"/>
      <c r="J68" s="263"/>
      <c r="K68" s="263"/>
      <c r="L68" s="263"/>
      <c r="M68" s="263"/>
      <c r="N68" s="275"/>
      <c r="O68" s="275"/>
      <c r="P68" s="275"/>
      <c r="Q68" s="253"/>
      <c r="R68" s="253"/>
      <c r="S68" s="517"/>
      <c r="T68" s="253"/>
      <c r="U68" s="253"/>
      <c r="V68" s="253"/>
      <c r="W68" s="253"/>
      <c r="X68" s="253"/>
      <c r="Y68" s="253"/>
      <c r="Z68" s="253"/>
      <c r="AE68" s="263"/>
    </row>
    <row r="69" spans="1:31" s="256" customFormat="1" ht="20.100000000000001" customHeight="1">
      <c r="A69" s="263"/>
      <c r="B69" s="263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75"/>
      <c r="O69" s="275"/>
      <c r="P69" s="275"/>
      <c r="Q69" s="253"/>
      <c r="R69" s="253"/>
      <c r="S69" s="517"/>
      <c r="T69" s="253"/>
      <c r="U69" s="253"/>
      <c r="V69" s="253"/>
      <c r="W69" s="253"/>
      <c r="X69" s="253"/>
      <c r="Y69" s="253"/>
      <c r="Z69" s="253"/>
      <c r="AE69" s="263"/>
    </row>
    <row r="70" spans="1:31" s="256" customFormat="1" ht="20.100000000000001" customHeight="1">
      <c r="A70" s="263"/>
      <c r="B70" s="263"/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75"/>
      <c r="O70" s="275"/>
      <c r="P70" s="275"/>
      <c r="Q70" s="253"/>
      <c r="R70" s="253"/>
      <c r="S70" s="517"/>
      <c r="T70" s="253"/>
      <c r="U70" s="253"/>
      <c r="V70" s="253"/>
      <c r="W70" s="253"/>
      <c r="X70" s="253"/>
      <c r="Y70" s="253"/>
      <c r="Z70" s="253"/>
      <c r="AE70" s="263"/>
    </row>
    <row r="71" spans="1:31" s="256" customFormat="1" ht="20.100000000000001" customHeight="1">
      <c r="A71" s="263"/>
      <c r="B71" s="263"/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75"/>
      <c r="O71" s="275"/>
      <c r="P71" s="275"/>
      <c r="Q71" s="253"/>
      <c r="R71" s="253"/>
      <c r="S71" s="517"/>
      <c r="T71" s="253"/>
      <c r="U71" s="253"/>
      <c r="V71" s="253"/>
      <c r="W71" s="253"/>
      <c r="X71" s="253"/>
      <c r="Y71" s="253"/>
      <c r="Z71" s="253"/>
      <c r="AA71" s="263"/>
      <c r="AE71" s="263"/>
    </row>
    <row r="72" spans="1:31" s="256" customFormat="1" ht="20.100000000000001" customHeight="1">
      <c r="A72" s="263"/>
      <c r="B72" s="263"/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3"/>
      <c r="AA72" s="263"/>
      <c r="AE72" s="263"/>
    </row>
    <row r="73" spans="1:31" s="263" customFormat="1" ht="20.100000000000001" customHeight="1"/>
    <row r="74" spans="1:31" s="263" customFormat="1" ht="20.100000000000001" customHeight="1"/>
    <row r="75" spans="1:31" s="263" customFormat="1" ht="20.100000000000001" customHeight="1"/>
    <row r="76" spans="1:31" s="263" customFormat="1" ht="20.100000000000001" customHeight="1"/>
    <row r="77" spans="1:31" s="263" customFormat="1" ht="16.149999999999999" customHeight="1"/>
    <row r="78" spans="1:31" s="263" customFormat="1" ht="16.149999999999999" customHeight="1"/>
    <row r="79" spans="1:31" s="263" customFormat="1" ht="16.149999999999999" customHeight="1"/>
    <row r="80" spans="1:31" s="263" customFormat="1" ht="16.149999999999999" customHeight="1"/>
    <row r="81" s="263" customFormat="1" ht="16.149999999999999" customHeight="1"/>
    <row r="82" s="263" customFormat="1" ht="16.149999999999999" customHeight="1"/>
    <row r="83" s="263" customFormat="1" ht="16.149999999999999" customHeight="1"/>
    <row r="84" s="263" customFormat="1" ht="16.149999999999999" customHeight="1"/>
    <row r="85" s="263" customFormat="1" ht="16.350000000000001" customHeight="1"/>
    <row r="86" s="263" customFormat="1" ht="21.95" customHeight="1"/>
    <row r="87" s="263" customFormat="1"/>
    <row r="88" s="263" customFormat="1"/>
    <row r="89" s="263" customFormat="1"/>
    <row r="90" s="263" customFormat="1"/>
    <row r="91" s="263" customFormat="1"/>
    <row r="92" s="263" customFormat="1"/>
    <row r="93" s="263" customFormat="1"/>
    <row r="94" s="263" customFormat="1"/>
    <row r="95" s="263" customFormat="1"/>
    <row r="96" s="263" customFormat="1"/>
    <row r="97" spans="1:31" s="263" customFormat="1"/>
    <row r="98" spans="1:31" s="263" customFormat="1"/>
    <row r="99" spans="1:31" s="263" customFormat="1">
      <c r="AA99" s="226"/>
    </row>
    <row r="100" spans="1:31" s="263" customFormat="1">
      <c r="A100" s="285"/>
      <c r="B100" s="285"/>
      <c r="C100" s="285"/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226"/>
      <c r="Y100" s="226"/>
      <c r="Z100" s="226"/>
      <c r="AA100" s="226"/>
    </row>
    <row r="101" spans="1:31">
      <c r="AE101" s="263"/>
    </row>
    <row r="102" spans="1:31">
      <c r="AE102" s="263"/>
    </row>
    <row r="103" spans="1:31">
      <c r="AE103" s="263"/>
    </row>
    <row r="104" spans="1:31">
      <c r="N104" s="284"/>
      <c r="O104" s="284"/>
      <c r="P104" s="284"/>
      <c r="AE104" s="263"/>
    </row>
    <row r="105" spans="1:31">
      <c r="AE105" s="263"/>
    </row>
    <row r="106" spans="1:31">
      <c r="AE106" s="263"/>
    </row>
    <row r="107" spans="1:31">
      <c r="AE107" s="263"/>
    </row>
  </sheetData>
  <mergeCells count="1">
    <mergeCell ref="A60:A62"/>
  </mergeCells>
  <phoneticPr fontId="3"/>
  <printOptions gridLinesSet="0"/>
  <pageMargins left="0.78740157480314965" right="0.19685039370078741" top="0.78740157480314965" bottom="0.39370078740157483" header="0.51181102362204722" footer="0.51181102362204722"/>
  <pageSetup paperSize="9" scale="55" orientation="portrait" horizontalDpi="4294967293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AE107"/>
  <sheetViews>
    <sheetView view="pageBreakPreview" topLeftCell="B16" zoomScale="80" zoomScaleNormal="25" zoomScaleSheetLayoutView="80" workbookViewId="0">
      <selection activeCell="AD20" sqref="AD20"/>
    </sheetView>
  </sheetViews>
  <sheetFormatPr defaultRowHeight="12"/>
  <cols>
    <col min="1" max="1" width="10.1640625" style="285" customWidth="1"/>
    <col min="2" max="3" width="6.6640625" style="285" customWidth="1"/>
    <col min="4" max="5" width="7.83203125" style="226" customWidth="1"/>
    <col min="6" max="6" width="10.1640625" style="226" customWidth="1"/>
    <col min="7" max="13" width="7.83203125" style="226" customWidth="1"/>
    <col min="14" max="14" width="10.1640625" style="226" customWidth="1"/>
    <col min="15" max="16" width="6.6640625" style="226" customWidth="1"/>
    <col min="17" max="18" width="7.83203125" style="226" customWidth="1"/>
    <col min="19" max="19" width="10.1640625" style="226" customWidth="1"/>
    <col min="20" max="26" width="7.83203125" style="226" customWidth="1"/>
    <col min="27" max="27" width="9.33203125" style="226"/>
    <col min="28" max="33" width="9.33203125" style="226" customWidth="1"/>
    <col min="34" max="16384" width="9.33203125" style="226"/>
  </cols>
  <sheetData>
    <row r="1" spans="1:26" ht="15.6" customHeight="1" thickBot="1">
      <c r="A1" s="476"/>
      <c r="B1" s="225"/>
      <c r="C1" s="225"/>
      <c r="F1" s="477"/>
    </row>
    <row r="2" spans="1:26" ht="16.5" customHeight="1">
      <c r="A2" s="227"/>
      <c r="B2" s="228"/>
      <c r="C2" s="228"/>
      <c r="D2" s="229"/>
      <c r="E2" s="229"/>
      <c r="F2" s="229"/>
      <c r="G2" s="229"/>
      <c r="H2" s="229"/>
      <c r="I2" s="229"/>
      <c r="J2" s="229"/>
      <c r="K2" s="229"/>
      <c r="L2" s="229"/>
      <c r="M2" s="231"/>
      <c r="N2" s="230"/>
      <c r="O2" s="229"/>
      <c r="P2" s="229"/>
      <c r="Q2" s="229"/>
      <c r="R2" s="229"/>
      <c r="S2" s="229"/>
      <c r="T2" s="229"/>
      <c r="U2" s="229"/>
      <c r="V2" s="229"/>
      <c r="W2" s="229"/>
      <c r="X2" s="229"/>
      <c r="Y2" s="229"/>
      <c r="Z2" s="231"/>
    </row>
    <row r="3" spans="1:26" ht="16.5" customHeight="1">
      <c r="A3" s="232"/>
      <c r="B3" s="233"/>
      <c r="C3" s="233"/>
      <c r="D3" s="234"/>
      <c r="E3" s="234"/>
      <c r="F3" s="234"/>
      <c r="G3" s="234"/>
      <c r="H3" s="234"/>
      <c r="I3" s="234"/>
      <c r="J3" s="234"/>
      <c r="K3" s="234"/>
      <c r="L3" s="234"/>
      <c r="M3" s="236"/>
      <c r="N3" s="235"/>
      <c r="O3" s="234"/>
      <c r="P3" s="234"/>
      <c r="Q3" s="234"/>
      <c r="R3" s="234"/>
      <c r="S3" s="234"/>
      <c r="T3" s="234"/>
      <c r="U3" s="234"/>
      <c r="V3" s="234"/>
      <c r="W3" s="234"/>
      <c r="X3" s="234"/>
      <c r="Y3" s="234"/>
      <c r="Z3" s="236"/>
    </row>
    <row r="4" spans="1:26" ht="16.5" customHeight="1">
      <c r="A4" s="237"/>
      <c r="B4" s="238"/>
      <c r="C4" s="238"/>
      <c r="D4" s="234"/>
      <c r="E4" s="234"/>
      <c r="F4" s="234"/>
      <c r="G4" s="234"/>
      <c r="H4" s="234"/>
      <c r="I4" s="234"/>
      <c r="J4" s="234"/>
      <c r="K4" s="234"/>
      <c r="L4" s="234"/>
      <c r="M4" s="236"/>
      <c r="N4" s="235"/>
      <c r="O4" s="234"/>
      <c r="P4" s="234"/>
      <c r="Q4" s="234"/>
      <c r="R4" s="234"/>
      <c r="S4" s="234"/>
      <c r="T4" s="234"/>
      <c r="U4" s="234"/>
      <c r="V4" s="234"/>
      <c r="W4" s="234"/>
      <c r="X4" s="234"/>
      <c r="Y4" s="234"/>
      <c r="Z4" s="236"/>
    </row>
    <row r="5" spans="1:26" ht="27.75" customHeight="1">
      <c r="A5" s="232" t="s">
        <v>170</v>
      </c>
      <c r="B5" s="233"/>
      <c r="C5" s="233"/>
      <c r="D5" s="233"/>
      <c r="E5" s="233"/>
      <c r="F5" s="233"/>
      <c r="G5" s="233"/>
      <c r="H5" s="233"/>
      <c r="I5" s="239"/>
      <c r="J5" s="239"/>
      <c r="K5" s="239"/>
      <c r="L5" s="239"/>
      <c r="M5" s="236"/>
      <c r="N5" s="235"/>
      <c r="O5" s="234"/>
      <c r="P5" s="234"/>
      <c r="W5" s="234"/>
      <c r="X5" s="234"/>
      <c r="Y5" s="234"/>
      <c r="Z5" s="236"/>
    </row>
    <row r="6" spans="1:26" ht="20.100000000000001" customHeight="1">
      <c r="A6" s="240"/>
      <c r="B6" s="225"/>
      <c r="C6" s="225"/>
      <c r="D6" s="238"/>
      <c r="E6" s="238"/>
      <c r="F6" s="238"/>
      <c r="G6" s="238"/>
      <c r="H6" s="238"/>
      <c r="I6" s="234"/>
      <c r="J6" s="234"/>
      <c r="K6" s="234"/>
      <c r="L6" s="234"/>
      <c r="M6" s="236"/>
      <c r="N6" s="235"/>
      <c r="O6" s="234"/>
      <c r="P6" s="234"/>
      <c r="W6" s="234"/>
      <c r="X6" s="234"/>
      <c r="Y6" s="234"/>
      <c r="Z6" s="236"/>
    </row>
    <row r="7" spans="1:26" ht="20.100000000000001" customHeight="1">
      <c r="A7" s="240"/>
      <c r="B7" s="225"/>
      <c r="C7" s="225"/>
      <c r="D7" s="234"/>
      <c r="E7" s="234"/>
      <c r="F7" s="478" t="s">
        <v>55</v>
      </c>
      <c r="G7" s="234"/>
      <c r="H7" s="234"/>
      <c r="I7" s="234"/>
      <c r="J7" s="234"/>
      <c r="K7" s="234"/>
      <c r="L7" s="234"/>
      <c r="M7" s="236"/>
      <c r="N7" s="235"/>
      <c r="O7" s="234"/>
      <c r="P7" s="234"/>
      <c r="Q7" s="234"/>
      <c r="R7" s="234"/>
      <c r="S7" s="234"/>
      <c r="T7" s="234"/>
      <c r="U7" s="234"/>
      <c r="V7" s="234"/>
      <c r="W7" s="234"/>
      <c r="X7" s="234"/>
      <c r="Y7" s="234"/>
      <c r="Z7" s="236"/>
    </row>
    <row r="8" spans="1:26" ht="20.100000000000001" customHeight="1">
      <c r="A8" s="240"/>
      <c r="B8" s="225"/>
      <c r="C8" s="225"/>
      <c r="D8" s="234"/>
      <c r="E8" s="234"/>
      <c r="F8" s="234"/>
      <c r="G8" s="234"/>
      <c r="H8" s="234"/>
      <c r="I8" s="234"/>
      <c r="J8" s="234"/>
      <c r="K8" s="234"/>
      <c r="L8" s="234"/>
      <c r="M8" s="236"/>
      <c r="N8" s="235"/>
      <c r="O8" s="234"/>
      <c r="P8" s="234"/>
      <c r="Q8" s="234"/>
      <c r="R8" s="234"/>
      <c r="S8" s="234"/>
      <c r="T8" s="234"/>
      <c r="U8" s="234"/>
      <c r="V8" s="234"/>
      <c r="W8" s="234"/>
      <c r="X8" s="234"/>
      <c r="Y8" s="234"/>
      <c r="Z8" s="236"/>
    </row>
    <row r="9" spans="1:26" ht="20.100000000000001" customHeight="1">
      <c r="A9" s="240"/>
      <c r="B9" s="225"/>
      <c r="C9" s="225"/>
      <c r="D9" s="234"/>
      <c r="E9" s="234"/>
      <c r="F9" s="234"/>
      <c r="G9" s="234"/>
      <c r="H9" s="234"/>
      <c r="I9" s="234"/>
      <c r="J9" s="234"/>
      <c r="K9" s="234"/>
      <c r="L9" s="234"/>
      <c r="M9" s="236"/>
      <c r="N9" s="235"/>
      <c r="O9" s="234"/>
      <c r="P9" s="234"/>
      <c r="Q9" s="234"/>
      <c r="R9" s="234"/>
      <c r="S9" s="234"/>
      <c r="T9" s="234"/>
      <c r="U9" s="234"/>
      <c r="V9" s="234"/>
      <c r="W9" s="234"/>
      <c r="X9" s="234"/>
      <c r="Y9" s="234"/>
      <c r="Z9" s="236"/>
    </row>
    <row r="10" spans="1:26" ht="20.100000000000001" customHeight="1">
      <c r="A10" s="240"/>
      <c r="B10" s="225"/>
      <c r="C10" s="225"/>
      <c r="D10" s="234"/>
      <c r="E10" s="234"/>
      <c r="F10" s="234"/>
      <c r="G10" s="234"/>
      <c r="H10" s="234"/>
      <c r="I10" s="234"/>
      <c r="J10" s="234"/>
      <c r="K10" s="234"/>
      <c r="L10" s="234"/>
      <c r="M10" s="236"/>
      <c r="N10" s="235"/>
      <c r="O10" s="234"/>
      <c r="P10" s="234"/>
      <c r="Q10" s="234"/>
      <c r="R10" s="234"/>
      <c r="S10" s="234"/>
      <c r="T10" s="234"/>
      <c r="U10" s="234"/>
      <c r="V10" s="234"/>
      <c r="W10" s="234"/>
      <c r="X10" s="234"/>
      <c r="Y10" s="234"/>
      <c r="Z10" s="236"/>
    </row>
    <row r="11" spans="1:26" ht="20.100000000000001" customHeight="1">
      <c r="A11" s="240"/>
      <c r="B11" s="225"/>
      <c r="C11" s="225"/>
      <c r="D11" s="234"/>
      <c r="E11" s="234"/>
      <c r="F11" s="234"/>
      <c r="G11" s="234"/>
      <c r="H11" s="234"/>
      <c r="I11" s="234"/>
      <c r="J11" s="234"/>
      <c r="K11" s="234"/>
      <c r="L11" s="234"/>
      <c r="M11" s="236"/>
      <c r="N11" s="235"/>
      <c r="O11" s="234"/>
      <c r="P11" s="234"/>
      <c r="Q11" s="234"/>
      <c r="R11" s="234"/>
      <c r="S11" s="234"/>
      <c r="T11" s="234"/>
      <c r="U11" s="234"/>
      <c r="V11" s="234"/>
      <c r="W11" s="234"/>
      <c r="X11" s="234"/>
      <c r="Y11" s="234"/>
      <c r="Z11" s="236"/>
    </row>
    <row r="12" spans="1:26" ht="20.100000000000001" customHeight="1">
      <c r="A12" s="240"/>
      <c r="B12" s="225"/>
      <c r="C12" s="225"/>
      <c r="D12" s="234"/>
      <c r="E12" s="234"/>
      <c r="F12" s="234"/>
      <c r="G12" s="234"/>
      <c r="H12" s="234"/>
      <c r="I12" s="234"/>
      <c r="J12" s="234"/>
      <c r="K12" s="234"/>
      <c r="L12" s="234"/>
      <c r="M12" s="236"/>
      <c r="N12" s="235"/>
      <c r="O12" s="234"/>
      <c r="P12" s="234"/>
      <c r="Q12" s="234"/>
      <c r="R12" s="234"/>
      <c r="S12" s="234"/>
      <c r="T12" s="234"/>
      <c r="U12" s="234"/>
      <c r="V12" s="234"/>
      <c r="W12" s="234"/>
      <c r="X12" s="234"/>
      <c r="Y12" s="234"/>
      <c r="Z12" s="236"/>
    </row>
    <row r="13" spans="1:26" ht="20.100000000000001" customHeight="1">
      <c r="A13" s="240"/>
      <c r="B13" s="225"/>
      <c r="C13" s="225"/>
      <c r="D13" s="234"/>
      <c r="E13" s="234"/>
      <c r="F13" s="234"/>
      <c r="G13" s="234"/>
      <c r="H13" s="234"/>
      <c r="I13" s="234"/>
      <c r="J13" s="234"/>
      <c r="K13" s="234"/>
      <c r="L13" s="234"/>
      <c r="M13" s="236"/>
      <c r="N13" s="235"/>
      <c r="O13" s="234"/>
      <c r="P13" s="234"/>
      <c r="Q13" s="234"/>
      <c r="R13" s="234"/>
      <c r="S13" s="234"/>
      <c r="T13" s="234"/>
      <c r="U13" s="234"/>
      <c r="V13" s="234"/>
      <c r="W13" s="234"/>
      <c r="X13" s="234"/>
      <c r="Y13" s="234"/>
      <c r="Z13" s="236"/>
    </row>
    <row r="14" spans="1:26" ht="20.100000000000001" customHeight="1">
      <c r="A14" s="241" t="s">
        <v>232</v>
      </c>
      <c r="B14" s="242"/>
      <c r="C14" s="242"/>
      <c r="D14" s="234"/>
      <c r="E14" s="234"/>
      <c r="F14" s="234"/>
      <c r="G14" s="234"/>
      <c r="H14" s="234"/>
      <c r="I14" s="243"/>
      <c r="J14" s="234"/>
      <c r="K14" s="234"/>
      <c r="L14" s="234"/>
      <c r="M14" s="236"/>
      <c r="N14" s="235"/>
      <c r="O14" s="234"/>
      <c r="P14" s="234"/>
      <c r="Q14" s="234"/>
      <c r="R14" s="234"/>
      <c r="S14" s="234"/>
      <c r="T14" s="234"/>
      <c r="U14" s="234"/>
      <c r="V14" s="234"/>
      <c r="W14" s="234"/>
      <c r="X14" s="234"/>
      <c r="Y14" s="234"/>
      <c r="Z14" s="236"/>
    </row>
    <row r="15" spans="1:26" ht="20.100000000000001" customHeight="1">
      <c r="A15" s="241"/>
      <c r="B15" s="242"/>
      <c r="C15" s="242"/>
      <c r="D15" s="234"/>
      <c r="E15" s="234"/>
      <c r="F15" s="234"/>
      <c r="G15" s="234"/>
      <c r="H15" s="234"/>
      <c r="I15" s="234"/>
      <c r="J15" s="234"/>
      <c r="K15" s="234"/>
      <c r="L15" s="234"/>
      <c r="M15" s="236"/>
      <c r="N15" s="235"/>
      <c r="O15" s="234"/>
      <c r="P15" s="234"/>
      <c r="Q15" s="234"/>
      <c r="R15" s="234"/>
      <c r="S15" s="234"/>
      <c r="T15" s="234"/>
      <c r="U15" s="234"/>
      <c r="V15" s="234"/>
      <c r="W15" s="234"/>
      <c r="X15" s="234"/>
      <c r="Y15" s="234"/>
      <c r="Z15" s="236"/>
    </row>
    <row r="16" spans="1:26" ht="20.100000000000001" customHeight="1">
      <c r="A16" s="241" t="s">
        <v>250</v>
      </c>
      <c r="B16" s="242"/>
      <c r="C16" s="242"/>
      <c r="D16" s="234"/>
      <c r="E16" s="234"/>
      <c r="F16" s="234"/>
      <c r="G16" s="234"/>
      <c r="H16" s="234"/>
      <c r="I16" s="234"/>
      <c r="J16" s="234"/>
      <c r="K16" s="234"/>
      <c r="L16" s="234"/>
      <c r="M16" s="236"/>
      <c r="N16" s="235"/>
      <c r="O16" s="234"/>
      <c r="P16" s="234"/>
      <c r="Q16" s="234"/>
      <c r="R16" s="234"/>
      <c r="S16" s="234"/>
      <c r="T16" s="234"/>
      <c r="U16" s="234"/>
      <c r="V16" s="234"/>
      <c r="W16" s="234"/>
      <c r="X16" s="234"/>
      <c r="Y16" s="234"/>
      <c r="Z16" s="236"/>
    </row>
    <row r="17" spans="1:31" ht="20.100000000000001" customHeight="1">
      <c r="A17" s="244"/>
      <c r="B17" s="245"/>
      <c r="C17" s="245"/>
      <c r="D17" s="234"/>
      <c r="E17" s="234"/>
      <c r="F17" s="234"/>
      <c r="G17" s="234"/>
      <c r="H17" s="234"/>
      <c r="I17" s="234"/>
      <c r="J17" s="234"/>
      <c r="K17" s="234"/>
      <c r="L17" s="234"/>
      <c r="M17" s="236"/>
      <c r="N17" s="235"/>
      <c r="O17" s="234"/>
      <c r="P17" s="234"/>
      <c r="Q17" s="234"/>
      <c r="R17" s="234"/>
      <c r="S17" s="234"/>
      <c r="T17" s="234"/>
      <c r="U17" s="234"/>
      <c r="V17" s="234"/>
      <c r="W17" s="234"/>
      <c r="X17" s="234"/>
      <c r="Y17" s="234"/>
      <c r="Z17" s="236"/>
    </row>
    <row r="18" spans="1:31" ht="20.100000000000001" customHeight="1">
      <c r="A18" s="244" t="s">
        <v>258</v>
      </c>
      <c r="B18" s="245"/>
      <c r="C18" s="245"/>
      <c r="D18" s="234"/>
      <c r="E18" s="234"/>
      <c r="F18" s="234"/>
      <c r="G18" s="234"/>
      <c r="H18" s="234"/>
      <c r="I18" s="234"/>
      <c r="J18" s="234"/>
      <c r="K18" s="234"/>
      <c r="L18" s="234"/>
      <c r="M18" s="236"/>
      <c r="N18" s="235"/>
      <c r="O18" s="234"/>
      <c r="P18" s="234"/>
      <c r="Q18" s="234"/>
      <c r="R18" s="234"/>
      <c r="S18" s="234"/>
      <c r="T18" s="234"/>
      <c r="U18" s="234"/>
      <c r="V18" s="234"/>
      <c r="W18" s="234"/>
      <c r="X18" s="234"/>
      <c r="Y18" s="234"/>
      <c r="Z18" s="236"/>
    </row>
    <row r="19" spans="1:31" ht="20.100000000000001" customHeight="1">
      <c r="A19" s="240"/>
      <c r="B19" s="225"/>
      <c r="C19" s="225"/>
      <c r="D19" s="234"/>
      <c r="E19" s="234"/>
      <c r="F19" s="234"/>
      <c r="G19" s="234"/>
      <c r="H19" s="234"/>
      <c r="I19" s="234"/>
      <c r="J19" s="234"/>
      <c r="K19" s="234"/>
      <c r="L19" s="234"/>
      <c r="M19" s="236"/>
      <c r="N19" s="235"/>
      <c r="O19" s="234"/>
      <c r="P19" s="234"/>
      <c r="Q19" s="234"/>
      <c r="R19" s="234"/>
      <c r="S19" s="234"/>
      <c r="T19" s="234"/>
      <c r="U19" s="234"/>
      <c r="V19" s="234"/>
      <c r="W19" s="234"/>
      <c r="X19" s="234"/>
      <c r="Y19" s="234"/>
      <c r="Z19" s="236"/>
    </row>
    <row r="20" spans="1:31" ht="20.100000000000001" customHeight="1">
      <c r="A20" s="246"/>
      <c r="B20" s="247"/>
      <c r="C20" s="247"/>
      <c r="D20" s="234"/>
      <c r="E20" s="234"/>
      <c r="F20" s="234"/>
      <c r="G20" s="234"/>
      <c r="H20" s="234"/>
      <c r="I20" s="234"/>
      <c r="J20" s="234"/>
      <c r="K20" s="234"/>
      <c r="L20" s="234"/>
      <c r="M20" s="236"/>
      <c r="N20" s="235"/>
      <c r="O20" s="234"/>
      <c r="P20" s="234"/>
      <c r="Q20" s="234"/>
      <c r="R20" s="234"/>
      <c r="S20" s="234"/>
      <c r="T20" s="234"/>
      <c r="U20" s="234"/>
      <c r="V20" s="234"/>
      <c r="W20" s="234"/>
      <c r="X20" s="234"/>
      <c r="Y20" s="234"/>
      <c r="Z20" s="236"/>
    </row>
    <row r="21" spans="1:31" ht="20.100000000000001" customHeight="1" thickBot="1">
      <c r="A21" s="259"/>
      <c r="B21" s="479"/>
      <c r="C21" s="479"/>
      <c r="D21" s="248"/>
      <c r="E21" s="248"/>
      <c r="F21" s="248"/>
      <c r="G21" s="248"/>
      <c r="H21" s="248"/>
      <c r="I21" s="248"/>
      <c r="J21" s="248"/>
      <c r="K21" s="248"/>
      <c r="L21" s="248"/>
      <c r="M21" s="480" t="s">
        <v>242</v>
      </c>
      <c r="N21" s="249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50"/>
    </row>
    <row r="22" spans="1:31" s="256" customFormat="1" ht="20.100000000000001" customHeight="1" thickBot="1">
      <c r="A22" s="481"/>
      <c r="B22" s="251" t="s">
        <v>263</v>
      </c>
      <c r="C22" s="252"/>
      <c r="D22" s="252"/>
      <c r="E22" s="252"/>
      <c r="F22" s="254"/>
      <c r="G22" s="482"/>
      <c r="H22" s="279"/>
      <c r="I22" s="279"/>
      <c r="J22" s="279"/>
      <c r="K22" s="279"/>
      <c r="L22" s="279"/>
      <c r="M22" s="280"/>
      <c r="N22" s="483"/>
      <c r="O22" s="251" t="s">
        <v>264</v>
      </c>
      <c r="P22" s="252"/>
      <c r="Q22" s="252"/>
      <c r="R22" s="252"/>
      <c r="S22" s="254"/>
      <c r="T22" s="482"/>
      <c r="U22" s="279"/>
      <c r="V22" s="279"/>
      <c r="W22" s="279"/>
      <c r="X22" s="279"/>
      <c r="Y22" s="279"/>
      <c r="Z22" s="280"/>
    </row>
    <row r="23" spans="1:31" s="256" customFormat="1" ht="22.5" customHeight="1">
      <c r="A23" s="484"/>
      <c r="B23" s="527" t="s">
        <v>172</v>
      </c>
      <c r="C23" s="485" t="s">
        <v>173</v>
      </c>
      <c r="D23" s="528" t="s">
        <v>174</v>
      </c>
      <c r="E23" s="529" t="s">
        <v>175</v>
      </c>
      <c r="F23" s="530" t="s">
        <v>243</v>
      </c>
      <c r="G23" s="257"/>
      <c r="H23" s="258"/>
      <c r="I23" s="253"/>
      <c r="J23" s="253"/>
      <c r="K23" s="253"/>
      <c r="L23" s="253"/>
      <c r="M23" s="255"/>
      <c r="N23" s="247"/>
      <c r="O23" s="246" t="s">
        <v>172</v>
      </c>
      <c r="P23" s="485" t="s">
        <v>173</v>
      </c>
      <c r="Q23" s="257" t="s">
        <v>174</v>
      </c>
      <c r="R23" s="486" t="s">
        <v>175</v>
      </c>
      <c r="S23" s="247" t="s">
        <v>243</v>
      </c>
      <c r="T23" s="487"/>
      <c r="U23" s="253"/>
      <c r="V23" s="253"/>
      <c r="W23" s="253"/>
      <c r="X23" s="253"/>
      <c r="Y23" s="253"/>
      <c r="Z23" s="255"/>
    </row>
    <row r="24" spans="1:31" s="256" customFormat="1" ht="22.5" customHeight="1" thickBot="1">
      <c r="A24" s="488" t="s">
        <v>176</v>
      </c>
      <c r="B24" s="259" t="s">
        <v>177</v>
      </c>
      <c r="C24" s="531" t="s">
        <v>178</v>
      </c>
      <c r="D24" s="260" t="s">
        <v>179</v>
      </c>
      <c r="E24" s="262" t="s">
        <v>179</v>
      </c>
      <c r="F24" s="532" t="s">
        <v>180</v>
      </c>
      <c r="G24" s="490"/>
      <c r="H24" s="261"/>
      <c r="I24" s="253"/>
      <c r="J24" s="253"/>
      <c r="K24" s="253"/>
      <c r="L24" s="253"/>
      <c r="M24" s="255"/>
      <c r="N24" s="491" t="s">
        <v>176</v>
      </c>
      <c r="O24" s="246" t="s">
        <v>177</v>
      </c>
      <c r="P24" s="489" t="s">
        <v>178</v>
      </c>
      <c r="Q24" s="260" t="s">
        <v>179</v>
      </c>
      <c r="R24" s="262" t="s">
        <v>179</v>
      </c>
      <c r="S24" s="479" t="s">
        <v>180</v>
      </c>
      <c r="T24" s="487"/>
      <c r="U24" s="253"/>
      <c r="V24" s="253"/>
      <c r="W24" s="253"/>
      <c r="X24" s="253"/>
      <c r="Y24" s="253"/>
      <c r="Z24" s="255"/>
      <c r="AD24" s="256" t="s">
        <v>244</v>
      </c>
    </row>
    <row r="25" spans="1:31" s="256" customFormat="1" ht="21" customHeight="1">
      <c r="A25" s="492">
        <v>0.29166666666666663</v>
      </c>
      <c r="B25" s="508"/>
      <c r="C25" s="509" t="s">
        <v>181</v>
      </c>
      <c r="D25" s="266">
        <v>110</v>
      </c>
      <c r="E25" s="510">
        <v>0</v>
      </c>
      <c r="F25" s="511">
        <v>6.7129629629629625E-4</v>
      </c>
      <c r="G25" s="487"/>
      <c r="H25" s="253"/>
      <c r="I25" s="253"/>
      <c r="J25" s="253"/>
      <c r="K25" s="253"/>
      <c r="L25" s="253"/>
      <c r="M25" s="255"/>
      <c r="N25" s="492">
        <v>0.29166666666666663</v>
      </c>
      <c r="O25" s="493">
        <v>2</v>
      </c>
      <c r="P25" s="494">
        <v>16</v>
      </c>
      <c r="Q25" s="482">
        <v>90</v>
      </c>
      <c r="R25" s="495">
        <v>10</v>
      </c>
      <c r="S25" s="496">
        <v>2.1296296296296298E-3</v>
      </c>
      <c r="T25" s="487"/>
      <c r="U25" s="253"/>
      <c r="V25" s="253"/>
      <c r="W25" s="253"/>
      <c r="X25" s="253"/>
      <c r="Y25" s="253"/>
      <c r="Z25" s="255"/>
      <c r="AD25" s="263">
        <v>0.95</v>
      </c>
      <c r="AE25" s="226"/>
    </row>
    <row r="26" spans="1:31" s="256" customFormat="1" ht="21" customHeight="1">
      <c r="A26" s="497">
        <v>0.29861111111111105</v>
      </c>
      <c r="B26" s="498"/>
      <c r="C26" s="499" t="s">
        <v>181</v>
      </c>
      <c r="D26" s="264">
        <v>70</v>
      </c>
      <c r="E26" s="500">
        <v>0</v>
      </c>
      <c r="F26" s="501">
        <v>5.4398148148148144E-4</v>
      </c>
      <c r="G26" s="487"/>
      <c r="H26" s="253"/>
      <c r="I26" s="253"/>
      <c r="J26" s="253"/>
      <c r="K26" s="253"/>
      <c r="L26" s="253"/>
      <c r="M26" s="255"/>
      <c r="N26" s="497">
        <v>0.29861111111111105</v>
      </c>
      <c r="O26" s="498"/>
      <c r="P26" s="499" t="s">
        <v>181</v>
      </c>
      <c r="Q26" s="264">
        <v>80</v>
      </c>
      <c r="R26" s="500">
        <v>0</v>
      </c>
      <c r="S26" s="501">
        <v>3.2407407407407406E-4</v>
      </c>
      <c r="T26" s="487"/>
      <c r="U26" s="253"/>
      <c r="V26" s="253"/>
      <c r="W26" s="253"/>
      <c r="X26" s="253"/>
      <c r="Y26" s="253"/>
      <c r="Z26" s="255"/>
      <c r="AD26" s="263">
        <f>AD25+AE26</f>
        <v>2.0750000000000002</v>
      </c>
      <c r="AE26" s="226">
        <v>1.125</v>
      </c>
    </row>
    <row r="27" spans="1:31" s="256" customFormat="1" ht="21" customHeight="1">
      <c r="A27" s="497">
        <v>0.30555555555555547</v>
      </c>
      <c r="B27" s="498"/>
      <c r="C27" s="499" t="s">
        <v>181</v>
      </c>
      <c r="D27" s="264">
        <v>60</v>
      </c>
      <c r="E27" s="500">
        <v>0</v>
      </c>
      <c r="F27" s="501">
        <v>4.5138888888888892E-4</v>
      </c>
      <c r="G27" s="487"/>
      <c r="H27" s="253"/>
      <c r="I27" s="253"/>
      <c r="J27" s="253"/>
      <c r="K27" s="253"/>
      <c r="L27" s="253"/>
      <c r="M27" s="255"/>
      <c r="N27" s="497">
        <v>0.30555555555555547</v>
      </c>
      <c r="O27" s="498"/>
      <c r="P27" s="499" t="s">
        <v>181</v>
      </c>
      <c r="Q27" s="264">
        <v>50</v>
      </c>
      <c r="R27" s="500">
        <v>0</v>
      </c>
      <c r="S27" s="501">
        <v>2.5462962962962961E-4</v>
      </c>
      <c r="T27" s="487"/>
      <c r="U27" s="253"/>
      <c r="V27" s="253"/>
      <c r="W27" s="253"/>
      <c r="X27" s="253"/>
      <c r="Y27" s="253"/>
      <c r="Z27" s="255"/>
      <c r="AD27" s="263">
        <f t="shared" ref="AD27:AD56" si="0">AD26+AE27</f>
        <v>3.2</v>
      </c>
      <c r="AE27" s="226">
        <f>AE26</f>
        <v>1.125</v>
      </c>
    </row>
    <row r="28" spans="1:31" s="256" customFormat="1" ht="21" customHeight="1">
      <c r="A28" s="497">
        <v>0.31249999999999989</v>
      </c>
      <c r="B28" s="498"/>
      <c r="C28" s="499" t="s">
        <v>181</v>
      </c>
      <c r="D28" s="264">
        <v>90</v>
      </c>
      <c r="E28" s="500">
        <v>0</v>
      </c>
      <c r="F28" s="501">
        <v>5.6712962962962956E-4</v>
      </c>
      <c r="G28" s="487"/>
      <c r="H28" s="253"/>
      <c r="I28" s="253"/>
      <c r="J28" s="253"/>
      <c r="K28" s="253"/>
      <c r="L28" s="253"/>
      <c r="M28" s="255"/>
      <c r="N28" s="497">
        <v>0.31249999999999989</v>
      </c>
      <c r="O28" s="498"/>
      <c r="P28" s="499" t="s">
        <v>181</v>
      </c>
      <c r="Q28" s="264">
        <v>50</v>
      </c>
      <c r="R28" s="500">
        <v>0</v>
      </c>
      <c r="S28" s="501">
        <v>2.0833333333333335E-4</v>
      </c>
      <c r="T28" s="487"/>
      <c r="U28" s="253"/>
      <c r="V28" s="253"/>
      <c r="W28" s="253"/>
      <c r="X28" s="253"/>
      <c r="Y28" s="253"/>
      <c r="Z28" s="255"/>
      <c r="AD28" s="263">
        <f t="shared" si="0"/>
        <v>4.3250000000000002</v>
      </c>
      <c r="AE28" s="226">
        <f t="shared" ref="AE28:AE56" si="1">AE27</f>
        <v>1.125</v>
      </c>
    </row>
    <row r="29" spans="1:31" s="256" customFormat="1" ht="21" customHeight="1">
      <c r="A29" s="497">
        <v>0.31944444444444431</v>
      </c>
      <c r="B29" s="498"/>
      <c r="C29" s="499" t="s">
        <v>181</v>
      </c>
      <c r="D29" s="264">
        <v>90</v>
      </c>
      <c r="E29" s="500">
        <v>0</v>
      </c>
      <c r="F29" s="501">
        <v>5.9027777777777778E-4</v>
      </c>
      <c r="G29" s="487"/>
      <c r="H29" s="253"/>
      <c r="I29" s="253"/>
      <c r="J29" s="253"/>
      <c r="K29" s="253"/>
      <c r="L29" s="253"/>
      <c r="M29" s="255"/>
      <c r="N29" s="497">
        <v>0.31944444444444431</v>
      </c>
      <c r="O29" s="498"/>
      <c r="P29" s="499" t="s">
        <v>181</v>
      </c>
      <c r="Q29" s="264">
        <v>80</v>
      </c>
      <c r="R29" s="500">
        <v>0</v>
      </c>
      <c r="S29" s="501">
        <v>3.9351851851851852E-4</v>
      </c>
      <c r="T29" s="487"/>
      <c r="U29" s="253"/>
      <c r="V29" s="253"/>
      <c r="W29" s="253"/>
      <c r="X29" s="253"/>
      <c r="Y29" s="253"/>
      <c r="Z29" s="255"/>
      <c r="AD29" s="263">
        <f t="shared" si="0"/>
        <v>5.45</v>
      </c>
      <c r="AE29" s="226">
        <f t="shared" si="1"/>
        <v>1.125</v>
      </c>
    </row>
    <row r="30" spans="1:31" s="256" customFormat="1" ht="21" customHeight="1">
      <c r="A30" s="502">
        <v>0.32638888888888873</v>
      </c>
      <c r="B30" s="503"/>
      <c r="C30" s="504" t="s">
        <v>181</v>
      </c>
      <c r="D30" s="265">
        <v>50</v>
      </c>
      <c r="E30" s="505">
        <v>0</v>
      </c>
      <c r="F30" s="506">
        <v>3.7037037037037035E-4</v>
      </c>
      <c r="G30" s="487"/>
      <c r="H30" s="253"/>
      <c r="I30" s="253"/>
      <c r="J30" s="253"/>
      <c r="K30" s="253"/>
      <c r="L30" s="253"/>
      <c r="M30" s="255"/>
      <c r="N30" s="502">
        <v>0.32638888888888873</v>
      </c>
      <c r="O30" s="503"/>
      <c r="P30" s="504" t="s">
        <v>181</v>
      </c>
      <c r="Q30" s="265">
        <v>100</v>
      </c>
      <c r="R30" s="505">
        <v>0</v>
      </c>
      <c r="S30" s="506">
        <v>4.7453703703703704E-4</v>
      </c>
      <c r="T30" s="487"/>
      <c r="U30" s="253"/>
      <c r="V30" s="253"/>
      <c r="W30" s="253"/>
      <c r="X30" s="253"/>
      <c r="Y30" s="253"/>
      <c r="Z30" s="255"/>
      <c r="AD30" s="263">
        <f t="shared" si="0"/>
        <v>6.5750000000000002</v>
      </c>
      <c r="AE30" s="226">
        <f t="shared" si="1"/>
        <v>1.125</v>
      </c>
    </row>
    <row r="31" spans="1:31" s="256" customFormat="1" ht="21" customHeight="1">
      <c r="A31" s="507">
        <v>0.33333333333333315</v>
      </c>
      <c r="B31" s="508"/>
      <c r="C31" s="509" t="s">
        <v>181</v>
      </c>
      <c r="D31" s="266">
        <v>60</v>
      </c>
      <c r="E31" s="510">
        <v>0</v>
      </c>
      <c r="F31" s="511">
        <v>2.3148148148148146E-4</v>
      </c>
      <c r="G31" s="487"/>
      <c r="H31" s="253"/>
      <c r="I31" s="253"/>
      <c r="J31" s="253"/>
      <c r="K31" s="253"/>
      <c r="L31" s="253"/>
      <c r="M31" s="255"/>
      <c r="N31" s="507">
        <v>0.33333333333333315</v>
      </c>
      <c r="O31" s="508"/>
      <c r="P31" s="509" t="s">
        <v>181</v>
      </c>
      <c r="Q31" s="266">
        <v>60</v>
      </c>
      <c r="R31" s="510">
        <v>0</v>
      </c>
      <c r="S31" s="511">
        <v>2.6620370370370372E-4</v>
      </c>
      <c r="T31" s="487"/>
      <c r="U31" s="253"/>
      <c r="V31" s="253"/>
      <c r="W31" s="253"/>
      <c r="X31" s="253"/>
      <c r="Y31" s="253"/>
      <c r="Z31" s="255"/>
      <c r="AD31" s="263">
        <f t="shared" si="0"/>
        <v>7.7</v>
      </c>
      <c r="AE31" s="226">
        <f t="shared" si="1"/>
        <v>1.125</v>
      </c>
    </row>
    <row r="32" spans="1:31" s="256" customFormat="1" ht="21" customHeight="1">
      <c r="A32" s="497">
        <v>0.34027777777777757</v>
      </c>
      <c r="B32" s="498"/>
      <c r="C32" s="499" t="s">
        <v>181</v>
      </c>
      <c r="D32" s="264">
        <v>70</v>
      </c>
      <c r="E32" s="500">
        <v>0</v>
      </c>
      <c r="F32" s="501">
        <v>3.0092592592592595E-4</v>
      </c>
      <c r="G32" s="487"/>
      <c r="H32" s="253"/>
      <c r="I32" s="253"/>
      <c r="J32" s="253"/>
      <c r="K32" s="253"/>
      <c r="L32" s="253"/>
      <c r="M32" s="255"/>
      <c r="N32" s="497">
        <v>0.34027777777777757</v>
      </c>
      <c r="O32" s="498"/>
      <c r="P32" s="499" t="s">
        <v>181</v>
      </c>
      <c r="Q32" s="264">
        <v>50</v>
      </c>
      <c r="R32" s="500">
        <v>0</v>
      </c>
      <c r="S32" s="501">
        <v>2.7777777777777778E-4</v>
      </c>
      <c r="T32" s="487"/>
      <c r="U32" s="253"/>
      <c r="V32" s="253"/>
      <c r="W32" s="253"/>
      <c r="X32" s="253"/>
      <c r="Y32" s="253"/>
      <c r="Z32" s="255"/>
      <c r="AD32" s="263">
        <f t="shared" si="0"/>
        <v>8.8249999999999993</v>
      </c>
      <c r="AE32" s="226">
        <f t="shared" si="1"/>
        <v>1.125</v>
      </c>
    </row>
    <row r="33" spans="1:31" s="256" customFormat="1" ht="21" customHeight="1">
      <c r="A33" s="497">
        <v>0.34722222222222199</v>
      </c>
      <c r="B33" s="498"/>
      <c r="C33" s="499" t="s">
        <v>181</v>
      </c>
      <c r="D33" s="264">
        <v>50</v>
      </c>
      <c r="E33" s="500">
        <v>0</v>
      </c>
      <c r="F33" s="501">
        <v>2.0833333333333335E-4</v>
      </c>
      <c r="G33" s="487"/>
      <c r="H33" s="253"/>
      <c r="I33" s="253"/>
      <c r="J33" s="253"/>
      <c r="K33" s="253"/>
      <c r="L33" s="253"/>
      <c r="M33" s="255"/>
      <c r="N33" s="497">
        <v>0.34722222222222199</v>
      </c>
      <c r="O33" s="498"/>
      <c r="P33" s="499" t="s">
        <v>181</v>
      </c>
      <c r="Q33" s="264">
        <v>70</v>
      </c>
      <c r="R33" s="500">
        <v>0</v>
      </c>
      <c r="S33" s="501">
        <v>3.2407407407407406E-4</v>
      </c>
      <c r="T33" s="487"/>
      <c r="U33" s="253"/>
      <c r="V33" s="253"/>
      <c r="W33" s="253"/>
      <c r="X33" s="253"/>
      <c r="Y33" s="253"/>
      <c r="Z33" s="255"/>
      <c r="AD33" s="263">
        <f t="shared" si="0"/>
        <v>9.9499999999999993</v>
      </c>
      <c r="AE33" s="226">
        <f t="shared" si="1"/>
        <v>1.125</v>
      </c>
    </row>
    <row r="34" spans="1:31" s="256" customFormat="1" ht="21" customHeight="1">
      <c r="A34" s="497">
        <v>0.35416666666666641</v>
      </c>
      <c r="B34" s="498"/>
      <c r="C34" s="499" t="s">
        <v>181</v>
      </c>
      <c r="D34" s="264">
        <v>70</v>
      </c>
      <c r="E34" s="500">
        <v>0</v>
      </c>
      <c r="F34" s="501">
        <v>3.3564814814814812E-4</v>
      </c>
      <c r="G34" s="487"/>
      <c r="H34" s="253"/>
      <c r="I34" s="253"/>
      <c r="J34" s="253"/>
      <c r="K34" s="253"/>
      <c r="L34" s="253"/>
      <c r="M34" s="255"/>
      <c r="N34" s="497">
        <v>0.35416666666666641</v>
      </c>
      <c r="O34" s="498"/>
      <c r="P34" s="499" t="s">
        <v>181</v>
      </c>
      <c r="Q34" s="264">
        <v>80</v>
      </c>
      <c r="R34" s="500">
        <v>0</v>
      </c>
      <c r="S34" s="501">
        <v>3.5879629629629635E-4</v>
      </c>
      <c r="T34" s="487"/>
      <c r="U34" s="253"/>
      <c r="V34" s="253"/>
      <c r="W34" s="253"/>
      <c r="X34" s="253"/>
      <c r="Y34" s="253"/>
      <c r="Z34" s="255"/>
      <c r="AD34" s="263">
        <f t="shared" si="0"/>
        <v>11.074999999999999</v>
      </c>
      <c r="AE34" s="226">
        <f t="shared" si="1"/>
        <v>1.125</v>
      </c>
    </row>
    <row r="35" spans="1:31" s="256" customFormat="1" ht="21" customHeight="1">
      <c r="A35" s="497">
        <v>0.36111111111111083</v>
      </c>
      <c r="B35" s="498"/>
      <c r="C35" s="499" t="s">
        <v>181</v>
      </c>
      <c r="D35" s="264">
        <v>70</v>
      </c>
      <c r="E35" s="500">
        <v>0</v>
      </c>
      <c r="F35" s="501">
        <v>4.3981481481481481E-4</v>
      </c>
      <c r="G35" s="487"/>
      <c r="H35" s="253"/>
      <c r="I35" s="253"/>
      <c r="J35" s="253"/>
      <c r="K35" s="253"/>
      <c r="L35" s="253"/>
      <c r="M35" s="255"/>
      <c r="N35" s="497">
        <v>0.36111111111111083</v>
      </c>
      <c r="O35" s="498"/>
      <c r="P35" s="499" t="s">
        <v>181</v>
      </c>
      <c r="Q35" s="264">
        <v>70</v>
      </c>
      <c r="R35" s="500">
        <v>0</v>
      </c>
      <c r="S35" s="501">
        <v>3.9351851851851852E-4</v>
      </c>
      <c r="T35" s="487"/>
      <c r="U35" s="253"/>
      <c r="V35" s="253"/>
      <c r="W35" s="253"/>
      <c r="X35" s="253"/>
      <c r="Y35" s="253"/>
      <c r="Z35" s="255"/>
      <c r="AD35" s="263">
        <f t="shared" si="0"/>
        <v>12.2</v>
      </c>
      <c r="AE35" s="226">
        <f t="shared" si="1"/>
        <v>1.125</v>
      </c>
    </row>
    <row r="36" spans="1:31" s="256" customFormat="1" ht="21" customHeight="1">
      <c r="A36" s="502">
        <v>0.36805555555555525</v>
      </c>
      <c r="B36" s="503"/>
      <c r="C36" s="504" t="s">
        <v>181</v>
      </c>
      <c r="D36" s="265">
        <v>10</v>
      </c>
      <c r="E36" s="505">
        <v>0</v>
      </c>
      <c r="F36" s="506">
        <v>9.2592592592592588E-5</v>
      </c>
      <c r="G36" s="487"/>
      <c r="H36" s="253"/>
      <c r="I36" s="253"/>
      <c r="J36" s="253"/>
      <c r="K36" s="253"/>
      <c r="L36" s="253"/>
      <c r="M36" s="255"/>
      <c r="N36" s="502">
        <v>0.36805555555555525</v>
      </c>
      <c r="O36" s="503"/>
      <c r="P36" s="504" t="s">
        <v>181</v>
      </c>
      <c r="Q36" s="265">
        <v>50</v>
      </c>
      <c r="R36" s="505">
        <v>0</v>
      </c>
      <c r="S36" s="506">
        <v>1.8518518518518518E-4</v>
      </c>
      <c r="T36" s="487"/>
      <c r="U36" s="253"/>
      <c r="V36" s="253"/>
      <c r="W36" s="253"/>
      <c r="X36" s="253"/>
      <c r="Y36" s="253"/>
      <c r="Z36" s="255"/>
      <c r="AD36" s="263">
        <f t="shared" si="0"/>
        <v>13.324999999999999</v>
      </c>
      <c r="AE36" s="226">
        <f t="shared" si="1"/>
        <v>1.125</v>
      </c>
    </row>
    <row r="37" spans="1:31" s="256" customFormat="1" ht="21" customHeight="1">
      <c r="A37" s="507">
        <v>0.37499999999999967</v>
      </c>
      <c r="B37" s="508"/>
      <c r="C37" s="509" t="s">
        <v>181</v>
      </c>
      <c r="D37" s="266">
        <v>60</v>
      </c>
      <c r="E37" s="510">
        <v>0</v>
      </c>
      <c r="F37" s="511">
        <v>3.5879629629629635E-4</v>
      </c>
      <c r="G37" s="487"/>
      <c r="H37" s="253"/>
      <c r="I37" s="253"/>
      <c r="J37" s="253"/>
      <c r="K37" s="253"/>
      <c r="L37" s="253"/>
      <c r="M37" s="255"/>
      <c r="N37" s="507">
        <v>0.37499999999999967</v>
      </c>
      <c r="O37" s="508"/>
      <c r="P37" s="509" t="s">
        <v>181</v>
      </c>
      <c r="Q37" s="266">
        <v>80</v>
      </c>
      <c r="R37" s="510">
        <v>0</v>
      </c>
      <c r="S37" s="511">
        <v>3.0092592592592595E-4</v>
      </c>
      <c r="T37" s="487"/>
      <c r="U37" s="253"/>
      <c r="V37" s="253"/>
      <c r="W37" s="253"/>
      <c r="X37" s="253"/>
      <c r="Y37" s="253"/>
      <c r="Z37" s="255"/>
      <c r="AD37" s="263">
        <f t="shared" si="0"/>
        <v>14.45</v>
      </c>
      <c r="AE37" s="226">
        <f t="shared" si="1"/>
        <v>1.125</v>
      </c>
    </row>
    <row r="38" spans="1:31" s="256" customFormat="1" ht="21" customHeight="1">
      <c r="A38" s="497">
        <v>0.41666666666666635</v>
      </c>
      <c r="B38" s="498"/>
      <c r="C38" s="499" t="s">
        <v>181</v>
      </c>
      <c r="D38" s="264">
        <v>100</v>
      </c>
      <c r="E38" s="500">
        <v>0</v>
      </c>
      <c r="F38" s="501">
        <v>6.018518518518519E-4</v>
      </c>
      <c r="G38" s="487"/>
      <c r="H38" s="253"/>
      <c r="I38" s="253"/>
      <c r="J38" s="253"/>
      <c r="K38" s="253"/>
      <c r="L38" s="253"/>
      <c r="M38" s="255"/>
      <c r="N38" s="497">
        <v>0.41666666666666635</v>
      </c>
      <c r="O38" s="498"/>
      <c r="P38" s="499" t="s">
        <v>181</v>
      </c>
      <c r="Q38" s="264">
        <v>80</v>
      </c>
      <c r="R38" s="500">
        <v>0</v>
      </c>
      <c r="S38" s="501">
        <v>3.0092592592592595E-4</v>
      </c>
      <c r="T38" s="487"/>
      <c r="U38" s="253"/>
      <c r="V38" s="253"/>
      <c r="W38" s="253"/>
      <c r="X38" s="253"/>
      <c r="Y38" s="253"/>
      <c r="Z38" s="255"/>
      <c r="AD38" s="263">
        <f t="shared" si="0"/>
        <v>15.574999999999999</v>
      </c>
      <c r="AE38" s="226">
        <f t="shared" si="1"/>
        <v>1.125</v>
      </c>
    </row>
    <row r="39" spans="1:31" s="256" customFormat="1" ht="21" customHeight="1">
      <c r="A39" s="497">
        <v>0.45833333333333304</v>
      </c>
      <c r="B39" s="498"/>
      <c r="C39" s="499" t="s">
        <v>181</v>
      </c>
      <c r="D39" s="264">
        <v>100</v>
      </c>
      <c r="E39" s="500">
        <v>0</v>
      </c>
      <c r="F39" s="501">
        <v>7.291666666666667E-4</v>
      </c>
      <c r="G39" s="487"/>
      <c r="H39" s="253"/>
      <c r="I39" s="253"/>
      <c r="J39" s="253"/>
      <c r="K39" s="253"/>
      <c r="L39" s="253"/>
      <c r="M39" s="255"/>
      <c r="N39" s="497">
        <v>0.45833333333333304</v>
      </c>
      <c r="O39" s="498">
        <v>2</v>
      </c>
      <c r="P39" s="499">
        <v>7</v>
      </c>
      <c r="Q39" s="264">
        <v>110</v>
      </c>
      <c r="R39" s="500">
        <v>20</v>
      </c>
      <c r="S39" s="501">
        <v>2.0023148148148148E-3</v>
      </c>
      <c r="T39" s="487"/>
      <c r="U39" s="253"/>
      <c r="V39" s="253"/>
      <c r="W39" s="253"/>
      <c r="X39" s="253"/>
      <c r="Y39" s="253"/>
      <c r="Z39" s="255"/>
      <c r="AD39" s="263">
        <f t="shared" si="0"/>
        <v>16.7</v>
      </c>
      <c r="AE39" s="226">
        <f t="shared" si="1"/>
        <v>1.125</v>
      </c>
    </row>
    <row r="40" spans="1:31" s="256" customFormat="1" ht="21" customHeight="1">
      <c r="A40" s="497">
        <v>0.49999999999999972</v>
      </c>
      <c r="B40" s="498"/>
      <c r="C40" s="499" t="s">
        <v>181</v>
      </c>
      <c r="D40" s="264">
        <v>80</v>
      </c>
      <c r="E40" s="500">
        <v>0</v>
      </c>
      <c r="F40" s="501">
        <v>5.3240740740740744E-4</v>
      </c>
      <c r="G40" s="487"/>
      <c r="H40" s="253"/>
      <c r="I40" s="253"/>
      <c r="J40" s="253"/>
      <c r="K40" s="253"/>
      <c r="L40" s="253"/>
      <c r="M40" s="255"/>
      <c r="N40" s="497">
        <v>0.49999999999999972</v>
      </c>
      <c r="O40" s="498"/>
      <c r="P40" s="499" t="s">
        <v>181</v>
      </c>
      <c r="Q40" s="264">
        <v>100</v>
      </c>
      <c r="R40" s="500">
        <v>0</v>
      </c>
      <c r="S40" s="501">
        <v>3.5879629629629635E-4</v>
      </c>
      <c r="T40" s="487"/>
      <c r="U40" s="253"/>
      <c r="V40" s="253"/>
      <c r="W40" s="253"/>
      <c r="X40" s="253"/>
      <c r="Y40" s="253"/>
      <c r="Z40" s="255"/>
      <c r="AD40" s="263">
        <f t="shared" si="0"/>
        <v>17.824999999999999</v>
      </c>
      <c r="AE40" s="226">
        <f t="shared" si="1"/>
        <v>1.125</v>
      </c>
    </row>
    <row r="41" spans="1:31" s="256" customFormat="1" ht="21" customHeight="1">
      <c r="A41" s="497">
        <v>0.54166666666666641</v>
      </c>
      <c r="B41" s="498"/>
      <c r="C41" s="499" t="s">
        <v>181</v>
      </c>
      <c r="D41" s="264">
        <v>90</v>
      </c>
      <c r="E41" s="500">
        <v>0</v>
      </c>
      <c r="F41" s="501">
        <v>3.2407407407407406E-4</v>
      </c>
      <c r="G41" s="487"/>
      <c r="H41" s="253"/>
      <c r="I41" s="253"/>
      <c r="J41" s="253"/>
      <c r="K41" s="253"/>
      <c r="L41" s="253"/>
      <c r="M41" s="255"/>
      <c r="N41" s="497">
        <v>0.54166666666666641</v>
      </c>
      <c r="O41" s="498"/>
      <c r="P41" s="499" t="s">
        <v>181</v>
      </c>
      <c r="Q41" s="264">
        <v>100</v>
      </c>
      <c r="R41" s="500">
        <v>0</v>
      </c>
      <c r="S41" s="501">
        <v>3.4722222222222224E-4</v>
      </c>
      <c r="T41" s="487"/>
      <c r="U41" s="253"/>
      <c r="V41" s="253"/>
      <c r="W41" s="253"/>
      <c r="X41" s="253"/>
      <c r="Y41" s="253"/>
      <c r="Z41" s="255"/>
      <c r="AD41" s="263">
        <f t="shared" si="0"/>
        <v>18.95</v>
      </c>
      <c r="AE41" s="226">
        <f t="shared" si="1"/>
        <v>1.125</v>
      </c>
    </row>
    <row r="42" spans="1:31" s="256" customFormat="1" ht="21" customHeight="1">
      <c r="A42" s="502">
        <v>0.58333333333333304</v>
      </c>
      <c r="B42" s="503"/>
      <c r="C42" s="504" t="s">
        <v>181</v>
      </c>
      <c r="D42" s="265">
        <v>80</v>
      </c>
      <c r="E42" s="505">
        <v>0</v>
      </c>
      <c r="F42" s="506">
        <v>3.4722222222222224E-4</v>
      </c>
      <c r="G42" s="487"/>
      <c r="H42" s="253"/>
      <c r="I42" s="253"/>
      <c r="J42" s="253"/>
      <c r="K42" s="253"/>
      <c r="L42" s="253"/>
      <c r="M42" s="255"/>
      <c r="N42" s="502">
        <v>0.58333333333333304</v>
      </c>
      <c r="O42" s="503"/>
      <c r="P42" s="504" t="s">
        <v>181</v>
      </c>
      <c r="Q42" s="265">
        <v>60</v>
      </c>
      <c r="R42" s="505">
        <v>0</v>
      </c>
      <c r="S42" s="506">
        <v>1.3888888888888889E-4</v>
      </c>
      <c r="T42" s="487"/>
      <c r="U42" s="253"/>
      <c r="V42" s="253"/>
      <c r="W42" s="253"/>
      <c r="X42" s="253"/>
      <c r="Y42" s="253"/>
      <c r="Z42" s="255"/>
      <c r="AD42" s="263">
        <f t="shared" si="0"/>
        <v>20.074999999999999</v>
      </c>
      <c r="AE42" s="226">
        <f t="shared" si="1"/>
        <v>1.125</v>
      </c>
    </row>
    <row r="43" spans="1:31" s="256" customFormat="1" ht="21" customHeight="1">
      <c r="A43" s="507">
        <v>0.62499999999999967</v>
      </c>
      <c r="B43" s="508"/>
      <c r="C43" s="509" t="s">
        <v>181</v>
      </c>
      <c r="D43" s="266">
        <v>40</v>
      </c>
      <c r="E43" s="510">
        <v>0</v>
      </c>
      <c r="F43" s="511">
        <v>2.3148148148148146E-4</v>
      </c>
      <c r="G43" s="487"/>
      <c r="H43" s="253"/>
      <c r="I43" s="253"/>
      <c r="J43" s="253"/>
      <c r="K43" s="253"/>
      <c r="L43" s="253"/>
      <c r="M43" s="255"/>
      <c r="N43" s="507">
        <v>0.62499999999999967</v>
      </c>
      <c r="O43" s="508"/>
      <c r="P43" s="509" t="s">
        <v>181</v>
      </c>
      <c r="Q43" s="266">
        <v>70</v>
      </c>
      <c r="R43" s="510">
        <v>0</v>
      </c>
      <c r="S43" s="511">
        <v>1.8518518518518518E-4</v>
      </c>
      <c r="T43" s="487"/>
      <c r="U43" s="253"/>
      <c r="V43" s="253"/>
      <c r="W43" s="253"/>
      <c r="X43" s="253"/>
      <c r="Y43" s="253"/>
      <c r="Z43" s="255"/>
      <c r="AD43" s="263">
        <f t="shared" si="0"/>
        <v>21.2</v>
      </c>
      <c r="AE43" s="226">
        <f t="shared" si="1"/>
        <v>1.125</v>
      </c>
    </row>
    <row r="44" spans="1:31" s="256" customFormat="1" ht="21" customHeight="1">
      <c r="A44" s="497">
        <v>0.6666666666666663</v>
      </c>
      <c r="B44" s="498"/>
      <c r="C44" s="499" t="s">
        <v>181</v>
      </c>
      <c r="D44" s="264">
        <v>90</v>
      </c>
      <c r="E44" s="500">
        <v>0</v>
      </c>
      <c r="F44" s="501">
        <v>5.4398148148148144E-4</v>
      </c>
      <c r="G44" s="487"/>
      <c r="H44" s="253"/>
      <c r="I44" s="253"/>
      <c r="J44" s="253"/>
      <c r="K44" s="253"/>
      <c r="L44" s="253"/>
      <c r="M44" s="255"/>
      <c r="N44" s="497">
        <v>0.6666666666666663</v>
      </c>
      <c r="O44" s="498">
        <v>2</v>
      </c>
      <c r="P44" s="499">
        <v>16</v>
      </c>
      <c r="Q44" s="264">
        <v>60</v>
      </c>
      <c r="R44" s="500">
        <v>10</v>
      </c>
      <c r="S44" s="501">
        <v>1.5972222222222221E-3</v>
      </c>
      <c r="T44" s="487"/>
      <c r="U44" s="253"/>
      <c r="V44" s="253"/>
      <c r="W44" s="253"/>
      <c r="X44" s="253"/>
      <c r="Y44" s="253"/>
      <c r="Z44" s="255"/>
      <c r="AD44" s="263">
        <f t="shared" si="0"/>
        <v>22.324999999999999</v>
      </c>
      <c r="AE44" s="226">
        <f t="shared" si="1"/>
        <v>1.125</v>
      </c>
    </row>
    <row r="45" spans="1:31" s="256" customFormat="1" ht="21" customHeight="1">
      <c r="A45" s="497">
        <v>0.70833333333333293</v>
      </c>
      <c r="B45" s="498"/>
      <c r="C45" s="499" t="s">
        <v>181</v>
      </c>
      <c r="D45" s="264">
        <v>80</v>
      </c>
      <c r="E45" s="500">
        <v>0</v>
      </c>
      <c r="F45" s="501">
        <v>4.8611111111111104E-4</v>
      </c>
      <c r="G45" s="487"/>
      <c r="H45" s="253"/>
      <c r="I45" s="253"/>
      <c r="J45" s="253"/>
      <c r="K45" s="253"/>
      <c r="L45" s="253"/>
      <c r="M45" s="255"/>
      <c r="N45" s="497">
        <v>0.70833333333333293</v>
      </c>
      <c r="O45" s="498"/>
      <c r="P45" s="499" t="s">
        <v>181</v>
      </c>
      <c r="Q45" s="264">
        <v>50</v>
      </c>
      <c r="R45" s="500">
        <v>0</v>
      </c>
      <c r="S45" s="501">
        <v>2.3148148148148146E-4</v>
      </c>
      <c r="T45" s="487"/>
      <c r="U45" s="253"/>
      <c r="V45" s="253"/>
      <c r="W45" s="253"/>
      <c r="X45" s="253"/>
      <c r="Y45" s="253"/>
      <c r="Z45" s="255"/>
      <c r="AD45" s="263">
        <f t="shared" si="0"/>
        <v>23.45</v>
      </c>
      <c r="AE45" s="226">
        <f t="shared" si="1"/>
        <v>1.125</v>
      </c>
    </row>
    <row r="46" spans="1:31" s="256" customFormat="1" ht="21" customHeight="1">
      <c r="A46" s="497">
        <v>0.71527777777777735</v>
      </c>
      <c r="B46" s="498"/>
      <c r="C46" s="499" t="s">
        <v>181</v>
      </c>
      <c r="D46" s="264">
        <v>70</v>
      </c>
      <c r="E46" s="500">
        <v>0</v>
      </c>
      <c r="F46" s="501">
        <v>4.1666666666666669E-4</v>
      </c>
      <c r="G46" s="487"/>
      <c r="H46" s="253"/>
      <c r="I46" s="253"/>
      <c r="J46" s="253"/>
      <c r="K46" s="253"/>
      <c r="L46" s="253"/>
      <c r="M46" s="255"/>
      <c r="N46" s="497">
        <v>0.71527777777777735</v>
      </c>
      <c r="O46" s="498"/>
      <c r="P46" s="499" t="s">
        <v>181</v>
      </c>
      <c r="Q46" s="264">
        <v>50</v>
      </c>
      <c r="R46" s="500">
        <v>0</v>
      </c>
      <c r="S46" s="501">
        <v>2.5462962962962961E-4</v>
      </c>
      <c r="T46" s="487"/>
      <c r="U46" s="253"/>
      <c r="V46" s="253"/>
      <c r="W46" s="253"/>
      <c r="X46" s="253"/>
      <c r="Y46" s="253"/>
      <c r="Z46" s="255"/>
      <c r="AD46" s="263">
        <f t="shared" si="0"/>
        <v>24.574999999999999</v>
      </c>
      <c r="AE46" s="226">
        <f t="shared" si="1"/>
        <v>1.125</v>
      </c>
    </row>
    <row r="47" spans="1:31" s="256" customFormat="1" ht="21" customHeight="1">
      <c r="A47" s="497">
        <v>0.72222222222222177</v>
      </c>
      <c r="B47" s="498"/>
      <c r="C47" s="499" t="s">
        <v>181</v>
      </c>
      <c r="D47" s="264">
        <v>80</v>
      </c>
      <c r="E47" s="500">
        <v>0</v>
      </c>
      <c r="F47" s="501">
        <v>4.8611111111111104E-4</v>
      </c>
      <c r="G47" s="487"/>
      <c r="H47" s="253"/>
      <c r="I47" s="253"/>
      <c r="J47" s="253"/>
      <c r="K47" s="253"/>
      <c r="L47" s="253"/>
      <c r="M47" s="255"/>
      <c r="N47" s="497">
        <v>0.72222222222222177</v>
      </c>
      <c r="O47" s="498"/>
      <c r="P47" s="499" t="s">
        <v>181</v>
      </c>
      <c r="Q47" s="264">
        <v>50</v>
      </c>
      <c r="R47" s="500">
        <v>0</v>
      </c>
      <c r="S47" s="501">
        <v>2.5462962962962961E-4</v>
      </c>
      <c r="T47" s="487"/>
      <c r="U47" s="253"/>
      <c r="V47" s="253"/>
      <c r="W47" s="253"/>
      <c r="X47" s="253"/>
      <c r="Y47" s="253"/>
      <c r="Z47" s="255"/>
      <c r="AD47" s="263">
        <f t="shared" si="0"/>
        <v>25.7</v>
      </c>
      <c r="AE47" s="226">
        <f t="shared" si="1"/>
        <v>1.125</v>
      </c>
    </row>
    <row r="48" spans="1:31" s="256" customFormat="1" ht="21" customHeight="1">
      <c r="A48" s="502">
        <v>0.72916666666666619</v>
      </c>
      <c r="B48" s="503"/>
      <c r="C48" s="504" t="s">
        <v>181</v>
      </c>
      <c r="D48" s="265">
        <v>70</v>
      </c>
      <c r="E48" s="505">
        <v>0</v>
      </c>
      <c r="F48" s="506">
        <v>4.1666666666666669E-4</v>
      </c>
      <c r="G48" s="487"/>
      <c r="H48" s="253"/>
      <c r="I48" s="253"/>
      <c r="J48" s="253"/>
      <c r="K48" s="253"/>
      <c r="L48" s="253"/>
      <c r="M48" s="255"/>
      <c r="N48" s="502">
        <v>0.72916666666666619</v>
      </c>
      <c r="O48" s="503"/>
      <c r="P48" s="504" t="s">
        <v>181</v>
      </c>
      <c r="Q48" s="265">
        <v>40</v>
      </c>
      <c r="R48" s="505">
        <v>0</v>
      </c>
      <c r="S48" s="506">
        <v>2.0833333333333335E-4</v>
      </c>
      <c r="T48" s="487"/>
      <c r="U48" s="253"/>
      <c r="V48" s="253"/>
      <c r="W48" s="253"/>
      <c r="X48" s="253"/>
      <c r="Y48" s="253"/>
      <c r="Z48" s="255"/>
      <c r="AD48" s="263">
        <f t="shared" si="0"/>
        <v>26.824999999999999</v>
      </c>
      <c r="AE48" s="226">
        <f t="shared" si="1"/>
        <v>1.125</v>
      </c>
    </row>
    <row r="49" spans="1:31" s="256" customFormat="1" ht="21" customHeight="1">
      <c r="A49" s="507">
        <v>0.73611111111111061</v>
      </c>
      <c r="B49" s="508"/>
      <c r="C49" s="509" t="s">
        <v>181</v>
      </c>
      <c r="D49" s="266">
        <v>60</v>
      </c>
      <c r="E49" s="510">
        <v>0</v>
      </c>
      <c r="F49" s="511">
        <v>3.9351851851851852E-4</v>
      </c>
      <c r="G49" s="487"/>
      <c r="H49" s="253"/>
      <c r="I49" s="253"/>
      <c r="J49" s="253"/>
      <c r="K49" s="253"/>
      <c r="L49" s="253"/>
      <c r="M49" s="255"/>
      <c r="N49" s="507">
        <v>0.73611111111111061</v>
      </c>
      <c r="O49" s="508">
        <v>1</v>
      </c>
      <c r="P49" s="509">
        <v>9</v>
      </c>
      <c r="Q49" s="266">
        <v>40</v>
      </c>
      <c r="R49" s="510">
        <v>10</v>
      </c>
      <c r="S49" s="511">
        <v>1.7939814814814815E-3</v>
      </c>
      <c r="T49" s="487"/>
      <c r="U49" s="253"/>
      <c r="V49" s="253"/>
      <c r="W49" s="253"/>
      <c r="X49" s="253"/>
      <c r="Y49" s="253"/>
      <c r="Z49" s="255"/>
      <c r="AD49" s="263">
        <f t="shared" si="0"/>
        <v>27.95</v>
      </c>
      <c r="AE49" s="226">
        <f t="shared" si="1"/>
        <v>1.125</v>
      </c>
    </row>
    <row r="50" spans="1:31" s="256" customFormat="1" ht="21" customHeight="1">
      <c r="A50" s="497">
        <v>0.74305555555555503</v>
      </c>
      <c r="B50" s="498"/>
      <c r="C50" s="499" t="s">
        <v>181</v>
      </c>
      <c r="D50" s="264">
        <v>80</v>
      </c>
      <c r="E50" s="500">
        <v>0</v>
      </c>
      <c r="F50" s="501">
        <v>4.6296296296296293E-4</v>
      </c>
      <c r="G50" s="487"/>
      <c r="H50" s="253"/>
      <c r="I50" s="253"/>
      <c r="J50" s="253"/>
      <c r="K50" s="253"/>
      <c r="L50" s="253"/>
      <c r="M50" s="255"/>
      <c r="N50" s="497">
        <v>0.74305555555555503</v>
      </c>
      <c r="O50" s="498"/>
      <c r="P50" s="499" t="s">
        <v>181</v>
      </c>
      <c r="Q50" s="264">
        <v>50</v>
      </c>
      <c r="R50" s="500">
        <v>0</v>
      </c>
      <c r="S50" s="501">
        <v>2.5462962962962961E-4</v>
      </c>
      <c r="T50" s="487"/>
      <c r="U50" s="253"/>
      <c r="V50" s="253"/>
      <c r="W50" s="253"/>
      <c r="X50" s="253"/>
      <c r="Y50" s="253"/>
      <c r="Z50" s="255"/>
      <c r="AD50" s="263">
        <f t="shared" si="0"/>
        <v>29.074999999999999</v>
      </c>
      <c r="AE50" s="226">
        <f t="shared" si="1"/>
        <v>1.125</v>
      </c>
    </row>
    <row r="51" spans="1:31" s="256" customFormat="1" ht="21" customHeight="1">
      <c r="A51" s="497">
        <v>0.74999999999999944</v>
      </c>
      <c r="B51" s="498"/>
      <c r="C51" s="499" t="s">
        <v>181</v>
      </c>
      <c r="D51" s="264">
        <v>80</v>
      </c>
      <c r="E51" s="500">
        <v>0</v>
      </c>
      <c r="F51" s="501">
        <v>4.1666666666666669E-4</v>
      </c>
      <c r="G51" s="487"/>
      <c r="H51" s="253"/>
      <c r="I51" s="253"/>
      <c r="J51" s="253"/>
      <c r="K51" s="253"/>
      <c r="L51" s="253"/>
      <c r="M51" s="255"/>
      <c r="N51" s="497">
        <v>0.74999999999999944</v>
      </c>
      <c r="O51" s="498"/>
      <c r="P51" s="499" t="s">
        <v>181</v>
      </c>
      <c r="Q51" s="264">
        <v>60</v>
      </c>
      <c r="R51" s="500">
        <v>0</v>
      </c>
      <c r="S51" s="501">
        <v>3.0092592592592595E-4</v>
      </c>
      <c r="T51" s="487"/>
      <c r="U51" s="253"/>
      <c r="V51" s="253"/>
      <c r="W51" s="253"/>
      <c r="X51" s="253"/>
      <c r="Y51" s="253"/>
      <c r="Z51" s="255"/>
      <c r="AD51" s="263">
        <f t="shared" si="0"/>
        <v>30.2</v>
      </c>
      <c r="AE51" s="226">
        <f t="shared" si="1"/>
        <v>1.125</v>
      </c>
    </row>
    <row r="52" spans="1:31" s="256" customFormat="1" ht="21" customHeight="1">
      <c r="A52" s="497">
        <v>0.75694444444444386</v>
      </c>
      <c r="B52" s="498"/>
      <c r="C52" s="499" t="s">
        <v>181</v>
      </c>
      <c r="D52" s="264">
        <v>60</v>
      </c>
      <c r="E52" s="500">
        <v>0</v>
      </c>
      <c r="F52" s="501">
        <v>3.3564814814814812E-4</v>
      </c>
      <c r="G52" s="487"/>
      <c r="H52" s="253"/>
      <c r="I52" s="253"/>
      <c r="J52" s="253"/>
      <c r="K52" s="253"/>
      <c r="L52" s="253"/>
      <c r="M52" s="255"/>
      <c r="N52" s="497">
        <v>0.75694444444444386</v>
      </c>
      <c r="O52" s="498"/>
      <c r="P52" s="499" t="s">
        <v>181</v>
      </c>
      <c r="Q52" s="264">
        <v>50</v>
      </c>
      <c r="R52" s="500">
        <v>0</v>
      </c>
      <c r="S52" s="501">
        <v>1.9675925925925926E-4</v>
      </c>
      <c r="T52" s="487"/>
      <c r="U52" s="253"/>
      <c r="V52" s="253"/>
      <c r="W52" s="253"/>
      <c r="X52" s="253"/>
      <c r="Y52" s="253"/>
      <c r="Z52" s="255"/>
      <c r="AD52" s="263">
        <f t="shared" si="0"/>
        <v>31.324999999999999</v>
      </c>
      <c r="AE52" s="226">
        <f t="shared" si="1"/>
        <v>1.125</v>
      </c>
    </row>
    <row r="53" spans="1:31" s="256" customFormat="1" ht="21" customHeight="1">
      <c r="A53" s="497">
        <v>0.76388888888888828</v>
      </c>
      <c r="B53" s="498"/>
      <c r="C53" s="499" t="s">
        <v>181</v>
      </c>
      <c r="D53" s="264">
        <v>80</v>
      </c>
      <c r="E53" s="500">
        <v>0</v>
      </c>
      <c r="F53" s="501">
        <v>3.5879629629629635E-4</v>
      </c>
      <c r="G53" s="487"/>
      <c r="H53" s="253"/>
      <c r="I53" s="253"/>
      <c r="J53" s="253"/>
      <c r="K53" s="253"/>
      <c r="L53" s="253"/>
      <c r="M53" s="255"/>
      <c r="N53" s="497">
        <v>0.76388888888888828</v>
      </c>
      <c r="O53" s="498"/>
      <c r="P53" s="499" t="s">
        <v>181</v>
      </c>
      <c r="Q53" s="264">
        <v>60</v>
      </c>
      <c r="R53" s="500">
        <v>0</v>
      </c>
      <c r="S53" s="501">
        <v>2.7777777777777778E-4</v>
      </c>
      <c r="T53" s="487"/>
      <c r="U53" s="253"/>
      <c r="V53" s="253"/>
      <c r="W53" s="253"/>
      <c r="X53" s="253"/>
      <c r="Y53" s="253"/>
      <c r="Z53" s="255"/>
      <c r="AD53" s="263">
        <f t="shared" si="0"/>
        <v>32.450000000000003</v>
      </c>
      <c r="AE53" s="226">
        <f t="shared" si="1"/>
        <v>1.125</v>
      </c>
    </row>
    <row r="54" spans="1:31" s="256" customFormat="1" ht="21" customHeight="1">
      <c r="A54" s="502">
        <v>0.7708333333333327</v>
      </c>
      <c r="B54" s="503"/>
      <c r="C54" s="504" t="s">
        <v>181</v>
      </c>
      <c r="D54" s="265">
        <v>80</v>
      </c>
      <c r="E54" s="505">
        <v>0</v>
      </c>
      <c r="F54" s="506">
        <v>3.8194444444444446E-4</v>
      </c>
      <c r="G54" s="487"/>
      <c r="H54" s="253"/>
      <c r="I54" s="253"/>
      <c r="J54" s="253"/>
      <c r="K54" s="253"/>
      <c r="L54" s="253"/>
      <c r="M54" s="255"/>
      <c r="N54" s="502">
        <v>0.7708333333333327</v>
      </c>
      <c r="O54" s="503"/>
      <c r="P54" s="504" t="s">
        <v>181</v>
      </c>
      <c r="Q54" s="265">
        <v>40</v>
      </c>
      <c r="R54" s="505">
        <v>0</v>
      </c>
      <c r="S54" s="506">
        <v>1.6203703703703703E-4</v>
      </c>
      <c r="T54" s="487"/>
      <c r="U54" s="253"/>
      <c r="V54" s="253"/>
      <c r="W54" s="253"/>
      <c r="X54" s="253"/>
      <c r="Y54" s="253"/>
      <c r="Z54" s="255"/>
      <c r="AD54" s="263">
        <f t="shared" si="0"/>
        <v>33.575000000000003</v>
      </c>
      <c r="AE54" s="226">
        <f t="shared" si="1"/>
        <v>1.125</v>
      </c>
    </row>
    <row r="55" spans="1:31" s="256" customFormat="1" ht="21" customHeight="1">
      <c r="A55" s="507">
        <v>0.77777777777777712</v>
      </c>
      <c r="B55" s="508"/>
      <c r="C55" s="509" t="s">
        <v>181</v>
      </c>
      <c r="D55" s="266">
        <v>90</v>
      </c>
      <c r="E55" s="510">
        <v>0</v>
      </c>
      <c r="F55" s="511">
        <v>3.9351851851851852E-4</v>
      </c>
      <c r="G55" s="487"/>
      <c r="H55" s="253"/>
      <c r="I55" s="253"/>
      <c r="J55" s="253"/>
      <c r="K55" s="253"/>
      <c r="L55" s="253"/>
      <c r="M55" s="255"/>
      <c r="N55" s="507">
        <v>0.77777777777777712</v>
      </c>
      <c r="O55" s="508"/>
      <c r="P55" s="509" t="s">
        <v>181</v>
      </c>
      <c r="Q55" s="266">
        <v>40</v>
      </c>
      <c r="R55" s="510">
        <v>0</v>
      </c>
      <c r="S55" s="511">
        <v>1.273148148148148E-4</v>
      </c>
      <c r="T55" s="487"/>
      <c r="U55" s="253"/>
      <c r="V55" s="253"/>
      <c r="W55" s="253"/>
      <c r="X55" s="253"/>
      <c r="Y55" s="253"/>
      <c r="Z55" s="255"/>
      <c r="AD55" s="263">
        <f t="shared" si="0"/>
        <v>34.700000000000003</v>
      </c>
      <c r="AE55" s="226">
        <f t="shared" si="1"/>
        <v>1.125</v>
      </c>
    </row>
    <row r="56" spans="1:31" s="256" customFormat="1" ht="21" customHeight="1" thickBot="1">
      <c r="A56" s="497">
        <v>0.78472222222222154</v>
      </c>
      <c r="B56" s="498"/>
      <c r="C56" s="509" t="s">
        <v>181</v>
      </c>
      <c r="D56" s="264">
        <v>70</v>
      </c>
      <c r="E56" s="500">
        <v>0</v>
      </c>
      <c r="F56" s="501">
        <v>3.1250000000000001E-4</v>
      </c>
      <c r="G56" s="487"/>
      <c r="H56" s="253"/>
      <c r="I56" s="253"/>
      <c r="J56" s="253"/>
      <c r="K56" s="253"/>
      <c r="L56" s="253"/>
      <c r="M56" s="255"/>
      <c r="N56" s="497">
        <v>0.78472222222222154</v>
      </c>
      <c r="O56" s="498"/>
      <c r="P56" s="499" t="s">
        <v>181</v>
      </c>
      <c r="Q56" s="264">
        <v>30</v>
      </c>
      <c r="R56" s="500">
        <v>0</v>
      </c>
      <c r="S56" s="501">
        <v>1.1574074074074073E-4</v>
      </c>
      <c r="T56" s="487"/>
      <c r="U56" s="253"/>
      <c r="V56" s="253"/>
      <c r="W56" s="253"/>
      <c r="X56" s="253"/>
      <c r="Y56" s="253"/>
      <c r="Z56" s="255"/>
      <c r="AD56" s="263">
        <f t="shared" si="0"/>
        <v>35.825000000000003</v>
      </c>
      <c r="AE56" s="226">
        <f t="shared" si="1"/>
        <v>1.125</v>
      </c>
    </row>
    <row r="57" spans="1:31" s="256" customFormat="1" ht="36.75" customHeight="1" thickBot="1">
      <c r="A57" s="271" t="s">
        <v>182</v>
      </c>
      <c r="B57" s="267" t="s">
        <v>246</v>
      </c>
      <c r="C57" s="512" t="s">
        <v>246</v>
      </c>
      <c r="D57" s="268">
        <f>MAX(D25:D56)</f>
        <v>110</v>
      </c>
      <c r="E57" s="269">
        <f>MAX(E25:E56)</f>
        <v>0</v>
      </c>
      <c r="F57" s="513">
        <f>MAX(F25:F56)</f>
        <v>7.291666666666667E-4</v>
      </c>
      <c r="G57" s="282"/>
      <c r="H57" s="270"/>
      <c r="I57" s="270"/>
      <c r="J57" s="270"/>
      <c r="K57" s="270"/>
      <c r="L57" s="270"/>
      <c r="M57" s="514"/>
      <c r="N57" s="271" t="s">
        <v>182</v>
      </c>
      <c r="O57" s="267" t="s">
        <v>248</v>
      </c>
      <c r="P57" s="512" t="s">
        <v>246</v>
      </c>
      <c r="Q57" s="268">
        <f>MAX(Q25:Q56)</f>
        <v>110</v>
      </c>
      <c r="R57" s="269">
        <f>MAX(R25:R56)</f>
        <v>20</v>
      </c>
      <c r="S57" s="513">
        <f>MAX(S25:S56)</f>
        <v>2.1296296296296298E-3</v>
      </c>
      <c r="T57" s="515"/>
      <c r="U57" s="272"/>
      <c r="V57" s="272"/>
      <c r="W57" s="272"/>
      <c r="X57" s="272"/>
      <c r="Y57" s="272"/>
      <c r="Z57" s="273"/>
      <c r="AE57" s="263"/>
    </row>
    <row r="58" spans="1:31" s="256" customFormat="1" ht="18" customHeight="1">
      <c r="A58" s="263"/>
      <c r="B58" s="263"/>
      <c r="C58" s="263"/>
      <c r="D58" s="263"/>
      <c r="E58" s="263"/>
      <c r="F58" s="263"/>
      <c r="G58" s="243"/>
      <c r="H58" s="243"/>
      <c r="I58" s="243"/>
      <c r="J58" s="243"/>
      <c r="K58" s="243"/>
      <c r="L58" s="243"/>
      <c r="M58" s="243"/>
      <c r="N58" s="274"/>
      <c r="O58" s="275"/>
      <c r="P58" s="275"/>
      <c r="Q58" s="253"/>
      <c r="R58" s="253"/>
      <c r="S58" s="516"/>
      <c r="T58" s="253"/>
      <c r="U58" s="253"/>
      <c r="V58" s="253"/>
      <c r="W58" s="253"/>
      <c r="X58" s="253"/>
      <c r="Y58" s="253"/>
      <c r="Z58" s="253"/>
      <c r="AE58" s="263"/>
    </row>
    <row r="59" spans="1:31" s="256" customFormat="1" ht="18" customHeight="1" thickBot="1">
      <c r="A59" s="263"/>
      <c r="B59" s="263"/>
      <c r="C59" s="263"/>
      <c r="D59" s="263"/>
      <c r="E59" s="263"/>
      <c r="F59" s="263"/>
      <c r="G59" s="263"/>
      <c r="H59" s="263"/>
      <c r="I59" s="263"/>
      <c r="J59" s="263"/>
      <c r="K59" s="263"/>
      <c r="L59" s="263"/>
      <c r="M59" s="263"/>
      <c r="N59" s="275"/>
      <c r="O59" s="275"/>
      <c r="P59" s="275"/>
      <c r="Q59" s="253"/>
      <c r="R59" s="253"/>
      <c r="S59" s="517"/>
      <c r="T59" s="253"/>
      <c r="U59" s="253"/>
      <c r="V59" s="253"/>
      <c r="W59" s="253"/>
      <c r="X59" s="253"/>
      <c r="Y59" s="253"/>
      <c r="Z59" s="253"/>
      <c r="AE59" s="263"/>
    </row>
    <row r="60" spans="1:31" s="256" customFormat="1" ht="20.100000000000001" customHeight="1">
      <c r="A60" s="639" t="s">
        <v>249</v>
      </c>
      <c r="B60" s="276"/>
      <c r="C60" s="277"/>
      <c r="D60" s="277"/>
      <c r="E60" s="277"/>
      <c r="F60" s="277"/>
      <c r="G60" s="277"/>
      <c r="H60" s="277"/>
      <c r="I60" s="277"/>
      <c r="J60" s="277"/>
      <c r="K60" s="277"/>
      <c r="L60" s="277"/>
      <c r="M60" s="277"/>
      <c r="N60" s="278"/>
      <c r="O60" s="278"/>
      <c r="P60" s="278"/>
      <c r="Q60" s="279"/>
      <c r="R60" s="279"/>
      <c r="S60" s="496"/>
      <c r="T60" s="279"/>
      <c r="U60" s="279"/>
      <c r="V60" s="279"/>
      <c r="W60" s="279"/>
      <c r="X60" s="279"/>
      <c r="Y60" s="279"/>
      <c r="Z60" s="280"/>
      <c r="AE60" s="263"/>
    </row>
    <row r="61" spans="1:31" s="256" customFormat="1" ht="20.100000000000001" customHeight="1">
      <c r="A61" s="640"/>
      <c r="B61" s="281"/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75"/>
      <c r="O61" s="275"/>
      <c r="P61" s="275"/>
      <c r="Q61" s="253"/>
      <c r="R61" s="253"/>
      <c r="S61" s="517"/>
      <c r="T61" s="253"/>
      <c r="U61" s="253"/>
      <c r="V61" s="253"/>
      <c r="W61" s="253"/>
      <c r="X61" s="253"/>
      <c r="Y61" s="253"/>
      <c r="Z61" s="255"/>
      <c r="AE61" s="263"/>
    </row>
    <row r="62" spans="1:31" s="256" customFormat="1" ht="20.100000000000001" customHeight="1" thickBot="1">
      <c r="A62" s="641"/>
      <c r="B62" s="282"/>
      <c r="C62" s="270"/>
      <c r="D62" s="270"/>
      <c r="E62" s="270"/>
      <c r="F62" s="270"/>
      <c r="G62" s="270"/>
      <c r="H62" s="270"/>
      <c r="I62" s="270"/>
      <c r="J62" s="270"/>
      <c r="K62" s="270"/>
      <c r="L62" s="270"/>
      <c r="M62" s="270"/>
      <c r="N62" s="283"/>
      <c r="O62" s="283"/>
      <c r="P62" s="283"/>
      <c r="Q62" s="272"/>
      <c r="R62" s="272"/>
      <c r="S62" s="518"/>
      <c r="T62" s="272"/>
      <c r="U62" s="272"/>
      <c r="V62" s="272"/>
      <c r="W62" s="272"/>
      <c r="X62" s="272"/>
      <c r="Y62" s="272"/>
      <c r="Z62" s="273"/>
      <c r="AE62" s="263"/>
    </row>
    <row r="63" spans="1:31" s="256" customFormat="1" ht="20.100000000000001" customHeight="1">
      <c r="A63" s="263"/>
      <c r="B63" s="263"/>
      <c r="C63" s="263"/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75"/>
      <c r="O63" s="275"/>
      <c r="P63" s="275"/>
      <c r="Q63" s="253"/>
      <c r="R63" s="253"/>
      <c r="S63" s="517"/>
      <c r="T63" s="253"/>
      <c r="U63" s="253"/>
      <c r="V63" s="253"/>
      <c r="W63" s="253"/>
      <c r="X63" s="253"/>
      <c r="Y63" s="253"/>
      <c r="Z63" s="253"/>
      <c r="AE63" s="263"/>
    </row>
    <row r="64" spans="1:31" s="256" customFormat="1" ht="20.100000000000001" customHeight="1">
      <c r="A64" s="263"/>
      <c r="B64" s="263"/>
      <c r="C64" s="263"/>
      <c r="D64" s="263"/>
      <c r="E64" s="263"/>
      <c r="F64" s="263"/>
      <c r="G64" s="263"/>
      <c r="H64" s="263"/>
      <c r="I64" s="263"/>
      <c r="J64" s="263"/>
      <c r="K64" s="263"/>
      <c r="L64" s="263"/>
      <c r="M64" s="263"/>
      <c r="N64" s="275"/>
      <c r="O64" s="275"/>
      <c r="P64" s="275"/>
      <c r="Q64" s="253"/>
      <c r="R64" s="253"/>
      <c r="S64" s="517"/>
      <c r="T64" s="253"/>
      <c r="U64" s="253"/>
      <c r="V64" s="253"/>
      <c r="W64" s="253"/>
      <c r="X64" s="253"/>
      <c r="Y64" s="253"/>
      <c r="Z64" s="253"/>
      <c r="AE64" s="263"/>
    </row>
    <row r="65" spans="1:31" s="256" customFormat="1" ht="20.100000000000001" customHeight="1">
      <c r="A65" s="263"/>
      <c r="B65" s="263"/>
      <c r="C65" s="263"/>
      <c r="D65" s="263"/>
      <c r="E65" s="263"/>
      <c r="F65" s="263"/>
      <c r="G65" s="263"/>
      <c r="H65" s="263"/>
      <c r="I65" s="263"/>
      <c r="J65" s="263"/>
      <c r="K65" s="263"/>
      <c r="L65" s="263"/>
      <c r="M65" s="263"/>
      <c r="N65" s="275"/>
      <c r="O65" s="275"/>
      <c r="P65" s="275"/>
      <c r="Q65" s="253"/>
      <c r="R65" s="253"/>
      <c r="S65" s="517"/>
      <c r="T65" s="253"/>
      <c r="U65" s="253"/>
      <c r="V65" s="253"/>
      <c r="W65" s="253"/>
      <c r="X65" s="253"/>
      <c r="Y65" s="253"/>
      <c r="Z65" s="253"/>
      <c r="AE65" s="263"/>
    </row>
    <row r="66" spans="1:31" s="256" customFormat="1" ht="20.100000000000001" customHeight="1">
      <c r="A66" s="263"/>
      <c r="B66" s="263"/>
      <c r="C66" s="263"/>
      <c r="D66" s="263"/>
      <c r="E66" s="263"/>
      <c r="F66" s="263"/>
      <c r="G66" s="263"/>
      <c r="H66" s="263"/>
      <c r="I66" s="263"/>
      <c r="J66" s="263"/>
      <c r="K66" s="263"/>
      <c r="L66" s="263"/>
      <c r="M66" s="263"/>
      <c r="N66" s="275"/>
      <c r="O66" s="275"/>
      <c r="P66" s="275"/>
      <c r="Q66" s="253"/>
      <c r="R66" s="253"/>
      <c r="S66" s="517"/>
      <c r="T66" s="253"/>
      <c r="U66" s="253"/>
      <c r="V66" s="253"/>
      <c r="W66" s="253"/>
      <c r="X66" s="253"/>
      <c r="Y66" s="253"/>
      <c r="Z66" s="253"/>
      <c r="AE66" s="263"/>
    </row>
    <row r="67" spans="1:31" s="256" customFormat="1" ht="20.100000000000001" customHeight="1">
      <c r="A67" s="263"/>
      <c r="B67" s="263"/>
      <c r="C67" s="263"/>
      <c r="D67" s="263"/>
      <c r="E67" s="263"/>
      <c r="F67" s="263"/>
      <c r="G67" s="263"/>
      <c r="H67" s="263"/>
      <c r="I67" s="263"/>
      <c r="J67" s="263"/>
      <c r="K67" s="263"/>
      <c r="L67" s="263"/>
      <c r="M67" s="263"/>
      <c r="N67" s="275"/>
      <c r="O67" s="275"/>
      <c r="P67" s="275"/>
      <c r="Q67" s="253"/>
      <c r="R67" s="253"/>
      <c r="S67" s="517"/>
      <c r="T67" s="253"/>
      <c r="U67" s="253"/>
      <c r="V67" s="253"/>
      <c r="W67" s="253"/>
      <c r="X67" s="253"/>
      <c r="Y67" s="253"/>
      <c r="Z67" s="253"/>
      <c r="AE67" s="263"/>
    </row>
    <row r="68" spans="1:31" s="256" customFormat="1" ht="20.100000000000001" customHeight="1">
      <c r="A68" s="263"/>
      <c r="B68" s="263"/>
      <c r="C68" s="263"/>
      <c r="D68" s="263"/>
      <c r="E68" s="263"/>
      <c r="F68" s="263"/>
      <c r="G68" s="263"/>
      <c r="H68" s="263"/>
      <c r="I68" s="263"/>
      <c r="J68" s="263"/>
      <c r="K68" s="263"/>
      <c r="L68" s="263"/>
      <c r="M68" s="263"/>
      <c r="N68" s="275"/>
      <c r="O68" s="275"/>
      <c r="P68" s="275"/>
      <c r="Q68" s="253"/>
      <c r="R68" s="253"/>
      <c r="S68" s="517"/>
      <c r="T68" s="253"/>
      <c r="U68" s="253"/>
      <c r="V68" s="253"/>
      <c r="W68" s="253"/>
      <c r="X68" s="253"/>
      <c r="Y68" s="253"/>
      <c r="Z68" s="253"/>
      <c r="AE68" s="263"/>
    </row>
    <row r="69" spans="1:31" s="256" customFormat="1" ht="20.100000000000001" customHeight="1">
      <c r="A69" s="263"/>
      <c r="B69" s="263"/>
      <c r="C69" s="263"/>
      <c r="D69" s="263"/>
      <c r="E69" s="263"/>
      <c r="F69" s="263"/>
      <c r="G69" s="263"/>
      <c r="H69" s="263"/>
      <c r="I69" s="263"/>
      <c r="J69" s="263"/>
      <c r="K69" s="263"/>
      <c r="L69" s="263"/>
      <c r="M69" s="263"/>
      <c r="N69" s="275"/>
      <c r="O69" s="275"/>
      <c r="P69" s="275"/>
      <c r="Q69" s="253"/>
      <c r="R69" s="253"/>
      <c r="S69" s="517"/>
      <c r="T69" s="253"/>
      <c r="U69" s="253"/>
      <c r="V69" s="253"/>
      <c r="W69" s="253"/>
      <c r="X69" s="253"/>
      <c r="Y69" s="253"/>
      <c r="Z69" s="253"/>
      <c r="AE69" s="263"/>
    </row>
    <row r="70" spans="1:31" s="256" customFormat="1" ht="20.100000000000001" customHeight="1">
      <c r="A70" s="263"/>
      <c r="B70" s="263"/>
      <c r="C70" s="263"/>
      <c r="D70" s="263"/>
      <c r="E70" s="263"/>
      <c r="F70" s="263"/>
      <c r="G70" s="263"/>
      <c r="H70" s="263"/>
      <c r="I70" s="263"/>
      <c r="J70" s="263"/>
      <c r="K70" s="263"/>
      <c r="L70" s="263"/>
      <c r="M70" s="263"/>
      <c r="N70" s="275"/>
      <c r="O70" s="275"/>
      <c r="P70" s="275"/>
      <c r="Q70" s="253"/>
      <c r="R70" s="253"/>
      <c r="S70" s="517"/>
      <c r="T70" s="253"/>
      <c r="U70" s="253"/>
      <c r="V70" s="253"/>
      <c r="W70" s="253"/>
      <c r="X70" s="253"/>
      <c r="Y70" s="253"/>
      <c r="Z70" s="253"/>
      <c r="AE70" s="263"/>
    </row>
    <row r="71" spans="1:31" s="256" customFormat="1" ht="20.100000000000001" customHeight="1">
      <c r="A71" s="263"/>
      <c r="B71" s="263"/>
      <c r="C71" s="263"/>
      <c r="D71" s="263"/>
      <c r="E71" s="263"/>
      <c r="F71" s="263"/>
      <c r="G71" s="263"/>
      <c r="H71" s="263"/>
      <c r="I71" s="263"/>
      <c r="J71" s="263"/>
      <c r="K71" s="263"/>
      <c r="L71" s="263"/>
      <c r="M71" s="263"/>
      <c r="N71" s="275"/>
      <c r="O71" s="275"/>
      <c r="P71" s="275"/>
      <c r="Q71" s="253"/>
      <c r="R71" s="253"/>
      <c r="S71" s="517"/>
      <c r="T71" s="253"/>
      <c r="U71" s="253"/>
      <c r="V71" s="253"/>
      <c r="W71" s="253"/>
      <c r="X71" s="253"/>
      <c r="Y71" s="253"/>
      <c r="Z71" s="253"/>
      <c r="AA71" s="263"/>
      <c r="AE71" s="263"/>
    </row>
    <row r="72" spans="1:31" s="256" customFormat="1" ht="20.100000000000001" customHeight="1">
      <c r="A72" s="263"/>
      <c r="B72" s="263"/>
      <c r="C72" s="263"/>
      <c r="D72" s="263"/>
      <c r="E72" s="263"/>
      <c r="F72" s="263"/>
      <c r="G72" s="263"/>
      <c r="H72" s="263"/>
      <c r="I72" s="263"/>
      <c r="J72" s="263"/>
      <c r="K72" s="263"/>
      <c r="L72" s="263"/>
      <c r="M72" s="263"/>
      <c r="N72" s="263"/>
      <c r="O72" s="263"/>
      <c r="P72" s="263"/>
      <c r="Q72" s="263"/>
      <c r="R72" s="263"/>
      <c r="S72" s="263"/>
      <c r="T72" s="263"/>
      <c r="U72" s="263"/>
      <c r="V72" s="263"/>
      <c r="W72" s="263"/>
      <c r="X72" s="263"/>
      <c r="Y72" s="263"/>
      <c r="Z72" s="263"/>
      <c r="AA72" s="263"/>
      <c r="AE72" s="263"/>
    </row>
    <row r="73" spans="1:31" s="263" customFormat="1" ht="20.100000000000001" customHeight="1"/>
    <row r="74" spans="1:31" s="263" customFormat="1" ht="20.100000000000001" customHeight="1"/>
    <row r="75" spans="1:31" s="263" customFormat="1" ht="20.100000000000001" customHeight="1"/>
    <row r="76" spans="1:31" s="263" customFormat="1" ht="20.100000000000001" customHeight="1"/>
    <row r="77" spans="1:31" s="263" customFormat="1" ht="16.149999999999999" customHeight="1"/>
    <row r="78" spans="1:31" s="263" customFormat="1" ht="16.149999999999999" customHeight="1"/>
    <row r="79" spans="1:31" s="263" customFormat="1" ht="16.149999999999999" customHeight="1"/>
    <row r="80" spans="1:31" s="263" customFormat="1" ht="16.149999999999999" customHeight="1"/>
    <row r="81" s="263" customFormat="1" ht="16.149999999999999" customHeight="1"/>
    <row r="82" s="263" customFormat="1" ht="16.149999999999999" customHeight="1"/>
    <row r="83" s="263" customFormat="1" ht="16.149999999999999" customHeight="1"/>
    <row r="84" s="263" customFormat="1" ht="16.149999999999999" customHeight="1"/>
    <row r="85" s="263" customFormat="1" ht="16.350000000000001" customHeight="1"/>
    <row r="86" s="263" customFormat="1" ht="21.95" customHeight="1"/>
    <row r="87" s="263" customFormat="1"/>
    <row r="88" s="263" customFormat="1"/>
    <row r="89" s="263" customFormat="1"/>
    <row r="90" s="263" customFormat="1"/>
    <row r="91" s="263" customFormat="1"/>
    <row r="92" s="263" customFormat="1"/>
    <row r="93" s="263" customFormat="1"/>
    <row r="94" s="263" customFormat="1"/>
    <row r="95" s="263" customFormat="1"/>
    <row r="96" s="263" customFormat="1"/>
    <row r="97" spans="1:31" s="263" customFormat="1"/>
    <row r="98" spans="1:31" s="263" customFormat="1"/>
    <row r="99" spans="1:31" s="263" customFormat="1">
      <c r="AA99" s="226"/>
    </row>
    <row r="100" spans="1:31" s="263" customFormat="1">
      <c r="A100" s="285"/>
      <c r="B100" s="285"/>
      <c r="C100" s="285"/>
      <c r="D100" s="226"/>
      <c r="E100" s="226"/>
      <c r="F100" s="226"/>
      <c r="G100" s="226"/>
      <c r="H100" s="226"/>
      <c r="I100" s="226"/>
      <c r="J100" s="226"/>
      <c r="K100" s="226"/>
      <c r="L100" s="226"/>
      <c r="M100" s="226"/>
      <c r="N100" s="226"/>
      <c r="O100" s="226"/>
      <c r="P100" s="226"/>
      <c r="Q100" s="226"/>
      <c r="R100" s="226"/>
      <c r="S100" s="226"/>
      <c r="T100" s="226"/>
      <c r="U100" s="226"/>
      <c r="V100" s="226"/>
      <c r="W100" s="226"/>
      <c r="X100" s="226"/>
      <c r="Y100" s="226"/>
      <c r="Z100" s="226"/>
      <c r="AA100" s="226"/>
    </row>
    <row r="101" spans="1:31">
      <c r="AE101" s="263"/>
    </row>
    <row r="102" spans="1:31">
      <c r="AE102" s="263"/>
    </row>
    <row r="103" spans="1:31">
      <c r="AE103" s="263"/>
    </row>
    <row r="104" spans="1:31">
      <c r="N104" s="284"/>
      <c r="O104" s="284"/>
      <c r="P104" s="284"/>
      <c r="AE104" s="263"/>
    </row>
    <row r="105" spans="1:31">
      <c r="AE105" s="263"/>
    </row>
    <row r="106" spans="1:31">
      <c r="AE106" s="263"/>
    </row>
    <row r="107" spans="1:31">
      <c r="AE107" s="263"/>
    </row>
  </sheetData>
  <mergeCells count="1">
    <mergeCell ref="A60:A62"/>
  </mergeCells>
  <phoneticPr fontId="3"/>
  <printOptions gridLinesSet="0"/>
  <pageMargins left="0.78740157480314965" right="0.19685039370078741" top="0.78740157480314965" bottom="0.39370078740157483" header="0.51181102362204722" footer="0.51181102362204722"/>
  <pageSetup paperSize="9" scale="55" orientation="portrait" horizontalDpi="4294967293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AS58"/>
  <sheetViews>
    <sheetView view="pageBreakPreview" zoomScale="60" zoomScaleNormal="100" workbookViewId="0">
      <selection activeCell="P42" sqref="P42"/>
    </sheetView>
  </sheetViews>
  <sheetFormatPr defaultColWidth="6" defaultRowHeight="11.25"/>
  <cols>
    <col min="1" max="1" width="19.5" style="286" customWidth="1"/>
    <col min="2" max="10" width="11.33203125" style="286" customWidth="1"/>
    <col min="11" max="16" width="6.83203125" style="286" customWidth="1"/>
    <col min="17" max="43" width="6" style="287"/>
    <col min="44" max="16384" width="6" style="286"/>
  </cols>
  <sheetData>
    <row r="1" spans="1:43" ht="12" thickBot="1"/>
    <row r="2" spans="1:43" ht="14.1" customHeight="1">
      <c r="A2" s="288"/>
      <c r="B2" s="289"/>
      <c r="C2" s="289"/>
      <c r="D2" s="290"/>
      <c r="E2" s="291"/>
      <c r="F2" s="292"/>
      <c r="G2" s="289"/>
      <c r="H2" s="289"/>
      <c r="I2" s="289"/>
      <c r="J2" s="290"/>
      <c r="K2" s="293"/>
      <c r="L2" s="294"/>
      <c r="M2" s="295"/>
      <c r="N2" s="295"/>
      <c r="O2" s="295"/>
      <c r="P2" s="295"/>
    </row>
    <row r="3" spans="1:43" ht="14.1" customHeight="1">
      <c r="A3" s="296"/>
      <c r="B3" s="293"/>
      <c r="C3" s="293"/>
      <c r="D3" s="297"/>
      <c r="E3" s="298"/>
      <c r="F3" s="299"/>
      <c r="G3" s="293"/>
      <c r="H3" s="293"/>
      <c r="I3" s="293"/>
      <c r="J3" s="297"/>
      <c r="K3" s="293"/>
      <c r="L3" s="295"/>
      <c r="M3" s="295"/>
      <c r="N3" s="295"/>
      <c r="O3" s="295"/>
      <c r="P3" s="295"/>
    </row>
    <row r="4" spans="1:43" ht="11.25" customHeight="1">
      <c r="A4" s="300"/>
      <c r="B4" s="293"/>
      <c r="C4" s="293"/>
      <c r="D4" s="297"/>
      <c r="E4" s="298"/>
      <c r="F4" s="299"/>
      <c r="G4" s="293"/>
      <c r="H4" s="293"/>
      <c r="I4" s="293"/>
      <c r="J4" s="297"/>
      <c r="K4" s="293"/>
      <c r="L4" s="295"/>
      <c r="M4" s="295"/>
      <c r="N4" s="295"/>
      <c r="O4" s="295"/>
      <c r="P4" s="295"/>
    </row>
    <row r="5" spans="1:43" ht="18" customHeight="1">
      <c r="A5" s="300"/>
      <c r="B5" s="293"/>
      <c r="C5" s="293"/>
      <c r="D5" s="297"/>
      <c r="E5" s="298"/>
      <c r="F5" s="299"/>
      <c r="G5" s="293"/>
      <c r="H5" s="293"/>
      <c r="I5" s="293"/>
      <c r="J5" s="297"/>
      <c r="K5" s="293"/>
      <c r="L5" s="295"/>
      <c r="M5" s="295"/>
      <c r="N5" s="295"/>
      <c r="O5" s="295"/>
      <c r="P5" s="295"/>
    </row>
    <row r="6" spans="1:43" ht="29.25" customHeight="1">
      <c r="A6" s="301" t="s">
        <v>183</v>
      </c>
      <c r="B6" s="293"/>
      <c r="C6" s="293"/>
      <c r="D6" s="297"/>
      <c r="E6" s="298" t="s">
        <v>184</v>
      </c>
      <c r="F6" s="299" t="s">
        <v>184</v>
      </c>
      <c r="G6" s="293" t="s">
        <v>184</v>
      </c>
      <c r="H6" s="293" t="s">
        <v>184</v>
      </c>
      <c r="I6" s="293" t="s">
        <v>184</v>
      </c>
      <c r="J6" s="297" t="s">
        <v>184</v>
      </c>
      <c r="K6" s="293" t="s">
        <v>184</v>
      </c>
      <c r="L6" s="295"/>
      <c r="M6" s="295"/>
      <c r="N6" s="295"/>
      <c r="O6" s="295"/>
      <c r="P6" s="295"/>
    </row>
    <row r="7" spans="1:43" ht="12.75" customHeight="1">
      <c r="A7" s="302"/>
      <c r="B7" s="293"/>
      <c r="C7" s="293"/>
      <c r="D7" s="297"/>
      <c r="E7" s="298"/>
      <c r="F7" s="303"/>
      <c r="G7" s="304"/>
      <c r="H7" s="304"/>
      <c r="I7" s="304"/>
      <c r="J7" s="305"/>
      <c r="K7" s="304"/>
      <c r="L7" s="304"/>
      <c r="M7" s="295"/>
      <c r="N7" s="295"/>
      <c r="O7" s="295"/>
      <c r="P7" s="295"/>
    </row>
    <row r="8" spans="1:43" ht="14.1" customHeight="1">
      <c r="A8" s="300"/>
      <c r="B8" s="293"/>
      <c r="C8" s="293"/>
      <c r="D8" s="297"/>
      <c r="E8" s="298"/>
      <c r="F8" s="299"/>
      <c r="G8" s="293"/>
      <c r="H8" s="293"/>
      <c r="I8" s="293"/>
      <c r="J8" s="297"/>
      <c r="K8" s="293"/>
      <c r="L8" s="295"/>
      <c r="M8" s="295"/>
      <c r="N8" s="295"/>
      <c r="O8" s="295"/>
      <c r="P8" s="295"/>
    </row>
    <row r="9" spans="1:43" ht="14.1" customHeight="1">
      <c r="A9" s="296"/>
      <c r="B9" s="293"/>
      <c r="C9" s="293"/>
      <c r="D9" s="297"/>
      <c r="E9" s="298"/>
      <c r="F9" s="299"/>
      <c r="G9" s="293"/>
      <c r="H9" s="293"/>
      <c r="I9" s="304"/>
      <c r="J9" s="305"/>
      <c r="K9" s="304"/>
      <c r="L9" s="304"/>
      <c r="M9" s="304"/>
      <c r="N9" s="295"/>
      <c r="O9" s="295"/>
      <c r="P9" s="295"/>
    </row>
    <row r="10" spans="1:43" ht="14.1" customHeight="1">
      <c r="A10" s="296"/>
      <c r="B10" s="293"/>
      <c r="C10" s="293"/>
      <c r="D10" s="297"/>
      <c r="E10" s="298"/>
      <c r="F10" s="299"/>
      <c r="G10" s="293"/>
      <c r="H10" s="293"/>
      <c r="I10" s="304"/>
      <c r="J10" s="305"/>
      <c r="K10" s="304"/>
      <c r="L10" s="304"/>
      <c r="M10" s="304"/>
      <c r="N10" s="295"/>
      <c r="O10" s="295"/>
      <c r="P10" s="295"/>
    </row>
    <row r="11" spans="1:43" ht="14.1" customHeight="1">
      <c r="A11" s="302"/>
      <c r="B11" s="304"/>
      <c r="C11" s="304"/>
      <c r="D11" s="305"/>
      <c r="E11" s="306"/>
      <c r="F11" s="303"/>
      <c r="G11" s="293"/>
      <c r="H11" s="293"/>
      <c r="I11" s="304"/>
      <c r="J11" s="305"/>
      <c r="K11" s="304"/>
      <c r="L11" s="304"/>
      <c r="M11" s="304"/>
      <c r="N11" s="295"/>
      <c r="O11" s="295"/>
      <c r="P11" s="295"/>
    </row>
    <row r="12" spans="1:43" ht="14.1" customHeight="1">
      <c r="A12" s="303"/>
      <c r="B12" s="293"/>
      <c r="C12" s="293"/>
      <c r="D12" s="297"/>
      <c r="E12" s="298"/>
      <c r="F12" s="299"/>
      <c r="G12" s="293"/>
      <c r="H12" s="293"/>
      <c r="I12" s="304"/>
      <c r="J12" s="305"/>
      <c r="K12" s="304"/>
      <c r="L12" s="304"/>
      <c r="M12" s="304"/>
      <c r="N12" s="295"/>
      <c r="O12" s="295"/>
      <c r="P12" s="295"/>
    </row>
    <row r="13" spans="1:43" ht="14.1" customHeight="1">
      <c r="A13" s="307" t="s">
        <v>238</v>
      </c>
      <c r="B13" s="293"/>
      <c r="C13" s="293"/>
      <c r="D13" s="297"/>
      <c r="E13" s="298"/>
      <c r="F13" s="299"/>
      <c r="G13" s="293"/>
      <c r="H13" s="293"/>
      <c r="I13" s="304"/>
      <c r="J13" s="305"/>
      <c r="K13" s="304"/>
      <c r="L13" s="304"/>
      <c r="M13" s="304"/>
      <c r="N13" s="295"/>
      <c r="O13" s="295"/>
      <c r="P13" s="295"/>
    </row>
    <row r="14" spans="1:43" ht="14.1" customHeight="1">
      <c r="A14" s="303"/>
      <c r="B14" s="293"/>
      <c r="C14" s="293"/>
      <c r="D14" s="297"/>
      <c r="E14" s="298"/>
      <c r="F14" s="299"/>
      <c r="G14" s="293"/>
      <c r="H14" s="293"/>
      <c r="I14" s="304"/>
      <c r="J14" s="305"/>
      <c r="K14" s="304"/>
      <c r="L14" s="304"/>
      <c r="M14" s="304"/>
      <c r="N14" s="295"/>
      <c r="O14" s="295"/>
      <c r="P14" s="295"/>
    </row>
    <row r="15" spans="1:43" ht="14.1" customHeight="1">
      <c r="A15" s="307" t="s">
        <v>259</v>
      </c>
      <c r="B15" s="293"/>
      <c r="C15" s="293"/>
      <c r="D15" s="297"/>
      <c r="E15" s="298"/>
      <c r="F15" s="299"/>
      <c r="G15" s="295"/>
      <c r="H15" s="295"/>
      <c r="I15" s="304"/>
      <c r="J15" s="305"/>
      <c r="K15" s="304"/>
      <c r="L15" s="304"/>
      <c r="M15" s="304"/>
      <c r="N15" s="295"/>
      <c r="O15" s="295"/>
      <c r="P15" s="295"/>
    </row>
    <row r="16" spans="1:43" s="309" customFormat="1" ht="14.1" customHeight="1">
      <c r="A16" s="303"/>
      <c r="B16" s="293"/>
      <c r="C16" s="293"/>
      <c r="D16" s="297"/>
      <c r="E16" s="298"/>
      <c r="F16" s="299"/>
      <c r="G16" s="308"/>
      <c r="H16" s="308"/>
      <c r="I16" s="304"/>
      <c r="J16" s="305"/>
      <c r="K16" s="304"/>
      <c r="L16" s="304"/>
      <c r="M16" s="304"/>
      <c r="N16" s="308"/>
      <c r="O16" s="308"/>
      <c r="P16" s="308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</row>
    <row r="17" spans="1:45" ht="14.1" customHeight="1">
      <c r="A17" s="307" t="s">
        <v>185</v>
      </c>
      <c r="B17" s="295"/>
      <c r="C17" s="310"/>
      <c r="D17" s="311"/>
      <c r="E17" s="312"/>
      <c r="F17" s="302"/>
      <c r="G17" s="293"/>
      <c r="H17" s="293"/>
      <c r="I17" s="293"/>
      <c r="J17" s="297"/>
      <c r="K17" s="313"/>
      <c r="L17" s="295"/>
      <c r="M17" s="295"/>
      <c r="N17" s="295"/>
      <c r="O17" s="295"/>
      <c r="P17" s="295"/>
    </row>
    <row r="18" spans="1:45" ht="12.75" customHeight="1" thickBot="1">
      <c r="A18" s="314"/>
      <c r="B18" s="28"/>
      <c r="C18" s="315"/>
      <c r="D18" s="316"/>
      <c r="E18" s="317"/>
      <c r="F18" s="318"/>
      <c r="G18" s="319"/>
      <c r="H18" s="319"/>
      <c r="I18" s="319"/>
      <c r="J18" s="320"/>
      <c r="K18" s="313"/>
      <c r="L18" s="295"/>
      <c r="M18" s="295"/>
      <c r="N18" s="295"/>
      <c r="O18" s="295"/>
      <c r="P18" s="295"/>
    </row>
    <row r="19" spans="1:45" s="309" customFormat="1" ht="14.45" customHeight="1" thickBot="1">
      <c r="A19" s="321" t="s">
        <v>2</v>
      </c>
      <c r="B19" s="322" t="s">
        <v>186</v>
      </c>
      <c r="C19" s="323"/>
      <c r="D19" s="324"/>
      <c r="E19" s="322" t="s">
        <v>187</v>
      </c>
      <c r="F19" s="324"/>
      <c r="G19" s="325"/>
      <c r="H19" s="322" t="s">
        <v>14</v>
      </c>
      <c r="I19" s="323"/>
      <c r="J19" s="325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</row>
    <row r="20" spans="1:45" s="332" customFormat="1" ht="14.45" customHeight="1" thickBot="1">
      <c r="A20" s="326" t="s">
        <v>188</v>
      </c>
      <c r="B20" s="327" t="s">
        <v>189</v>
      </c>
      <c r="C20" s="328" t="s">
        <v>190</v>
      </c>
      <c r="D20" s="329" t="s">
        <v>14</v>
      </c>
      <c r="E20" s="327" t="s">
        <v>189</v>
      </c>
      <c r="F20" s="328" t="s">
        <v>190</v>
      </c>
      <c r="G20" s="330" t="s">
        <v>14</v>
      </c>
      <c r="H20" s="327" t="s">
        <v>189</v>
      </c>
      <c r="I20" s="328" t="s">
        <v>190</v>
      </c>
      <c r="J20" s="330" t="s">
        <v>14</v>
      </c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1"/>
      <c r="AL20" s="331"/>
      <c r="AM20" s="331"/>
      <c r="AN20" s="331"/>
      <c r="AO20" s="331"/>
      <c r="AP20" s="331"/>
      <c r="AQ20" s="331"/>
      <c r="AR20" s="331"/>
      <c r="AS20" s="331"/>
    </row>
    <row r="21" spans="1:45" s="309" customFormat="1" ht="14.45" customHeight="1">
      <c r="A21" s="333" t="s">
        <v>191</v>
      </c>
      <c r="B21" s="334">
        <v>8</v>
      </c>
      <c r="C21" s="335">
        <v>1</v>
      </c>
      <c r="D21" s="336">
        <f>SUM(B21:C21)</f>
        <v>9</v>
      </c>
      <c r="E21" s="334">
        <v>45</v>
      </c>
      <c r="F21" s="335">
        <v>10</v>
      </c>
      <c r="G21" s="336">
        <f>SUM(E21:F21)</f>
        <v>55</v>
      </c>
      <c r="H21" s="334">
        <f>B21+E21</f>
        <v>53</v>
      </c>
      <c r="I21" s="335">
        <f t="shared" ref="I21:J36" si="0">C21+F21</f>
        <v>11</v>
      </c>
      <c r="J21" s="336">
        <f t="shared" si="0"/>
        <v>64</v>
      </c>
      <c r="S21" s="337"/>
      <c r="T21" s="337"/>
      <c r="U21" s="337"/>
      <c r="V21" s="337"/>
      <c r="W21" s="337"/>
      <c r="X21" s="337"/>
      <c r="Y21" s="337"/>
      <c r="Z21" s="337"/>
      <c r="AA21" s="337"/>
      <c r="AB21" s="337"/>
      <c r="AC21" s="337"/>
      <c r="AD21" s="337"/>
      <c r="AE21" s="337"/>
      <c r="AF21" s="337"/>
      <c r="AG21" s="337"/>
      <c r="AH21" s="337"/>
      <c r="AI21" s="337"/>
      <c r="AJ21" s="337"/>
      <c r="AK21" s="337"/>
      <c r="AL21" s="337"/>
      <c r="AM21" s="337"/>
      <c r="AN21" s="337"/>
      <c r="AO21" s="337"/>
      <c r="AP21" s="337"/>
      <c r="AQ21" s="337"/>
      <c r="AR21" s="337"/>
      <c r="AS21" s="337"/>
    </row>
    <row r="22" spans="1:45" s="309" customFormat="1" ht="14.45" customHeight="1">
      <c r="A22" s="338" t="s">
        <v>192</v>
      </c>
      <c r="B22" s="339">
        <v>14</v>
      </c>
      <c r="C22" s="340">
        <v>0</v>
      </c>
      <c r="D22" s="341">
        <f t="shared" ref="D22:D56" si="1">SUM(B22:C22)</f>
        <v>14</v>
      </c>
      <c r="E22" s="339">
        <v>21</v>
      </c>
      <c r="F22" s="340">
        <v>9</v>
      </c>
      <c r="G22" s="341">
        <f t="shared" ref="G22:G56" si="2">SUM(E22:F22)</f>
        <v>30</v>
      </c>
      <c r="H22" s="339">
        <f t="shared" ref="H22:J57" si="3">B22+E22</f>
        <v>35</v>
      </c>
      <c r="I22" s="340">
        <f t="shared" si="0"/>
        <v>9</v>
      </c>
      <c r="J22" s="341">
        <f t="shared" si="0"/>
        <v>44</v>
      </c>
      <c r="S22" s="337"/>
      <c r="T22" s="337"/>
      <c r="U22" s="337"/>
      <c r="V22" s="337"/>
      <c r="W22" s="337"/>
      <c r="X22" s="337"/>
      <c r="Y22" s="337"/>
      <c r="Z22" s="337"/>
      <c r="AA22" s="337"/>
      <c r="AB22" s="337"/>
      <c r="AC22" s="337"/>
      <c r="AD22" s="337"/>
      <c r="AE22" s="337"/>
      <c r="AF22" s="337"/>
      <c r="AG22" s="337"/>
      <c r="AH22" s="337"/>
      <c r="AI22" s="337"/>
      <c r="AJ22" s="337"/>
      <c r="AK22" s="337"/>
      <c r="AL22" s="337"/>
      <c r="AM22" s="337"/>
      <c r="AN22" s="337"/>
      <c r="AO22" s="337"/>
      <c r="AP22" s="337"/>
      <c r="AQ22" s="337"/>
      <c r="AR22" s="337"/>
      <c r="AS22" s="337"/>
    </row>
    <row r="23" spans="1:45" s="309" customFormat="1" ht="14.45" customHeight="1">
      <c r="A23" s="342" t="s">
        <v>193</v>
      </c>
      <c r="B23" s="339">
        <v>13</v>
      </c>
      <c r="C23" s="340">
        <v>3</v>
      </c>
      <c r="D23" s="341">
        <f t="shared" si="1"/>
        <v>16</v>
      </c>
      <c r="E23" s="339">
        <v>47</v>
      </c>
      <c r="F23" s="340">
        <v>17</v>
      </c>
      <c r="G23" s="341">
        <f t="shared" si="2"/>
        <v>64</v>
      </c>
      <c r="H23" s="339">
        <f t="shared" si="3"/>
        <v>60</v>
      </c>
      <c r="I23" s="340">
        <f t="shared" si="0"/>
        <v>20</v>
      </c>
      <c r="J23" s="341">
        <f t="shared" si="0"/>
        <v>80</v>
      </c>
      <c r="S23" s="337"/>
      <c r="T23" s="337"/>
      <c r="U23" s="337"/>
      <c r="V23" s="337"/>
      <c r="W23" s="337"/>
      <c r="X23" s="337"/>
      <c r="Y23" s="337"/>
      <c r="Z23" s="337"/>
      <c r="AA23" s="337"/>
      <c r="AB23" s="337"/>
      <c r="AC23" s="337"/>
      <c r="AD23" s="337"/>
      <c r="AE23" s="337"/>
      <c r="AF23" s="337"/>
      <c r="AG23" s="337"/>
      <c r="AH23" s="337"/>
      <c r="AI23" s="337"/>
      <c r="AJ23" s="337"/>
      <c r="AK23" s="337"/>
      <c r="AL23" s="337"/>
      <c r="AM23" s="337"/>
      <c r="AN23" s="337"/>
      <c r="AO23" s="337"/>
      <c r="AP23" s="337"/>
      <c r="AQ23" s="337"/>
      <c r="AR23" s="337"/>
      <c r="AS23" s="337"/>
    </row>
    <row r="24" spans="1:45" s="309" customFormat="1" ht="14.45" customHeight="1">
      <c r="A24" s="342" t="s">
        <v>194</v>
      </c>
      <c r="B24" s="339">
        <v>28</v>
      </c>
      <c r="C24" s="340">
        <v>2</v>
      </c>
      <c r="D24" s="341">
        <f t="shared" si="1"/>
        <v>30</v>
      </c>
      <c r="E24" s="339">
        <v>42</v>
      </c>
      <c r="F24" s="340">
        <v>15</v>
      </c>
      <c r="G24" s="341">
        <f t="shared" si="2"/>
        <v>57</v>
      </c>
      <c r="H24" s="339">
        <f t="shared" si="3"/>
        <v>70</v>
      </c>
      <c r="I24" s="340">
        <f t="shared" si="0"/>
        <v>17</v>
      </c>
      <c r="J24" s="341">
        <f t="shared" si="0"/>
        <v>87</v>
      </c>
      <c r="S24" s="337"/>
      <c r="T24" s="337"/>
      <c r="U24" s="337"/>
      <c r="V24" s="337"/>
      <c r="W24" s="337"/>
      <c r="X24" s="337"/>
      <c r="Y24" s="337"/>
      <c r="Z24" s="337"/>
      <c r="AA24" s="337"/>
      <c r="AB24" s="337"/>
      <c r="AC24" s="337"/>
      <c r="AD24" s="337"/>
      <c r="AE24" s="337"/>
      <c r="AF24" s="337"/>
      <c r="AG24" s="337"/>
      <c r="AH24" s="337"/>
      <c r="AI24" s="337"/>
      <c r="AJ24" s="337"/>
      <c r="AK24" s="337"/>
      <c r="AL24" s="337"/>
      <c r="AM24" s="337"/>
      <c r="AN24" s="337"/>
      <c r="AO24" s="337"/>
      <c r="AP24" s="337"/>
      <c r="AQ24" s="337"/>
      <c r="AR24" s="337"/>
      <c r="AS24" s="337"/>
    </row>
    <row r="25" spans="1:45" s="309" customFormat="1" ht="14.45" customHeight="1">
      <c r="A25" s="342" t="s">
        <v>195</v>
      </c>
      <c r="B25" s="339">
        <v>78</v>
      </c>
      <c r="C25" s="340">
        <v>3</v>
      </c>
      <c r="D25" s="341">
        <f t="shared" si="1"/>
        <v>81</v>
      </c>
      <c r="E25" s="339">
        <v>40</v>
      </c>
      <c r="F25" s="340">
        <v>18</v>
      </c>
      <c r="G25" s="341">
        <f t="shared" si="2"/>
        <v>58</v>
      </c>
      <c r="H25" s="339">
        <f t="shared" si="3"/>
        <v>118</v>
      </c>
      <c r="I25" s="340">
        <f t="shared" si="0"/>
        <v>21</v>
      </c>
      <c r="J25" s="341">
        <f t="shared" si="0"/>
        <v>139</v>
      </c>
      <c r="S25" s="337"/>
      <c r="T25" s="337"/>
      <c r="U25" s="337"/>
      <c r="V25" s="337"/>
      <c r="W25" s="337"/>
      <c r="X25" s="337"/>
      <c r="Y25" s="337"/>
      <c r="Z25" s="337"/>
      <c r="AA25" s="337"/>
      <c r="AB25" s="337"/>
      <c r="AC25" s="337"/>
      <c r="AD25" s="337"/>
      <c r="AE25" s="337"/>
      <c r="AF25" s="337"/>
      <c r="AG25" s="337"/>
      <c r="AH25" s="337"/>
      <c r="AI25" s="337"/>
      <c r="AJ25" s="337"/>
      <c r="AK25" s="337"/>
      <c r="AL25" s="337"/>
      <c r="AM25" s="337"/>
      <c r="AN25" s="337"/>
      <c r="AO25" s="337"/>
      <c r="AP25" s="337"/>
      <c r="AQ25" s="337"/>
      <c r="AR25" s="337"/>
      <c r="AS25" s="337"/>
    </row>
    <row r="26" spans="1:45" s="309" customFormat="1" ht="14.45" customHeight="1">
      <c r="A26" s="343" t="s">
        <v>196</v>
      </c>
      <c r="B26" s="344">
        <v>35</v>
      </c>
      <c r="C26" s="345">
        <v>9</v>
      </c>
      <c r="D26" s="346">
        <f t="shared" si="1"/>
        <v>44</v>
      </c>
      <c r="E26" s="344">
        <v>34</v>
      </c>
      <c r="F26" s="345">
        <v>20</v>
      </c>
      <c r="G26" s="346">
        <f t="shared" si="2"/>
        <v>54</v>
      </c>
      <c r="H26" s="344">
        <f t="shared" si="3"/>
        <v>69</v>
      </c>
      <c r="I26" s="345">
        <f t="shared" si="0"/>
        <v>29</v>
      </c>
      <c r="J26" s="346">
        <f t="shared" si="0"/>
        <v>98</v>
      </c>
      <c r="S26" s="337"/>
      <c r="T26" s="337"/>
      <c r="U26" s="337"/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337"/>
      <c r="AJ26" s="337"/>
      <c r="AK26" s="337"/>
      <c r="AL26" s="337"/>
      <c r="AM26" s="337"/>
      <c r="AN26" s="337"/>
      <c r="AO26" s="337"/>
      <c r="AP26" s="337"/>
      <c r="AQ26" s="337"/>
      <c r="AR26" s="337"/>
      <c r="AS26" s="337"/>
    </row>
    <row r="27" spans="1:45" s="309" customFormat="1" ht="14.45" customHeight="1">
      <c r="A27" s="347" t="s">
        <v>197</v>
      </c>
      <c r="B27" s="437">
        <f>SUM(B21:B26)</f>
        <v>176</v>
      </c>
      <c r="C27" s="349">
        <f>SUM(C21:C26)</f>
        <v>18</v>
      </c>
      <c r="D27" s="350">
        <f t="shared" si="1"/>
        <v>194</v>
      </c>
      <c r="E27" s="348">
        <f>SUM(E21:E26)</f>
        <v>229</v>
      </c>
      <c r="F27" s="442">
        <f>SUM(F21:F26)</f>
        <v>89</v>
      </c>
      <c r="G27" s="350">
        <f t="shared" si="2"/>
        <v>318</v>
      </c>
      <c r="H27" s="348">
        <f t="shared" si="3"/>
        <v>405</v>
      </c>
      <c r="I27" s="349">
        <f t="shared" si="0"/>
        <v>107</v>
      </c>
      <c r="J27" s="350">
        <f t="shared" si="0"/>
        <v>512</v>
      </c>
      <c r="S27" s="337"/>
      <c r="T27" s="337"/>
      <c r="U27" s="337"/>
      <c r="V27" s="337"/>
      <c r="W27" s="337"/>
      <c r="X27" s="337"/>
      <c r="Y27" s="337"/>
      <c r="Z27" s="337"/>
      <c r="AA27" s="337"/>
      <c r="AB27" s="337"/>
      <c r="AC27" s="337"/>
      <c r="AD27" s="337"/>
      <c r="AE27" s="337"/>
      <c r="AF27" s="337"/>
      <c r="AG27" s="337"/>
      <c r="AH27" s="337"/>
      <c r="AI27" s="337"/>
      <c r="AJ27" s="337"/>
      <c r="AK27" s="337"/>
      <c r="AL27" s="337"/>
      <c r="AM27" s="337"/>
      <c r="AN27" s="337"/>
      <c r="AO27" s="337"/>
      <c r="AP27" s="337"/>
      <c r="AQ27" s="337"/>
      <c r="AR27" s="337"/>
      <c r="AS27" s="337"/>
    </row>
    <row r="28" spans="1:45" s="309" customFormat="1" ht="14.45" customHeight="1">
      <c r="A28" s="351" t="s">
        <v>198</v>
      </c>
      <c r="B28" s="438">
        <v>33</v>
      </c>
      <c r="C28" s="353">
        <v>8</v>
      </c>
      <c r="D28" s="354">
        <f t="shared" si="1"/>
        <v>41</v>
      </c>
      <c r="E28" s="352">
        <v>51</v>
      </c>
      <c r="F28" s="443">
        <v>27</v>
      </c>
      <c r="G28" s="354">
        <f t="shared" si="2"/>
        <v>78</v>
      </c>
      <c r="H28" s="352">
        <f t="shared" si="3"/>
        <v>84</v>
      </c>
      <c r="I28" s="353">
        <f t="shared" si="0"/>
        <v>35</v>
      </c>
      <c r="J28" s="354">
        <f t="shared" si="0"/>
        <v>119</v>
      </c>
      <c r="S28" s="337"/>
      <c r="T28" s="337"/>
      <c r="U28" s="337"/>
      <c r="V28" s="337"/>
      <c r="W28" s="337"/>
      <c r="X28" s="337"/>
      <c r="Y28" s="337"/>
      <c r="Z28" s="337"/>
      <c r="AA28" s="337"/>
      <c r="AB28" s="337"/>
      <c r="AC28" s="337"/>
      <c r="AD28" s="337"/>
      <c r="AE28" s="337"/>
      <c r="AF28" s="337"/>
      <c r="AG28" s="337"/>
      <c r="AH28" s="337"/>
      <c r="AI28" s="337"/>
      <c r="AJ28" s="337"/>
      <c r="AK28" s="337"/>
      <c r="AL28" s="337"/>
      <c r="AM28" s="337"/>
      <c r="AN28" s="337"/>
      <c r="AO28" s="337"/>
      <c r="AP28" s="337"/>
      <c r="AQ28" s="337"/>
      <c r="AR28" s="337"/>
      <c r="AS28" s="337"/>
    </row>
    <row r="29" spans="1:45" s="309" customFormat="1" ht="14.45" customHeight="1">
      <c r="A29" s="342" t="s">
        <v>199</v>
      </c>
      <c r="B29" s="439">
        <v>15</v>
      </c>
      <c r="C29" s="340">
        <v>2</v>
      </c>
      <c r="D29" s="341">
        <f t="shared" si="1"/>
        <v>17</v>
      </c>
      <c r="E29" s="339">
        <v>24</v>
      </c>
      <c r="F29" s="444">
        <v>13</v>
      </c>
      <c r="G29" s="341">
        <f t="shared" si="2"/>
        <v>37</v>
      </c>
      <c r="H29" s="339">
        <f t="shared" si="3"/>
        <v>39</v>
      </c>
      <c r="I29" s="340">
        <f t="shared" si="0"/>
        <v>15</v>
      </c>
      <c r="J29" s="341">
        <f t="shared" si="0"/>
        <v>54</v>
      </c>
      <c r="S29" s="337"/>
      <c r="T29" s="337"/>
      <c r="U29" s="337"/>
      <c r="V29" s="337"/>
      <c r="W29" s="337"/>
      <c r="X29" s="337"/>
      <c r="Y29" s="337"/>
      <c r="Z29" s="337"/>
      <c r="AA29" s="337"/>
      <c r="AB29" s="337"/>
      <c r="AC29" s="337"/>
      <c r="AD29" s="337"/>
      <c r="AE29" s="337"/>
      <c r="AF29" s="337"/>
      <c r="AG29" s="337"/>
      <c r="AH29" s="337"/>
      <c r="AI29" s="337"/>
      <c r="AJ29" s="337"/>
      <c r="AK29" s="337"/>
      <c r="AL29" s="337"/>
      <c r="AM29" s="337"/>
      <c r="AN29" s="337"/>
      <c r="AO29" s="337"/>
      <c r="AP29" s="337"/>
      <c r="AQ29" s="337"/>
      <c r="AR29" s="337"/>
      <c r="AS29" s="337"/>
    </row>
    <row r="30" spans="1:45" s="309" customFormat="1" ht="14.45" customHeight="1">
      <c r="A30" s="342" t="s">
        <v>200</v>
      </c>
      <c r="B30" s="439">
        <v>22</v>
      </c>
      <c r="C30" s="340">
        <v>2</v>
      </c>
      <c r="D30" s="341">
        <f t="shared" si="1"/>
        <v>24</v>
      </c>
      <c r="E30" s="339">
        <v>47</v>
      </c>
      <c r="F30" s="444">
        <v>11</v>
      </c>
      <c r="G30" s="341">
        <f t="shared" si="2"/>
        <v>58</v>
      </c>
      <c r="H30" s="339">
        <f t="shared" si="3"/>
        <v>69</v>
      </c>
      <c r="I30" s="340">
        <f t="shared" si="0"/>
        <v>13</v>
      </c>
      <c r="J30" s="341">
        <f t="shared" si="0"/>
        <v>82</v>
      </c>
      <c r="S30" s="337"/>
      <c r="T30" s="337"/>
      <c r="U30" s="337"/>
      <c r="V30" s="337"/>
      <c r="W30" s="337"/>
      <c r="X30" s="337"/>
      <c r="Y30" s="337"/>
      <c r="Z30" s="337"/>
      <c r="AA30" s="337"/>
      <c r="AB30" s="337"/>
      <c r="AC30" s="337"/>
      <c r="AD30" s="337"/>
      <c r="AE30" s="337"/>
      <c r="AF30" s="337"/>
      <c r="AG30" s="337"/>
      <c r="AH30" s="337"/>
      <c r="AI30" s="337"/>
      <c r="AJ30" s="337"/>
      <c r="AK30" s="337"/>
      <c r="AL30" s="337"/>
      <c r="AM30" s="337"/>
      <c r="AN30" s="337"/>
      <c r="AO30" s="337"/>
      <c r="AP30" s="337"/>
      <c r="AQ30" s="337"/>
      <c r="AR30" s="337"/>
      <c r="AS30" s="337"/>
    </row>
    <row r="31" spans="1:45" s="309" customFormat="1" ht="14.45" customHeight="1">
      <c r="A31" s="338" t="s">
        <v>201</v>
      </c>
      <c r="B31" s="439">
        <v>19</v>
      </c>
      <c r="C31" s="340">
        <v>2</v>
      </c>
      <c r="D31" s="341">
        <f t="shared" si="1"/>
        <v>21</v>
      </c>
      <c r="E31" s="339">
        <v>37</v>
      </c>
      <c r="F31" s="444">
        <v>10</v>
      </c>
      <c r="G31" s="341">
        <f t="shared" si="2"/>
        <v>47</v>
      </c>
      <c r="H31" s="339">
        <f t="shared" si="3"/>
        <v>56</v>
      </c>
      <c r="I31" s="340">
        <f t="shared" si="0"/>
        <v>12</v>
      </c>
      <c r="J31" s="341">
        <f t="shared" si="0"/>
        <v>68</v>
      </c>
      <c r="S31" s="337"/>
      <c r="T31" s="337"/>
      <c r="U31" s="337"/>
      <c r="V31" s="337"/>
      <c r="W31" s="337"/>
      <c r="X31" s="337"/>
      <c r="Y31" s="337"/>
      <c r="Z31" s="337"/>
      <c r="AA31" s="337"/>
      <c r="AB31" s="337"/>
      <c r="AC31" s="337"/>
      <c r="AD31" s="337"/>
      <c r="AE31" s="337"/>
      <c r="AF31" s="337"/>
      <c r="AG31" s="337"/>
      <c r="AH31" s="337"/>
      <c r="AI31" s="337"/>
      <c r="AJ31" s="337"/>
      <c r="AK31" s="337"/>
      <c r="AL31" s="337"/>
      <c r="AM31" s="337"/>
      <c r="AN31" s="337"/>
      <c r="AO31" s="337"/>
      <c r="AP31" s="337"/>
      <c r="AQ31" s="337"/>
      <c r="AR31" s="337"/>
      <c r="AS31" s="337"/>
    </row>
    <row r="32" spans="1:45" s="309" customFormat="1" ht="14.45" customHeight="1">
      <c r="A32" s="342" t="s">
        <v>202</v>
      </c>
      <c r="B32" s="439">
        <v>15</v>
      </c>
      <c r="C32" s="340">
        <v>4</v>
      </c>
      <c r="D32" s="341">
        <f t="shared" si="1"/>
        <v>19</v>
      </c>
      <c r="E32" s="339">
        <v>28</v>
      </c>
      <c r="F32" s="444">
        <v>15</v>
      </c>
      <c r="G32" s="341">
        <f t="shared" si="2"/>
        <v>43</v>
      </c>
      <c r="H32" s="339">
        <f t="shared" si="3"/>
        <v>43</v>
      </c>
      <c r="I32" s="340">
        <f t="shared" si="0"/>
        <v>19</v>
      </c>
      <c r="J32" s="341">
        <f t="shared" si="0"/>
        <v>62</v>
      </c>
      <c r="S32" s="337"/>
      <c r="T32" s="337"/>
      <c r="U32" s="337"/>
      <c r="V32" s="337"/>
      <c r="W32" s="337"/>
      <c r="X32" s="337"/>
      <c r="Y32" s="337"/>
      <c r="Z32" s="337"/>
      <c r="AA32" s="337"/>
      <c r="AB32" s="337"/>
      <c r="AC32" s="337"/>
      <c r="AD32" s="337"/>
      <c r="AE32" s="337"/>
      <c r="AF32" s="337"/>
      <c r="AG32" s="337"/>
      <c r="AH32" s="337"/>
      <c r="AI32" s="337"/>
      <c r="AJ32" s="337"/>
      <c r="AK32" s="337"/>
      <c r="AL32" s="337"/>
      <c r="AM32" s="337"/>
      <c r="AN32" s="337"/>
      <c r="AO32" s="337"/>
      <c r="AP32" s="337"/>
      <c r="AQ32" s="337"/>
      <c r="AR32" s="337"/>
      <c r="AS32" s="337"/>
    </row>
    <row r="33" spans="1:45" s="309" customFormat="1" ht="14.45" customHeight="1">
      <c r="A33" s="343" t="s">
        <v>203</v>
      </c>
      <c r="B33" s="440">
        <v>19</v>
      </c>
      <c r="C33" s="345">
        <v>5</v>
      </c>
      <c r="D33" s="346">
        <f t="shared" si="1"/>
        <v>24</v>
      </c>
      <c r="E33" s="344">
        <v>16</v>
      </c>
      <c r="F33" s="445">
        <v>4</v>
      </c>
      <c r="G33" s="346">
        <f t="shared" si="2"/>
        <v>20</v>
      </c>
      <c r="H33" s="344">
        <f t="shared" si="3"/>
        <v>35</v>
      </c>
      <c r="I33" s="345">
        <f t="shared" si="0"/>
        <v>9</v>
      </c>
      <c r="J33" s="346">
        <f t="shared" si="0"/>
        <v>44</v>
      </c>
      <c r="S33" s="337"/>
      <c r="T33" s="337"/>
      <c r="U33" s="337"/>
      <c r="V33" s="337"/>
      <c r="W33" s="337"/>
      <c r="X33" s="337"/>
      <c r="Y33" s="337"/>
      <c r="Z33" s="337"/>
      <c r="AA33" s="337"/>
      <c r="AB33" s="337"/>
      <c r="AC33" s="337"/>
      <c r="AD33" s="337"/>
      <c r="AE33" s="337"/>
      <c r="AF33" s="337"/>
      <c r="AG33" s="337"/>
      <c r="AH33" s="337"/>
      <c r="AI33" s="337"/>
      <c r="AJ33" s="337"/>
      <c r="AK33" s="337"/>
      <c r="AL33" s="337"/>
      <c r="AM33" s="337"/>
      <c r="AN33" s="337"/>
      <c r="AO33" s="337"/>
      <c r="AP33" s="337"/>
      <c r="AQ33" s="337"/>
      <c r="AR33" s="337"/>
      <c r="AS33" s="337"/>
    </row>
    <row r="34" spans="1:45" s="309" customFormat="1" ht="14.45" customHeight="1">
      <c r="A34" s="347" t="s">
        <v>204</v>
      </c>
      <c r="B34" s="437">
        <f>SUM(B28:B33)</f>
        <v>123</v>
      </c>
      <c r="C34" s="349">
        <f>SUM(C28:C33)</f>
        <v>23</v>
      </c>
      <c r="D34" s="350">
        <f t="shared" si="1"/>
        <v>146</v>
      </c>
      <c r="E34" s="348">
        <f>SUM(E28:E33)</f>
        <v>203</v>
      </c>
      <c r="F34" s="442">
        <f>SUM(F28:F33)</f>
        <v>80</v>
      </c>
      <c r="G34" s="350">
        <f t="shared" si="2"/>
        <v>283</v>
      </c>
      <c r="H34" s="348">
        <f t="shared" si="3"/>
        <v>326</v>
      </c>
      <c r="I34" s="349">
        <f t="shared" si="0"/>
        <v>103</v>
      </c>
      <c r="J34" s="350">
        <f t="shared" si="0"/>
        <v>429</v>
      </c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337"/>
      <c r="AL34" s="337"/>
      <c r="AM34" s="337"/>
      <c r="AN34" s="337"/>
      <c r="AO34" s="337"/>
      <c r="AP34" s="337"/>
      <c r="AQ34" s="337"/>
      <c r="AR34" s="337"/>
      <c r="AS34" s="337"/>
    </row>
    <row r="35" spans="1:45" s="309" customFormat="1" ht="14.45" customHeight="1">
      <c r="A35" s="355" t="s">
        <v>205</v>
      </c>
      <c r="B35" s="441">
        <v>60</v>
      </c>
      <c r="C35" s="357">
        <v>23</v>
      </c>
      <c r="D35" s="358">
        <f t="shared" si="1"/>
        <v>83</v>
      </c>
      <c r="E35" s="356">
        <v>85</v>
      </c>
      <c r="F35" s="446">
        <v>32</v>
      </c>
      <c r="G35" s="358">
        <f t="shared" si="2"/>
        <v>117</v>
      </c>
      <c r="H35" s="356">
        <f t="shared" si="3"/>
        <v>145</v>
      </c>
      <c r="I35" s="357">
        <f t="shared" si="0"/>
        <v>55</v>
      </c>
      <c r="J35" s="358">
        <f t="shared" si="0"/>
        <v>200</v>
      </c>
      <c r="S35" s="337"/>
      <c r="T35" s="337"/>
      <c r="U35" s="337"/>
      <c r="V35" s="337"/>
      <c r="W35" s="337"/>
      <c r="X35" s="337"/>
      <c r="Y35" s="337"/>
      <c r="Z35" s="337"/>
      <c r="AA35" s="337"/>
      <c r="AB35" s="337"/>
      <c r="AC35" s="337"/>
      <c r="AD35" s="337"/>
      <c r="AE35" s="337"/>
      <c r="AF35" s="337"/>
      <c r="AG35" s="337"/>
      <c r="AH35" s="337"/>
      <c r="AI35" s="337"/>
      <c r="AJ35" s="337"/>
      <c r="AK35" s="337"/>
      <c r="AL35" s="337"/>
      <c r="AM35" s="337"/>
      <c r="AN35" s="337"/>
      <c r="AO35" s="337"/>
      <c r="AP35" s="337"/>
      <c r="AQ35" s="337"/>
      <c r="AR35" s="337"/>
      <c r="AS35" s="337"/>
    </row>
    <row r="36" spans="1:45" s="309" customFormat="1" ht="14.45" customHeight="1">
      <c r="A36" s="347" t="s">
        <v>32</v>
      </c>
      <c r="B36" s="437">
        <v>47</v>
      </c>
      <c r="C36" s="349">
        <v>19</v>
      </c>
      <c r="D36" s="350">
        <f t="shared" si="1"/>
        <v>66</v>
      </c>
      <c r="E36" s="348">
        <v>62</v>
      </c>
      <c r="F36" s="442">
        <v>34</v>
      </c>
      <c r="G36" s="350">
        <f t="shared" si="2"/>
        <v>96</v>
      </c>
      <c r="H36" s="348">
        <f t="shared" si="3"/>
        <v>109</v>
      </c>
      <c r="I36" s="349">
        <f t="shared" si="0"/>
        <v>53</v>
      </c>
      <c r="J36" s="350">
        <f t="shared" si="0"/>
        <v>162</v>
      </c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  <c r="AE36" s="337"/>
      <c r="AF36" s="337"/>
      <c r="AG36" s="337"/>
      <c r="AH36" s="337"/>
      <c r="AI36" s="337"/>
      <c r="AJ36" s="337"/>
      <c r="AK36" s="337"/>
      <c r="AL36" s="337"/>
      <c r="AM36" s="337"/>
      <c r="AN36" s="337"/>
      <c r="AO36" s="337"/>
      <c r="AP36" s="337"/>
      <c r="AQ36" s="337"/>
      <c r="AR36" s="337"/>
      <c r="AS36" s="337"/>
    </row>
    <row r="37" spans="1:45" s="309" customFormat="1" ht="14.45" customHeight="1">
      <c r="A37" s="347" t="s">
        <v>33</v>
      </c>
      <c r="B37" s="437">
        <v>35</v>
      </c>
      <c r="C37" s="349">
        <v>23</v>
      </c>
      <c r="D37" s="350">
        <f t="shared" si="1"/>
        <v>58</v>
      </c>
      <c r="E37" s="348">
        <v>56</v>
      </c>
      <c r="F37" s="442">
        <v>27</v>
      </c>
      <c r="G37" s="350">
        <f t="shared" si="2"/>
        <v>83</v>
      </c>
      <c r="H37" s="348">
        <f t="shared" si="3"/>
        <v>91</v>
      </c>
      <c r="I37" s="349">
        <f t="shared" si="3"/>
        <v>50</v>
      </c>
      <c r="J37" s="350">
        <f t="shared" si="3"/>
        <v>141</v>
      </c>
      <c r="S37" s="337"/>
      <c r="T37" s="337"/>
      <c r="U37" s="337"/>
      <c r="V37" s="337"/>
      <c r="W37" s="337"/>
      <c r="X37" s="337"/>
      <c r="Y37" s="337"/>
      <c r="Z37" s="337"/>
      <c r="AA37" s="337"/>
      <c r="AB37" s="337"/>
      <c r="AC37" s="337"/>
      <c r="AD37" s="337"/>
      <c r="AE37" s="337"/>
      <c r="AF37" s="337"/>
      <c r="AG37" s="337"/>
      <c r="AH37" s="337"/>
      <c r="AI37" s="337"/>
      <c r="AJ37" s="337"/>
      <c r="AK37" s="337"/>
      <c r="AL37" s="337"/>
      <c r="AM37" s="337"/>
      <c r="AN37" s="337"/>
      <c r="AO37" s="337"/>
      <c r="AP37" s="337"/>
      <c r="AQ37" s="337"/>
      <c r="AR37" s="337"/>
      <c r="AS37" s="337"/>
    </row>
    <row r="38" spans="1:45" s="309" customFormat="1" ht="14.45" customHeight="1">
      <c r="A38" s="347" t="s">
        <v>34</v>
      </c>
      <c r="B38" s="437">
        <v>44</v>
      </c>
      <c r="C38" s="349">
        <v>26</v>
      </c>
      <c r="D38" s="350">
        <f t="shared" si="1"/>
        <v>70</v>
      </c>
      <c r="E38" s="348">
        <v>56</v>
      </c>
      <c r="F38" s="442">
        <v>33</v>
      </c>
      <c r="G38" s="350">
        <f t="shared" si="2"/>
        <v>89</v>
      </c>
      <c r="H38" s="348">
        <f t="shared" si="3"/>
        <v>100</v>
      </c>
      <c r="I38" s="349">
        <f t="shared" si="3"/>
        <v>59</v>
      </c>
      <c r="J38" s="350">
        <f t="shared" si="3"/>
        <v>159</v>
      </c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337"/>
      <c r="AD38" s="337"/>
      <c r="AE38" s="337"/>
      <c r="AF38" s="337"/>
      <c r="AG38" s="337"/>
      <c r="AH38" s="337"/>
      <c r="AI38" s="337"/>
      <c r="AJ38" s="337"/>
      <c r="AK38" s="337"/>
      <c r="AL38" s="337"/>
      <c r="AM38" s="337"/>
      <c r="AN38" s="337"/>
      <c r="AO38" s="337"/>
      <c r="AP38" s="337"/>
      <c r="AQ38" s="337"/>
      <c r="AR38" s="337"/>
      <c r="AS38" s="337"/>
    </row>
    <row r="39" spans="1:45" s="309" customFormat="1" ht="14.45" customHeight="1">
      <c r="A39" s="347" t="s">
        <v>35</v>
      </c>
      <c r="B39" s="437">
        <v>65</v>
      </c>
      <c r="C39" s="349">
        <v>35</v>
      </c>
      <c r="D39" s="350">
        <f t="shared" si="1"/>
        <v>100</v>
      </c>
      <c r="E39" s="348">
        <v>77</v>
      </c>
      <c r="F39" s="442">
        <v>22</v>
      </c>
      <c r="G39" s="350">
        <f t="shared" si="2"/>
        <v>99</v>
      </c>
      <c r="H39" s="348">
        <f t="shared" si="3"/>
        <v>142</v>
      </c>
      <c r="I39" s="349">
        <f t="shared" si="3"/>
        <v>57</v>
      </c>
      <c r="J39" s="350">
        <f t="shared" si="3"/>
        <v>199</v>
      </c>
      <c r="S39" s="337"/>
      <c r="T39" s="337"/>
      <c r="U39" s="337"/>
      <c r="V39" s="337"/>
      <c r="W39" s="337"/>
      <c r="X39" s="337"/>
      <c r="Y39" s="337"/>
      <c r="Z39" s="337"/>
      <c r="AA39" s="337"/>
      <c r="AB39" s="337"/>
      <c r="AC39" s="337"/>
      <c r="AD39" s="337"/>
      <c r="AE39" s="337"/>
      <c r="AF39" s="337"/>
      <c r="AG39" s="337"/>
      <c r="AH39" s="337"/>
      <c r="AI39" s="337"/>
      <c r="AJ39" s="337"/>
      <c r="AK39" s="337"/>
      <c r="AL39" s="337"/>
      <c r="AM39" s="337"/>
      <c r="AN39" s="337"/>
      <c r="AO39" s="337"/>
      <c r="AP39" s="337"/>
      <c r="AQ39" s="337"/>
      <c r="AR39" s="337"/>
      <c r="AS39" s="337"/>
    </row>
    <row r="40" spans="1:45" s="309" customFormat="1" ht="14.45" customHeight="1">
      <c r="A40" s="347" t="s">
        <v>36</v>
      </c>
      <c r="B40" s="437">
        <v>37</v>
      </c>
      <c r="C40" s="349">
        <v>24</v>
      </c>
      <c r="D40" s="350">
        <f t="shared" si="1"/>
        <v>61</v>
      </c>
      <c r="E40" s="348">
        <v>73</v>
      </c>
      <c r="F40" s="442">
        <v>34</v>
      </c>
      <c r="G40" s="350">
        <f t="shared" si="2"/>
        <v>107</v>
      </c>
      <c r="H40" s="348">
        <f t="shared" si="3"/>
        <v>110</v>
      </c>
      <c r="I40" s="349">
        <f t="shared" si="3"/>
        <v>58</v>
      </c>
      <c r="J40" s="350">
        <f t="shared" si="3"/>
        <v>168</v>
      </c>
      <c r="S40" s="337"/>
      <c r="T40" s="337"/>
      <c r="U40" s="337"/>
      <c r="V40" s="337"/>
      <c r="W40" s="337"/>
      <c r="X40" s="337"/>
      <c r="Y40" s="337"/>
      <c r="Z40" s="337"/>
      <c r="AA40" s="337"/>
      <c r="AB40" s="337"/>
      <c r="AC40" s="337"/>
      <c r="AD40" s="337"/>
      <c r="AE40" s="337"/>
      <c r="AF40" s="337"/>
      <c r="AG40" s="337"/>
      <c r="AH40" s="337"/>
      <c r="AI40" s="337"/>
      <c r="AJ40" s="337"/>
      <c r="AK40" s="337"/>
      <c r="AL40" s="337"/>
      <c r="AM40" s="337"/>
      <c r="AN40" s="337"/>
      <c r="AO40" s="337"/>
      <c r="AP40" s="337"/>
      <c r="AQ40" s="337"/>
      <c r="AR40" s="337"/>
      <c r="AS40" s="337"/>
    </row>
    <row r="41" spans="1:45" s="309" customFormat="1" ht="14.45" customHeight="1">
      <c r="A41" s="347" t="s">
        <v>37</v>
      </c>
      <c r="B41" s="437">
        <v>48</v>
      </c>
      <c r="C41" s="349">
        <v>50</v>
      </c>
      <c r="D41" s="350">
        <f t="shared" si="1"/>
        <v>98</v>
      </c>
      <c r="E41" s="348">
        <v>130</v>
      </c>
      <c r="F41" s="442">
        <v>40</v>
      </c>
      <c r="G41" s="350">
        <f t="shared" si="2"/>
        <v>170</v>
      </c>
      <c r="H41" s="348">
        <f t="shared" si="3"/>
        <v>178</v>
      </c>
      <c r="I41" s="349">
        <f t="shared" si="3"/>
        <v>90</v>
      </c>
      <c r="J41" s="350">
        <f t="shared" si="3"/>
        <v>268</v>
      </c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  <c r="AH41" s="337"/>
      <c r="AI41" s="337"/>
      <c r="AJ41" s="337"/>
      <c r="AK41" s="337"/>
      <c r="AL41" s="337"/>
      <c r="AM41" s="337"/>
      <c r="AN41" s="337"/>
      <c r="AO41" s="337"/>
      <c r="AP41" s="337"/>
      <c r="AQ41" s="337"/>
      <c r="AR41" s="337"/>
      <c r="AS41" s="337"/>
    </row>
    <row r="42" spans="1:45" s="309" customFormat="1" ht="14.45" customHeight="1">
      <c r="A42" s="347" t="s">
        <v>38</v>
      </c>
      <c r="B42" s="437">
        <v>79</v>
      </c>
      <c r="C42" s="349">
        <v>93</v>
      </c>
      <c r="D42" s="350">
        <f t="shared" si="1"/>
        <v>172</v>
      </c>
      <c r="E42" s="348">
        <v>91</v>
      </c>
      <c r="F42" s="442">
        <v>48</v>
      </c>
      <c r="G42" s="350">
        <f t="shared" si="2"/>
        <v>139</v>
      </c>
      <c r="H42" s="348">
        <f t="shared" si="3"/>
        <v>170</v>
      </c>
      <c r="I42" s="349">
        <f t="shared" si="3"/>
        <v>141</v>
      </c>
      <c r="J42" s="350">
        <f t="shared" si="3"/>
        <v>311</v>
      </c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  <c r="AH42" s="337"/>
      <c r="AI42" s="337"/>
      <c r="AJ42" s="337"/>
      <c r="AK42" s="337"/>
      <c r="AL42" s="337"/>
      <c r="AM42" s="337"/>
      <c r="AN42" s="337"/>
      <c r="AO42" s="337"/>
      <c r="AP42" s="337"/>
      <c r="AQ42" s="337"/>
      <c r="AR42" s="337"/>
      <c r="AS42" s="337"/>
    </row>
    <row r="43" spans="1:45" s="309" customFormat="1" ht="14.45" customHeight="1">
      <c r="A43" s="351" t="s">
        <v>39</v>
      </c>
      <c r="B43" s="439">
        <v>19</v>
      </c>
      <c r="C43" s="340">
        <v>19</v>
      </c>
      <c r="D43" s="341">
        <f t="shared" si="1"/>
        <v>38</v>
      </c>
      <c r="E43" s="339">
        <v>18</v>
      </c>
      <c r="F43" s="444">
        <v>7</v>
      </c>
      <c r="G43" s="341">
        <f t="shared" si="2"/>
        <v>25</v>
      </c>
      <c r="H43" s="339">
        <f t="shared" si="3"/>
        <v>37</v>
      </c>
      <c r="I43" s="340">
        <f t="shared" si="3"/>
        <v>26</v>
      </c>
      <c r="J43" s="341">
        <f t="shared" si="3"/>
        <v>63</v>
      </c>
      <c r="S43" s="337"/>
      <c r="T43" s="337"/>
      <c r="U43" s="337"/>
      <c r="V43" s="337"/>
      <c r="W43" s="337"/>
      <c r="X43" s="337"/>
      <c r="Y43" s="337"/>
      <c r="Z43" s="337"/>
      <c r="AA43" s="337"/>
      <c r="AB43" s="337"/>
      <c r="AC43" s="337"/>
      <c r="AD43" s="337"/>
      <c r="AE43" s="337"/>
      <c r="AF43" s="337"/>
      <c r="AG43" s="337"/>
      <c r="AH43" s="337"/>
      <c r="AI43" s="337"/>
      <c r="AJ43" s="337"/>
      <c r="AK43" s="337"/>
      <c r="AL43" s="337"/>
      <c r="AM43" s="337"/>
      <c r="AN43" s="337"/>
      <c r="AO43" s="337"/>
      <c r="AP43" s="337"/>
      <c r="AQ43" s="337"/>
      <c r="AR43" s="337"/>
      <c r="AS43" s="337"/>
    </row>
    <row r="44" spans="1:45" s="309" customFormat="1" ht="14.45" customHeight="1">
      <c r="A44" s="342" t="s">
        <v>40</v>
      </c>
      <c r="B44" s="439">
        <v>19</v>
      </c>
      <c r="C44" s="340">
        <v>18</v>
      </c>
      <c r="D44" s="341">
        <f t="shared" si="1"/>
        <v>37</v>
      </c>
      <c r="E44" s="339">
        <v>18</v>
      </c>
      <c r="F44" s="444">
        <v>7</v>
      </c>
      <c r="G44" s="341">
        <f t="shared" si="2"/>
        <v>25</v>
      </c>
      <c r="H44" s="339">
        <f t="shared" si="3"/>
        <v>37</v>
      </c>
      <c r="I44" s="340">
        <f t="shared" si="3"/>
        <v>25</v>
      </c>
      <c r="J44" s="341">
        <f t="shared" si="3"/>
        <v>62</v>
      </c>
      <c r="S44" s="337"/>
      <c r="T44" s="337"/>
      <c r="U44" s="337"/>
      <c r="V44" s="337"/>
      <c r="W44" s="337"/>
      <c r="X44" s="337"/>
      <c r="Y44" s="337"/>
      <c r="Z44" s="337"/>
      <c r="AA44" s="337"/>
      <c r="AB44" s="337"/>
      <c r="AC44" s="337"/>
      <c r="AD44" s="337"/>
      <c r="AE44" s="337"/>
      <c r="AF44" s="337"/>
      <c r="AG44" s="337"/>
      <c r="AH44" s="337"/>
      <c r="AI44" s="337"/>
      <c r="AJ44" s="337"/>
      <c r="AK44" s="337"/>
      <c r="AL44" s="337"/>
      <c r="AM44" s="337"/>
      <c r="AN44" s="337"/>
      <c r="AO44" s="337"/>
      <c r="AP44" s="337"/>
      <c r="AQ44" s="337"/>
      <c r="AR44" s="337"/>
      <c r="AS44" s="337"/>
    </row>
    <row r="45" spans="1:45" s="309" customFormat="1" ht="14.45" customHeight="1">
      <c r="A45" s="342" t="s">
        <v>41</v>
      </c>
      <c r="B45" s="439">
        <v>22</v>
      </c>
      <c r="C45" s="340">
        <v>20</v>
      </c>
      <c r="D45" s="341">
        <f t="shared" si="1"/>
        <v>42</v>
      </c>
      <c r="E45" s="339">
        <v>17</v>
      </c>
      <c r="F45" s="444">
        <v>5</v>
      </c>
      <c r="G45" s="341">
        <f t="shared" si="2"/>
        <v>22</v>
      </c>
      <c r="H45" s="339">
        <f t="shared" si="3"/>
        <v>39</v>
      </c>
      <c r="I45" s="340">
        <f t="shared" si="3"/>
        <v>25</v>
      </c>
      <c r="J45" s="341">
        <f t="shared" si="3"/>
        <v>64</v>
      </c>
      <c r="S45" s="337"/>
      <c r="T45" s="337"/>
      <c r="U45" s="337"/>
      <c r="V45" s="337"/>
      <c r="W45" s="337"/>
      <c r="X45" s="337"/>
      <c r="Y45" s="337"/>
      <c r="Z45" s="337"/>
      <c r="AA45" s="337"/>
      <c r="AB45" s="337"/>
      <c r="AC45" s="337"/>
      <c r="AD45" s="337"/>
      <c r="AE45" s="337"/>
      <c r="AF45" s="337"/>
      <c r="AG45" s="337"/>
      <c r="AH45" s="337"/>
      <c r="AI45" s="337"/>
      <c r="AJ45" s="337"/>
      <c r="AK45" s="337"/>
      <c r="AL45" s="337"/>
      <c r="AM45" s="337"/>
      <c r="AN45" s="337"/>
      <c r="AO45" s="337"/>
      <c r="AP45" s="337"/>
      <c r="AQ45" s="337"/>
      <c r="AR45" s="337"/>
      <c r="AS45" s="337"/>
    </row>
    <row r="46" spans="1:45" s="309" customFormat="1" ht="14.45" customHeight="1">
      <c r="A46" s="342" t="s">
        <v>42</v>
      </c>
      <c r="B46" s="439">
        <v>17</v>
      </c>
      <c r="C46" s="340">
        <v>15</v>
      </c>
      <c r="D46" s="341">
        <f t="shared" si="1"/>
        <v>32</v>
      </c>
      <c r="E46" s="339">
        <v>20</v>
      </c>
      <c r="F46" s="444">
        <v>9</v>
      </c>
      <c r="G46" s="341">
        <f t="shared" si="2"/>
        <v>29</v>
      </c>
      <c r="H46" s="339">
        <f t="shared" si="3"/>
        <v>37</v>
      </c>
      <c r="I46" s="340">
        <f t="shared" si="3"/>
        <v>24</v>
      </c>
      <c r="J46" s="341">
        <f t="shared" si="3"/>
        <v>61</v>
      </c>
      <c r="S46" s="337"/>
      <c r="T46" s="337"/>
      <c r="U46" s="337"/>
      <c r="V46" s="337"/>
      <c r="W46" s="337"/>
      <c r="X46" s="337"/>
      <c r="Y46" s="337"/>
      <c r="Z46" s="337"/>
      <c r="AA46" s="337"/>
      <c r="AB46" s="337"/>
      <c r="AC46" s="337"/>
      <c r="AD46" s="337"/>
      <c r="AE46" s="337"/>
      <c r="AF46" s="337"/>
      <c r="AG46" s="337"/>
      <c r="AH46" s="337"/>
      <c r="AI46" s="337"/>
      <c r="AJ46" s="337"/>
      <c r="AK46" s="337"/>
      <c r="AL46" s="337"/>
      <c r="AM46" s="337"/>
      <c r="AN46" s="337"/>
      <c r="AO46" s="337"/>
      <c r="AP46" s="337"/>
      <c r="AQ46" s="337"/>
      <c r="AR46" s="337"/>
      <c r="AS46" s="337"/>
    </row>
    <row r="47" spans="1:45" s="309" customFormat="1" ht="14.45" customHeight="1">
      <c r="A47" s="342" t="s">
        <v>43</v>
      </c>
      <c r="B47" s="439">
        <v>22</v>
      </c>
      <c r="C47" s="340">
        <v>9</v>
      </c>
      <c r="D47" s="341">
        <f t="shared" si="1"/>
        <v>31</v>
      </c>
      <c r="E47" s="339">
        <v>20</v>
      </c>
      <c r="F47" s="444">
        <v>12</v>
      </c>
      <c r="G47" s="341">
        <f t="shared" si="2"/>
        <v>32</v>
      </c>
      <c r="H47" s="339">
        <f t="shared" si="3"/>
        <v>42</v>
      </c>
      <c r="I47" s="340">
        <f t="shared" si="3"/>
        <v>21</v>
      </c>
      <c r="J47" s="341">
        <f t="shared" si="3"/>
        <v>63</v>
      </c>
      <c r="S47" s="337"/>
      <c r="T47" s="337"/>
      <c r="U47" s="337"/>
      <c r="V47" s="337"/>
      <c r="W47" s="337"/>
      <c r="X47" s="337"/>
      <c r="Y47" s="337"/>
      <c r="Z47" s="337"/>
      <c r="AA47" s="337"/>
      <c r="AB47" s="337"/>
      <c r="AC47" s="337"/>
      <c r="AD47" s="337"/>
      <c r="AE47" s="337"/>
      <c r="AF47" s="337"/>
      <c r="AG47" s="337"/>
      <c r="AH47" s="337"/>
      <c r="AI47" s="337"/>
      <c r="AJ47" s="337"/>
      <c r="AK47" s="337"/>
      <c r="AL47" s="337"/>
      <c r="AM47" s="337"/>
      <c r="AN47" s="337"/>
      <c r="AO47" s="337"/>
      <c r="AP47" s="337"/>
      <c r="AQ47" s="337"/>
      <c r="AR47" s="337"/>
      <c r="AS47" s="337"/>
    </row>
    <row r="48" spans="1:45" s="309" customFormat="1" ht="14.45" customHeight="1">
      <c r="A48" s="343" t="s">
        <v>44</v>
      </c>
      <c r="B48" s="439">
        <v>21</v>
      </c>
      <c r="C48" s="340">
        <v>16</v>
      </c>
      <c r="D48" s="341">
        <f t="shared" si="1"/>
        <v>37</v>
      </c>
      <c r="E48" s="339">
        <v>19</v>
      </c>
      <c r="F48" s="444">
        <v>6</v>
      </c>
      <c r="G48" s="341">
        <f t="shared" si="2"/>
        <v>25</v>
      </c>
      <c r="H48" s="339">
        <f t="shared" si="3"/>
        <v>40</v>
      </c>
      <c r="I48" s="340">
        <f t="shared" si="3"/>
        <v>22</v>
      </c>
      <c r="J48" s="341">
        <f t="shared" si="3"/>
        <v>62</v>
      </c>
      <c r="S48" s="337"/>
      <c r="T48" s="337"/>
      <c r="U48" s="337"/>
      <c r="V48" s="337"/>
      <c r="W48" s="337"/>
      <c r="X48" s="337"/>
      <c r="Y48" s="337"/>
      <c r="Z48" s="337"/>
      <c r="AA48" s="337"/>
      <c r="AB48" s="337"/>
      <c r="AC48" s="337"/>
      <c r="AD48" s="337"/>
      <c r="AE48" s="337"/>
      <c r="AF48" s="337"/>
      <c r="AG48" s="337"/>
      <c r="AH48" s="337"/>
      <c r="AI48" s="337"/>
      <c r="AJ48" s="337"/>
      <c r="AK48" s="337"/>
      <c r="AL48" s="337"/>
      <c r="AM48" s="337"/>
      <c r="AN48" s="337"/>
      <c r="AO48" s="337"/>
      <c r="AP48" s="337"/>
      <c r="AQ48" s="337"/>
      <c r="AR48" s="337"/>
      <c r="AS48" s="337"/>
    </row>
    <row r="49" spans="1:45" s="309" customFormat="1" ht="14.45" customHeight="1">
      <c r="A49" s="347" t="s">
        <v>206</v>
      </c>
      <c r="B49" s="437">
        <f>SUM(B43:B48)</f>
        <v>120</v>
      </c>
      <c r="C49" s="349">
        <f>SUM(C43:C48)</f>
        <v>97</v>
      </c>
      <c r="D49" s="350">
        <f t="shared" si="1"/>
        <v>217</v>
      </c>
      <c r="E49" s="348">
        <f>SUM(E43:E48)</f>
        <v>112</v>
      </c>
      <c r="F49" s="442">
        <f>SUM(F43:F48)</f>
        <v>46</v>
      </c>
      <c r="G49" s="350">
        <f t="shared" si="2"/>
        <v>158</v>
      </c>
      <c r="H49" s="348">
        <f t="shared" si="3"/>
        <v>232</v>
      </c>
      <c r="I49" s="349">
        <f t="shared" si="3"/>
        <v>143</v>
      </c>
      <c r="J49" s="350">
        <f t="shared" si="3"/>
        <v>375</v>
      </c>
      <c r="S49" s="337"/>
      <c r="T49" s="337"/>
      <c r="U49" s="337"/>
      <c r="V49" s="337"/>
      <c r="W49" s="337"/>
      <c r="X49" s="337"/>
      <c r="Y49" s="337"/>
      <c r="Z49" s="337"/>
      <c r="AA49" s="337"/>
      <c r="AB49" s="337"/>
      <c r="AC49" s="337"/>
      <c r="AD49" s="337"/>
      <c r="AE49" s="337"/>
      <c r="AF49" s="337"/>
      <c r="AG49" s="337"/>
      <c r="AH49" s="337"/>
      <c r="AI49" s="337"/>
      <c r="AJ49" s="337"/>
      <c r="AK49" s="337"/>
      <c r="AL49" s="337"/>
      <c r="AM49" s="337"/>
      <c r="AN49" s="337"/>
      <c r="AO49" s="337"/>
      <c r="AP49" s="337"/>
      <c r="AQ49" s="337"/>
      <c r="AR49" s="337"/>
      <c r="AS49" s="337"/>
    </row>
    <row r="50" spans="1:45" s="309" customFormat="1" ht="14.45" customHeight="1">
      <c r="A50" s="351" t="s">
        <v>46</v>
      </c>
      <c r="B50" s="439">
        <v>13</v>
      </c>
      <c r="C50" s="340">
        <v>8</v>
      </c>
      <c r="D50" s="341">
        <f t="shared" si="1"/>
        <v>21</v>
      </c>
      <c r="E50" s="339">
        <v>9</v>
      </c>
      <c r="F50" s="444">
        <v>6</v>
      </c>
      <c r="G50" s="341">
        <f t="shared" si="2"/>
        <v>15</v>
      </c>
      <c r="H50" s="339">
        <f t="shared" si="3"/>
        <v>22</v>
      </c>
      <c r="I50" s="340">
        <f t="shared" si="3"/>
        <v>14</v>
      </c>
      <c r="J50" s="341">
        <f t="shared" si="3"/>
        <v>36</v>
      </c>
      <c r="S50" s="337"/>
      <c r="T50" s="337"/>
      <c r="U50" s="337"/>
      <c r="V50" s="337"/>
      <c r="W50" s="337"/>
      <c r="X50" s="337"/>
      <c r="Y50" s="337"/>
      <c r="Z50" s="337"/>
      <c r="AA50" s="337"/>
      <c r="AB50" s="337"/>
      <c r="AC50" s="337"/>
      <c r="AD50" s="337"/>
      <c r="AE50" s="337"/>
      <c r="AF50" s="337"/>
      <c r="AG50" s="337"/>
      <c r="AH50" s="337"/>
      <c r="AI50" s="337"/>
      <c r="AJ50" s="337"/>
      <c r="AK50" s="337"/>
      <c r="AL50" s="337"/>
      <c r="AM50" s="337"/>
      <c r="AN50" s="337"/>
      <c r="AO50" s="337"/>
      <c r="AP50" s="337"/>
      <c r="AQ50" s="337"/>
      <c r="AR50" s="337"/>
      <c r="AS50" s="337"/>
    </row>
    <row r="51" spans="1:45" s="309" customFormat="1" ht="14.45" customHeight="1">
      <c r="A51" s="342" t="s">
        <v>47</v>
      </c>
      <c r="B51" s="439">
        <v>23</v>
      </c>
      <c r="C51" s="340">
        <v>13</v>
      </c>
      <c r="D51" s="341">
        <f t="shared" si="1"/>
        <v>36</v>
      </c>
      <c r="E51" s="339">
        <v>12</v>
      </c>
      <c r="F51" s="444">
        <v>4</v>
      </c>
      <c r="G51" s="341">
        <f t="shared" si="2"/>
        <v>16</v>
      </c>
      <c r="H51" s="339">
        <f t="shared" si="3"/>
        <v>35</v>
      </c>
      <c r="I51" s="340">
        <f t="shared" si="3"/>
        <v>17</v>
      </c>
      <c r="J51" s="341">
        <f t="shared" si="3"/>
        <v>52</v>
      </c>
      <c r="S51" s="337"/>
      <c r="T51" s="337"/>
      <c r="U51" s="337"/>
      <c r="V51" s="337"/>
      <c r="W51" s="337"/>
      <c r="X51" s="337"/>
      <c r="Y51" s="337"/>
      <c r="Z51" s="337"/>
      <c r="AA51" s="337"/>
      <c r="AB51" s="337"/>
      <c r="AC51" s="337"/>
      <c r="AD51" s="337"/>
      <c r="AE51" s="337"/>
      <c r="AF51" s="337"/>
      <c r="AG51" s="337"/>
      <c r="AH51" s="337"/>
      <c r="AI51" s="337"/>
      <c r="AJ51" s="337"/>
      <c r="AK51" s="337"/>
      <c r="AL51" s="337"/>
      <c r="AM51" s="337"/>
      <c r="AN51" s="337"/>
      <c r="AO51" s="337"/>
      <c r="AP51" s="337"/>
      <c r="AQ51" s="337"/>
      <c r="AR51" s="337"/>
      <c r="AS51" s="337"/>
    </row>
    <row r="52" spans="1:45" s="309" customFormat="1" ht="14.45" customHeight="1">
      <c r="A52" s="342" t="s">
        <v>48</v>
      </c>
      <c r="B52" s="439">
        <v>20</v>
      </c>
      <c r="C52" s="340">
        <v>9</v>
      </c>
      <c r="D52" s="341">
        <f t="shared" si="1"/>
        <v>29</v>
      </c>
      <c r="E52" s="339">
        <v>10</v>
      </c>
      <c r="F52" s="444">
        <v>1</v>
      </c>
      <c r="G52" s="341">
        <f t="shared" si="2"/>
        <v>11</v>
      </c>
      <c r="H52" s="339">
        <f t="shared" si="3"/>
        <v>30</v>
      </c>
      <c r="I52" s="340">
        <f t="shared" si="3"/>
        <v>10</v>
      </c>
      <c r="J52" s="341">
        <f t="shared" si="3"/>
        <v>40</v>
      </c>
      <c r="S52" s="337"/>
      <c r="T52" s="337"/>
      <c r="U52" s="337"/>
      <c r="V52" s="337"/>
      <c r="W52" s="337"/>
      <c r="X52" s="337"/>
      <c r="Y52" s="337"/>
      <c r="Z52" s="337"/>
      <c r="AA52" s="337"/>
      <c r="AB52" s="337"/>
      <c r="AC52" s="337"/>
      <c r="AD52" s="337"/>
      <c r="AE52" s="337"/>
      <c r="AF52" s="337"/>
      <c r="AG52" s="337"/>
      <c r="AH52" s="337"/>
      <c r="AI52" s="337"/>
      <c r="AJ52" s="337"/>
      <c r="AK52" s="337"/>
      <c r="AL52" s="337"/>
      <c r="AM52" s="337"/>
      <c r="AN52" s="337"/>
      <c r="AO52" s="337"/>
      <c r="AP52" s="337"/>
      <c r="AQ52" s="337"/>
      <c r="AR52" s="337"/>
      <c r="AS52" s="337"/>
    </row>
    <row r="53" spans="1:45" s="309" customFormat="1" ht="14.45" customHeight="1">
      <c r="A53" s="342" t="s">
        <v>49</v>
      </c>
      <c r="B53" s="439">
        <v>27</v>
      </c>
      <c r="C53" s="340">
        <v>9</v>
      </c>
      <c r="D53" s="341">
        <f t="shared" si="1"/>
        <v>36</v>
      </c>
      <c r="E53" s="339">
        <v>8</v>
      </c>
      <c r="F53" s="444">
        <v>5</v>
      </c>
      <c r="G53" s="341">
        <f t="shared" si="2"/>
        <v>13</v>
      </c>
      <c r="H53" s="339">
        <f t="shared" si="3"/>
        <v>35</v>
      </c>
      <c r="I53" s="340">
        <f t="shared" si="3"/>
        <v>14</v>
      </c>
      <c r="J53" s="341">
        <f t="shared" si="3"/>
        <v>49</v>
      </c>
      <c r="S53" s="337"/>
      <c r="T53" s="337"/>
      <c r="U53" s="337"/>
      <c r="V53" s="337"/>
      <c r="W53" s="337"/>
      <c r="X53" s="337"/>
      <c r="Y53" s="337"/>
      <c r="Z53" s="337"/>
      <c r="AA53" s="337"/>
      <c r="AB53" s="337"/>
      <c r="AC53" s="337"/>
      <c r="AD53" s="337"/>
      <c r="AE53" s="337"/>
      <c r="AF53" s="337"/>
      <c r="AG53" s="337"/>
      <c r="AH53" s="337"/>
      <c r="AI53" s="337"/>
      <c r="AJ53" s="337"/>
      <c r="AK53" s="337"/>
      <c r="AL53" s="337"/>
      <c r="AM53" s="337"/>
      <c r="AN53" s="337"/>
      <c r="AO53" s="337"/>
      <c r="AP53" s="337"/>
      <c r="AQ53" s="337"/>
      <c r="AR53" s="337"/>
      <c r="AS53" s="337"/>
    </row>
    <row r="54" spans="1:45" s="309" customFormat="1" ht="14.45" customHeight="1">
      <c r="A54" s="342" t="s">
        <v>50</v>
      </c>
      <c r="B54" s="439">
        <v>14</v>
      </c>
      <c r="C54" s="340">
        <v>7</v>
      </c>
      <c r="D54" s="341">
        <f t="shared" si="1"/>
        <v>21</v>
      </c>
      <c r="E54" s="339">
        <v>6</v>
      </c>
      <c r="F54" s="444">
        <v>4</v>
      </c>
      <c r="G54" s="341">
        <f t="shared" si="2"/>
        <v>10</v>
      </c>
      <c r="H54" s="339">
        <f t="shared" si="3"/>
        <v>20</v>
      </c>
      <c r="I54" s="340">
        <f t="shared" si="3"/>
        <v>11</v>
      </c>
      <c r="J54" s="341">
        <f t="shared" si="3"/>
        <v>31</v>
      </c>
      <c r="S54" s="337"/>
      <c r="T54" s="337"/>
      <c r="U54" s="337"/>
      <c r="V54" s="337"/>
      <c r="W54" s="337"/>
      <c r="X54" s="337"/>
      <c r="Y54" s="337"/>
      <c r="Z54" s="337"/>
      <c r="AA54" s="337"/>
      <c r="AB54" s="337"/>
      <c r="AC54" s="337"/>
      <c r="AD54" s="337"/>
      <c r="AE54" s="337"/>
      <c r="AF54" s="337"/>
      <c r="AG54" s="337"/>
      <c r="AH54" s="337"/>
      <c r="AI54" s="337"/>
      <c r="AJ54" s="337"/>
      <c r="AK54" s="337"/>
      <c r="AL54" s="337"/>
      <c r="AM54" s="337"/>
      <c r="AN54" s="337"/>
      <c r="AO54" s="337"/>
      <c r="AP54" s="337"/>
      <c r="AQ54" s="337"/>
      <c r="AR54" s="337"/>
      <c r="AS54" s="337"/>
    </row>
    <row r="55" spans="1:45" s="309" customFormat="1" ht="14.45" customHeight="1">
      <c r="A55" s="343" t="s">
        <v>241</v>
      </c>
      <c r="B55" s="439">
        <v>17</v>
      </c>
      <c r="C55" s="340">
        <v>6</v>
      </c>
      <c r="D55" s="341">
        <f t="shared" si="1"/>
        <v>23</v>
      </c>
      <c r="E55" s="339">
        <v>10</v>
      </c>
      <c r="F55" s="444">
        <v>3</v>
      </c>
      <c r="G55" s="341">
        <f t="shared" si="2"/>
        <v>13</v>
      </c>
      <c r="H55" s="339">
        <f t="shared" si="3"/>
        <v>27</v>
      </c>
      <c r="I55" s="340">
        <f t="shared" si="3"/>
        <v>9</v>
      </c>
      <c r="J55" s="341">
        <f t="shared" si="3"/>
        <v>36</v>
      </c>
      <c r="S55" s="337"/>
      <c r="T55" s="337"/>
      <c r="U55" s="337"/>
      <c r="V55" s="337"/>
      <c r="W55" s="337"/>
      <c r="X55" s="337"/>
      <c r="Y55" s="337"/>
      <c r="Z55" s="337"/>
      <c r="AA55" s="337"/>
      <c r="AB55" s="337"/>
      <c r="AC55" s="337"/>
      <c r="AD55" s="337"/>
      <c r="AE55" s="337"/>
      <c r="AF55" s="337"/>
      <c r="AG55" s="337"/>
      <c r="AH55" s="337"/>
      <c r="AI55" s="337"/>
      <c r="AJ55" s="337"/>
      <c r="AK55" s="337"/>
      <c r="AL55" s="337"/>
      <c r="AM55" s="337"/>
      <c r="AN55" s="337"/>
      <c r="AO55" s="337"/>
      <c r="AP55" s="337"/>
      <c r="AQ55" s="337"/>
      <c r="AR55" s="337"/>
      <c r="AS55" s="337"/>
    </row>
    <row r="56" spans="1:45" s="309" customFormat="1" ht="14.45" customHeight="1" thickBot="1">
      <c r="A56" s="359" t="s">
        <v>207</v>
      </c>
      <c r="B56" s="437">
        <f>SUM(B50:B55)</f>
        <v>114</v>
      </c>
      <c r="C56" s="361">
        <f>SUM(C50:C55)</f>
        <v>52</v>
      </c>
      <c r="D56" s="362">
        <f t="shared" si="1"/>
        <v>166</v>
      </c>
      <c r="E56" s="360">
        <f>SUM(E50:E55)</f>
        <v>55</v>
      </c>
      <c r="F56" s="442">
        <f>SUM(F50:F55)</f>
        <v>23</v>
      </c>
      <c r="G56" s="362">
        <f t="shared" si="2"/>
        <v>78</v>
      </c>
      <c r="H56" s="360">
        <f t="shared" si="3"/>
        <v>169</v>
      </c>
      <c r="I56" s="361">
        <f t="shared" si="3"/>
        <v>75</v>
      </c>
      <c r="J56" s="362">
        <f t="shared" si="3"/>
        <v>244</v>
      </c>
      <c r="S56" s="337"/>
      <c r="T56" s="337"/>
      <c r="U56" s="337"/>
      <c r="V56" s="337"/>
      <c r="W56" s="337"/>
      <c r="X56" s="337"/>
      <c r="Y56" s="337"/>
      <c r="Z56" s="337"/>
      <c r="AA56" s="337"/>
      <c r="AB56" s="337"/>
      <c r="AC56" s="337"/>
      <c r="AD56" s="337"/>
      <c r="AE56" s="337"/>
      <c r="AF56" s="337"/>
      <c r="AG56" s="337"/>
      <c r="AH56" s="337"/>
      <c r="AI56" s="337"/>
      <c r="AJ56" s="337"/>
      <c r="AK56" s="337"/>
      <c r="AL56" s="337"/>
      <c r="AM56" s="337"/>
      <c r="AN56" s="337"/>
      <c r="AO56" s="337"/>
      <c r="AP56" s="337"/>
      <c r="AQ56" s="337"/>
      <c r="AR56" s="337"/>
      <c r="AS56" s="337"/>
    </row>
    <row r="57" spans="1:45" s="309" customFormat="1" ht="14.45" customHeight="1" thickBot="1">
      <c r="A57" s="363" t="s">
        <v>208</v>
      </c>
      <c r="B57" s="364">
        <f>B27+B34+B35+B36+B37+B38+B39+B40+B41+B42+B49+B56</f>
        <v>948</v>
      </c>
      <c r="C57" s="365">
        <f t="shared" ref="C57:G57" si="4">C27+C34+C35+C36+C37+C38+C39+C40+C41+C42+C49+C56</f>
        <v>483</v>
      </c>
      <c r="D57" s="366">
        <f t="shared" si="4"/>
        <v>1431</v>
      </c>
      <c r="E57" s="364">
        <f>E27+E34+E35+E36+E37+E38+E39+E40+E41+E42+E49+E56</f>
        <v>1229</v>
      </c>
      <c r="F57" s="365">
        <f t="shared" si="4"/>
        <v>508</v>
      </c>
      <c r="G57" s="367">
        <f t="shared" si="4"/>
        <v>1737</v>
      </c>
      <c r="H57" s="364">
        <f t="shared" si="3"/>
        <v>2177</v>
      </c>
      <c r="I57" s="365">
        <f t="shared" si="3"/>
        <v>991</v>
      </c>
      <c r="J57" s="368">
        <f t="shared" si="3"/>
        <v>3168</v>
      </c>
      <c r="S57" s="337"/>
      <c r="T57" s="337"/>
      <c r="U57" s="337"/>
      <c r="V57" s="337"/>
      <c r="W57" s="337"/>
      <c r="X57" s="337"/>
      <c r="Y57" s="337"/>
      <c r="Z57" s="337"/>
      <c r="AA57" s="337"/>
      <c r="AB57" s="337"/>
      <c r="AC57" s="337"/>
      <c r="AD57" s="337"/>
      <c r="AE57" s="337"/>
      <c r="AF57" s="337"/>
      <c r="AG57" s="337"/>
      <c r="AH57" s="337"/>
      <c r="AI57" s="337"/>
      <c r="AJ57" s="337"/>
      <c r="AK57" s="337"/>
      <c r="AL57" s="337"/>
      <c r="AM57" s="337"/>
      <c r="AN57" s="337"/>
      <c r="AO57" s="337"/>
      <c r="AP57" s="337"/>
      <c r="AQ57" s="337"/>
      <c r="AR57" s="337"/>
      <c r="AS57" s="337"/>
    </row>
    <row r="58" spans="1:45" ht="15" customHeight="1"/>
  </sheetData>
  <phoneticPr fontId="3"/>
  <printOptions gridLinesSet="0"/>
  <pageMargins left="0.9055118110236221" right="0" top="0.82677165354330717" bottom="0.43307086614173229" header="0.31496062992125984" footer="0.19685039370078741"/>
  <pageSetup paperSize="9"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1:C19"/>
  <sheetViews>
    <sheetView view="pageBreakPreview" zoomScale="70" zoomScaleNormal="100" zoomScaleSheetLayoutView="70" workbookViewId="0">
      <selection activeCell="H8" sqref="H8"/>
    </sheetView>
  </sheetViews>
  <sheetFormatPr defaultRowHeight="13.5"/>
  <cols>
    <col min="1" max="1" width="9.33203125" style="533"/>
    <col min="2" max="2" width="48.6640625" style="533" customWidth="1"/>
    <col min="3" max="3" width="74.83203125" style="533" customWidth="1"/>
    <col min="4" max="16384" width="9.33203125" style="533"/>
  </cols>
  <sheetData>
    <row r="1" spans="2:3" ht="14.25" thickBot="1"/>
    <row r="2" spans="2:3" ht="31.5" customHeight="1">
      <c r="B2" s="637" t="s">
        <v>269</v>
      </c>
      <c r="C2" s="638"/>
    </row>
    <row r="3" spans="2:3" ht="22.5" customHeight="1">
      <c r="B3" s="543" t="s">
        <v>268</v>
      </c>
      <c r="C3" s="542" t="s">
        <v>267</v>
      </c>
    </row>
    <row r="4" spans="2:3" ht="19.5" customHeight="1">
      <c r="B4" s="541" t="s">
        <v>266</v>
      </c>
      <c r="C4" s="540"/>
    </row>
    <row r="5" spans="2:3" ht="56.25" customHeight="1">
      <c r="B5" s="537"/>
      <c r="C5" s="536"/>
    </row>
    <row r="6" spans="2:3" ht="56.25" customHeight="1">
      <c r="B6" s="537"/>
      <c r="C6" s="536"/>
    </row>
    <row r="7" spans="2:3" ht="56.25" customHeight="1">
      <c r="B7" s="537"/>
      <c r="C7" s="536"/>
    </row>
    <row r="8" spans="2:3" ht="56.25" customHeight="1">
      <c r="B8" s="537"/>
      <c r="C8" s="536"/>
    </row>
    <row r="9" spans="2:3" ht="56.25" customHeight="1">
      <c r="B9" s="537"/>
      <c r="C9" s="536"/>
    </row>
    <row r="10" spans="2:3" ht="56.25" customHeight="1">
      <c r="B10" s="537"/>
      <c r="C10" s="536"/>
    </row>
    <row r="11" spans="2:3" ht="56.25" customHeight="1" thickBot="1">
      <c r="B11" s="535"/>
      <c r="C11" s="534"/>
    </row>
    <row r="12" spans="2:3" ht="18" customHeight="1">
      <c r="B12" s="539" t="s">
        <v>265</v>
      </c>
      <c r="C12" s="538"/>
    </row>
    <row r="13" spans="2:3" ht="56.25" customHeight="1">
      <c r="B13" s="537"/>
      <c r="C13" s="536"/>
    </row>
    <row r="14" spans="2:3" ht="56.25" customHeight="1">
      <c r="B14" s="537"/>
      <c r="C14" s="536"/>
    </row>
    <row r="15" spans="2:3" ht="56.25" customHeight="1">
      <c r="B15" s="537"/>
      <c r="C15" s="536"/>
    </row>
    <row r="16" spans="2:3" ht="56.25" customHeight="1">
      <c r="B16" s="537"/>
      <c r="C16" s="536"/>
    </row>
    <row r="17" spans="2:3" ht="56.25" customHeight="1">
      <c r="B17" s="537"/>
      <c r="C17" s="536"/>
    </row>
    <row r="18" spans="2:3" ht="56.25" customHeight="1">
      <c r="B18" s="537"/>
      <c r="C18" s="536"/>
    </row>
    <row r="19" spans="2:3" ht="56.25" customHeight="1" thickBot="1">
      <c r="B19" s="535"/>
      <c r="C19" s="534"/>
    </row>
  </sheetData>
  <mergeCells count="1">
    <mergeCell ref="B2:C2"/>
  </mergeCells>
  <phoneticPr fontId="3"/>
  <pageMargins left="0.70866141732283472" right="0.70866141732283472" top="0.74803149606299213" bottom="0.74803149606299213" header="0.31496062992125984" footer="0.31496062992125984"/>
  <pageSetup paperSize="9" scale="87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S58"/>
  <sheetViews>
    <sheetView view="pageBreakPreview" zoomScale="60" zoomScaleNormal="70" workbookViewId="0">
      <selection activeCell="A15" sqref="A15"/>
    </sheetView>
  </sheetViews>
  <sheetFormatPr defaultColWidth="6" defaultRowHeight="11.25"/>
  <cols>
    <col min="1" max="1" width="19.5" style="286" customWidth="1"/>
    <col min="2" max="10" width="11.33203125" style="286" customWidth="1"/>
    <col min="11" max="16" width="6.83203125" style="286" customWidth="1"/>
    <col min="17" max="43" width="6" style="287"/>
    <col min="44" max="16384" width="6" style="286"/>
  </cols>
  <sheetData>
    <row r="1" spans="1:43" ht="12" thickBot="1"/>
    <row r="2" spans="1:43" ht="14.1" customHeight="1">
      <c r="A2" s="288"/>
      <c r="B2" s="289"/>
      <c r="C2" s="289"/>
      <c r="D2" s="290"/>
      <c r="E2" s="291"/>
      <c r="F2" s="292"/>
      <c r="G2" s="289"/>
      <c r="H2" s="289"/>
      <c r="I2" s="289"/>
      <c r="J2" s="290"/>
      <c r="K2" s="293"/>
      <c r="L2" s="294"/>
      <c r="M2" s="295"/>
      <c r="N2" s="295"/>
      <c r="O2" s="295"/>
      <c r="P2" s="295"/>
    </row>
    <row r="3" spans="1:43" ht="14.1" customHeight="1">
      <c r="A3" s="296"/>
      <c r="B3" s="293"/>
      <c r="C3" s="293"/>
      <c r="D3" s="297"/>
      <c r="E3" s="298"/>
      <c r="F3" s="299"/>
      <c r="G3" s="293"/>
      <c r="H3" s="293"/>
      <c r="I3" s="293"/>
      <c r="J3" s="297"/>
      <c r="K3" s="293"/>
      <c r="L3" s="295"/>
      <c r="M3" s="295"/>
      <c r="N3" s="295"/>
      <c r="O3" s="295"/>
      <c r="P3" s="295"/>
    </row>
    <row r="4" spans="1:43" ht="11.25" customHeight="1">
      <c r="A4" s="300"/>
      <c r="B4" s="293"/>
      <c r="C4" s="293"/>
      <c r="D4" s="297"/>
      <c r="E4" s="298"/>
      <c r="F4" s="299"/>
      <c r="G4" s="293"/>
      <c r="H4" s="293"/>
      <c r="I4" s="293"/>
      <c r="J4" s="297"/>
      <c r="K4" s="293"/>
      <c r="L4" s="295"/>
      <c r="M4" s="295"/>
      <c r="N4" s="295"/>
      <c r="O4" s="295"/>
      <c r="P4" s="295"/>
    </row>
    <row r="5" spans="1:43" ht="18" customHeight="1">
      <c r="A5" s="300"/>
      <c r="B5" s="293"/>
      <c r="C5" s="293"/>
      <c r="D5" s="297"/>
      <c r="E5" s="298"/>
      <c r="F5" s="299"/>
      <c r="G5" s="293"/>
      <c r="H5" s="293"/>
      <c r="I5" s="293"/>
      <c r="J5" s="297"/>
      <c r="K5" s="293"/>
      <c r="L5" s="295"/>
      <c r="M5" s="295"/>
      <c r="N5" s="295"/>
      <c r="O5" s="295"/>
      <c r="P5" s="295"/>
    </row>
    <row r="6" spans="1:43" ht="29.25" customHeight="1">
      <c r="A6" s="301" t="s">
        <v>183</v>
      </c>
      <c r="B6" s="293"/>
      <c r="C6" s="293"/>
      <c r="D6" s="297"/>
      <c r="E6" s="298" t="s">
        <v>184</v>
      </c>
      <c r="F6" s="299" t="s">
        <v>184</v>
      </c>
      <c r="G6" s="293" t="s">
        <v>184</v>
      </c>
      <c r="H6" s="293" t="s">
        <v>184</v>
      </c>
      <c r="I6" s="293" t="s">
        <v>184</v>
      </c>
      <c r="J6" s="297" t="s">
        <v>184</v>
      </c>
      <c r="K6" s="293" t="s">
        <v>184</v>
      </c>
      <c r="L6" s="295"/>
      <c r="M6" s="295"/>
      <c r="N6" s="295"/>
      <c r="O6" s="295"/>
      <c r="P6" s="295"/>
    </row>
    <row r="7" spans="1:43" ht="12.75" customHeight="1">
      <c r="A7" s="302"/>
      <c r="B7" s="293"/>
      <c r="C7" s="293"/>
      <c r="D7" s="297"/>
      <c r="E7" s="298"/>
      <c r="F7" s="303"/>
      <c r="G7" s="304"/>
      <c r="H7" s="304"/>
      <c r="I7" s="304"/>
      <c r="J7" s="305"/>
      <c r="K7" s="304"/>
      <c r="L7" s="304"/>
      <c r="M7" s="295"/>
      <c r="N7" s="295"/>
      <c r="O7" s="295"/>
      <c r="P7" s="295"/>
    </row>
    <row r="8" spans="1:43" ht="14.1" customHeight="1">
      <c r="A8" s="300"/>
      <c r="B8" s="293"/>
      <c r="C8" s="293"/>
      <c r="D8" s="297"/>
      <c r="E8" s="298"/>
      <c r="F8" s="299"/>
      <c r="G8" s="293"/>
      <c r="H8" s="293"/>
      <c r="I8" s="293"/>
      <c r="J8" s="297"/>
      <c r="K8" s="293"/>
      <c r="L8" s="295"/>
      <c r="M8" s="295"/>
      <c r="N8" s="295"/>
      <c r="O8" s="295"/>
      <c r="P8" s="295"/>
    </row>
    <row r="9" spans="1:43" ht="14.1" customHeight="1">
      <c r="A9" s="296"/>
      <c r="B9" s="293"/>
      <c r="C9" s="293"/>
      <c r="D9" s="297"/>
      <c r="E9" s="298"/>
      <c r="F9" s="299"/>
      <c r="G9" s="293"/>
      <c r="H9" s="293"/>
      <c r="I9" s="304"/>
      <c r="J9" s="305"/>
      <c r="K9" s="304"/>
      <c r="L9" s="304"/>
      <c r="M9" s="304"/>
      <c r="N9" s="295"/>
      <c r="O9" s="295"/>
      <c r="P9" s="295"/>
    </row>
    <row r="10" spans="1:43" ht="14.1" customHeight="1">
      <c r="A10" s="296"/>
      <c r="B10" s="293"/>
      <c r="C10" s="293"/>
      <c r="D10" s="297"/>
      <c r="E10" s="298"/>
      <c r="F10" s="299"/>
      <c r="G10" s="293"/>
      <c r="H10" s="293"/>
      <c r="I10" s="304"/>
      <c r="J10" s="305"/>
      <c r="K10" s="304"/>
      <c r="L10" s="304"/>
      <c r="M10" s="304"/>
      <c r="N10" s="295"/>
      <c r="O10" s="295"/>
      <c r="P10" s="295"/>
    </row>
    <row r="11" spans="1:43" ht="14.1" customHeight="1">
      <c r="A11" s="302"/>
      <c r="B11" s="304"/>
      <c r="C11" s="304"/>
      <c r="D11" s="305"/>
      <c r="E11" s="306"/>
      <c r="F11" s="303"/>
      <c r="G11" s="293"/>
      <c r="H11" s="293"/>
      <c r="I11" s="304"/>
      <c r="J11" s="305"/>
      <c r="K11" s="304"/>
      <c r="L11" s="304"/>
      <c r="M11" s="304"/>
      <c r="N11" s="295"/>
      <c r="O11" s="295"/>
      <c r="P11" s="295"/>
    </row>
    <row r="12" spans="1:43" ht="14.1" customHeight="1">
      <c r="A12" s="303"/>
      <c r="B12" s="293"/>
      <c r="C12" s="293"/>
      <c r="D12" s="297"/>
      <c r="E12" s="298"/>
      <c r="F12" s="299"/>
      <c r="G12" s="293"/>
      <c r="H12" s="293"/>
      <c r="I12" s="304"/>
      <c r="J12" s="305"/>
      <c r="K12" s="304"/>
      <c r="L12" s="304"/>
      <c r="M12" s="304"/>
      <c r="N12" s="295"/>
      <c r="O12" s="295"/>
      <c r="P12" s="295"/>
    </row>
    <row r="13" spans="1:43" ht="14.1" customHeight="1">
      <c r="A13" s="307" t="s">
        <v>238</v>
      </c>
      <c r="B13" s="293"/>
      <c r="C13" s="293"/>
      <c r="D13" s="297"/>
      <c r="E13" s="298"/>
      <c r="F13" s="299"/>
      <c r="G13" s="293"/>
      <c r="H13" s="293"/>
      <c r="I13" s="304"/>
      <c r="J13" s="305"/>
      <c r="K13" s="304"/>
      <c r="L13" s="304"/>
      <c r="M13" s="304"/>
      <c r="N13" s="295"/>
      <c r="O13" s="295"/>
      <c r="P13" s="295"/>
    </row>
    <row r="14" spans="1:43" ht="14.1" customHeight="1">
      <c r="A14" s="303"/>
      <c r="B14" s="293"/>
      <c r="C14" s="293"/>
      <c r="D14" s="297"/>
      <c r="E14" s="298"/>
      <c r="F14" s="299"/>
      <c r="G14" s="293"/>
      <c r="H14" s="293"/>
      <c r="I14" s="304"/>
      <c r="J14" s="305"/>
      <c r="K14" s="304"/>
      <c r="L14" s="304"/>
      <c r="M14" s="304"/>
      <c r="N14" s="295"/>
      <c r="O14" s="295"/>
      <c r="P14" s="295"/>
    </row>
    <row r="15" spans="1:43" ht="14.1" customHeight="1">
      <c r="A15" s="307" t="s">
        <v>259</v>
      </c>
      <c r="B15" s="293"/>
      <c r="C15" s="293"/>
      <c r="D15" s="297"/>
      <c r="E15" s="298"/>
      <c r="F15" s="299"/>
      <c r="G15" s="295"/>
      <c r="H15" s="295"/>
      <c r="I15" s="304"/>
      <c r="J15" s="305"/>
      <c r="K15" s="304"/>
      <c r="L15" s="304"/>
      <c r="M15" s="304"/>
      <c r="N15" s="295"/>
      <c r="O15" s="295"/>
      <c r="P15" s="295"/>
    </row>
    <row r="16" spans="1:43" s="309" customFormat="1" ht="14.1" customHeight="1">
      <c r="A16" s="303"/>
      <c r="B16" s="293"/>
      <c r="C16" s="293"/>
      <c r="D16" s="297"/>
      <c r="E16" s="298"/>
      <c r="F16" s="299"/>
      <c r="G16" s="308"/>
      <c r="H16" s="308"/>
      <c r="I16" s="304"/>
      <c r="J16" s="305"/>
      <c r="K16" s="304"/>
      <c r="L16" s="304"/>
      <c r="M16" s="304"/>
      <c r="N16" s="308"/>
      <c r="O16" s="308"/>
      <c r="P16" s="308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</row>
    <row r="17" spans="1:45" ht="14.1" customHeight="1">
      <c r="A17" s="307" t="s">
        <v>185</v>
      </c>
      <c r="B17" s="295"/>
      <c r="C17" s="310"/>
      <c r="D17" s="311"/>
      <c r="E17" s="312"/>
      <c r="F17" s="302"/>
      <c r="G17" s="293"/>
      <c r="H17" s="293"/>
      <c r="I17" s="293"/>
      <c r="J17" s="297"/>
      <c r="K17" s="313"/>
      <c r="L17" s="295"/>
      <c r="M17" s="295"/>
      <c r="N17" s="295"/>
      <c r="O17" s="295"/>
      <c r="P17" s="295"/>
    </row>
    <row r="18" spans="1:45" ht="12.75" customHeight="1" thickBot="1">
      <c r="A18" s="314"/>
      <c r="B18" s="28"/>
      <c r="C18" s="315"/>
      <c r="D18" s="316"/>
      <c r="E18" s="317"/>
      <c r="F18" s="318"/>
      <c r="G18" s="319"/>
      <c r="H18" s="319"/>
      <c r="I18" s="319"/>
      <c r="J18" s="320"/>
      <c r="K18" s="313"/>
      <c r="L18" s="295"/>
      <c r="M18" s="295"/>
      <c r="N18" s="295"/>
      <c r="O18" s="295"/>
      <c r="P18" s="295"/>
    </row>
    <row r="19" spans="1:45" s="309" customFormat="1" ht="14.45" customHeight="1" thickBot="1">
      <c r="A19" s="321" t="s">
        <v>2</v>
      </c>
      <c r="B19" s="322" t="s">
        <v>209</v>
      </c>
      <c r="C19" s="323"/>
      <c r="D19" s="324"/>
      <c r="E19" s="322" t="s">
        <v>210</v>
      </c>
      <c r="F19" s="324"/>
      <c r="G19" s="325"/>
      <c r="H19" s="322" t="s">
        <v>14</v>
      </c>
      <c r="I19" s="323"/>
      <c r="J19" s="325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</row>
    <row r="20" spans="1:45" s="332" customFormat="1" ht="14.45" customHeight="1" thickBot="1">
      <c r="A20" s="326" t="s">
        <v>211</v>
      </c>
      <c r="B20" s="327" t="s">
        <v>189</v>
      </c>
      <c r="C20" s="328" t="s">
        <v>190</v>
      </c>
      <c r="D20" s="329" t="s">
        <v>14</v>
      </c>
      <c r="E20" s="327" t="s">
        <v>189</v>
      </c>
      <c r="F20" s="328" t="s">
        <v>190</v>
      </c>
      <c r="G20" s="330" t="s">
        <v>14</v>
      </c>
      <c r="H20" s="327" t="s">
        <v>189</v>
      </c>
      <c r="I20" s="328" t="s">
        <v>190</v>
      </c>
      <c r="J20" s="330" t="s">
        <v>14</v>
      </c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1"/>
      <c r="AL20" s="331"/>
      <c r="AM20" s="331"/>
      <c r="AN20" s="331"/>
      <c r="AO20" s="331"/>
      <c r="AP20" s="331"/>
      <c r="AQ20" s="331"/>
      <c r="AR20" s="331"/>
      <c r="AS20" s="331"/>
    </row>
    <row r="21" spans="1:45" s="309" customFormat="1" ht="14.45" customHeight="1">
      <c r="A21" s="333" t="s">
        <v>191</v>
      </c>
      <c r="B21" s="334">
        <v>24</v>
      </c>
      <c r="C21" s="335">
        <v>5</v>
      </c>
      <c r="D21" s="336">
        <f>SUM(B21:C21)</f>
        <v>29</v>
      </c>
      <c r="E21" s="334">
        <v>46</v>
      </c>
      <c r="F21" s="335">
        <v>2</v>
      </c>
      <c r="G21" s="336">
        <f>SUM(E21:F21)</f>
        <v>48</v>
      </c>
      <c r="H21" s="334">
        <f>B21+E21</f>
        <v>70</v>
      </c>
      <c r="I21" s="335">
        <f t="shared" ref="I21:J36" si="0">C21+F21</f>
        <v>7</v>
      </c>
      <c r="J21" s="336">
        <f t="shared" si="0"/>
        <v>77</v>
      </c>
      <c r="S21" s="337"/>
      <c r="T21" s="337"/>
      <c r="U21" s="337"/>
      <c r="V21" s="337"/>
      <c r="W21" s="337"/>
      <c r="X21" s="337"/>
      <c r="Y21" s="337"/>
      <c r="Z21" s="337"/>
      <c r="AA21" s="337"/>
      <c r="AB21" s="337"/>
      <c r="AC21" s="337"/>
      <c r="AD21" s="337"/>
      <c r="AE21" s="337"/>
      <c r="AF21" s="337"/>
      <c r="AG21" s="337"/>
      <c r="AH21" s="337"/>
      <c r="AI21" s="337"/>
      <c r="AJ21" s="337"/>
      <c r="AK21" s="337"/>
      <c r="AL21" s="337"/>
      <c r="AM21" s="337"/>
      <c r="AN21" s="337"/>
      <c r="AO21" s="337"/>
      <c r="AP21" s="337"/>
      <c r="AQ21" s="337"/>
      <c r="AR21" s="337"/>
      <c r="AS21" s="337"/>
    </row>
    <row r="22" spans="1:45" s="309" customFormat="1" ht="14.45" customHeight="1">
      <c r="A22" s="338" t="s">
        <v>192</v>
      </c>
      <c r="B22" s="339">
        <v>15</v>
      </c>
      <c r="C22" s="340">
        <v>0</v>
      </c>
      <c r="D22" s="341">
        <f t="shared" ref="D22:D56" si="1">SUM(B22:C22)</f>
        <v>15</v>
      </c>
      <c r="E22" s="339">
        <v>31</v>
      </c>
      <c r="F22" s="340">
        <v>2</v>
      </c>
      <c r="G22" s="341">
        <f t="shared" ref="G22:G56" si="2">SUM(E22:F22)</f>
        <v>33</v>
      </c>
      <c r="H22" s="339">
        <f t="shared" ref="H22:J57" si="3">B22+E22</f>
        <v>46</v>
      </c>
      <c r="I22" s="340">
        <f t="shared" si="0"/>
        <v>2</v>
      </c>
      <c r="J22" s="341">
        <f t="shared" si="0"/>
        <v>48</v>
      </c>
      <c r="S22" s="337"/>
      <c r="T22" s="337"/>
      <c r="U22" s="337"/>
      <c r="V22" s="337"/>
      <c r="W22" s="337"/>
      <c r="X22" s="337"/>
      <c r="Y22" s="337"/>
      <c r="Z22" s="337"/>
      <c r="AA22" s="337"/>
      <c r="AB22" s="337"/>
      <c r="AC22" s="337"/>
      <c r="AD22" s="337"/>
      <c r="AE22" s="337"/>
      <c r="AF22" s="337"/>
      <c r="AG22" s="337"/>
      <c r="AH22" s="337"/>
      <c r="AI22" s="337"/>
      <c r="AJ22" s="337"/>
      <c r="AK22" s="337"/>
      <c r="AL22" s="337"/>
      <c r="AM22" s="337"/>
      <c r="AN22" s="337"/>
      <c r="AO22" s="337"/>
      <c r="AP22" s="337"/>
      <c r="AQ22" s="337"/>
      <c r="AR22" s="337"/>
      <c r="AS22" s="337"/>
    </row>
    <row r="23" spans="1:45" s="309" customFormat="1" ht="14.45" customHeight="1">
      <c r="A23" s="342" t="s">
        <v>193</v>
      </c>
      <c r="B23" s="339">
        <v>31</v>
      </c>
      <c r="C23" s="340">
        <v>5</v>
      </c>
      <c r="D23" s="341">
        <f t="shared" si="1"/>
        <v>36</v>
      </c>
      <c r="E23" s="339">
        <v>57</v>
      </c>
      <c r="F23" s="340">
        <v>11</v>
      </c>
      <c r="G23" s="341">
        <f t="shared" si="2"/>
        <v>68</v>
      </c>
      <c r="H23" s="339">
        <f t="shared" si="3"/>
        <v>88</v>
      </c>
      <c r="I23" s="340">
        <f t="shared" si="0"/>
        <v>16</v>
      </c>
      <c r="J23" s="341">
        <f t="shared" si="0"/>
        <v>104</v>
      </c>
      <c r="S23" s="337"/>
      <c r="T23" s="337"/>
      <c r="U23" s="337"/>
      <c r="V23" s="337"/>
      <c r="W23" s="337"/>
      <c r="X23" s="337"/>
      <c r="Y23" s="337"/>
      <c r="Z23" s="337"/>
      <c r="AA23" s="337"/>
      <c r="AB23" s="337"/>
      <c r="AC23" s="337"/>
      <c r="AD23" s="337"/>
      <c r="AE23" s="337"/>
      <c r="AF23" s="337"/>
      <c r="AG23" s="337"/>
      <c r="AH23" s="337"/>
      <c r="AI23" s="337"/>
      <c r="AJ23" s="337"/>
      <c r="AK23" s="337"/>
      <c r="AL23" s="337"/>
      <c r="AM23" s="337"/>
      <c r="AN23" s="337"/>
      <c r="AO23" s="337"/>
      <c r="AP23" s="337"/>
      <c r="AQ23" s="337"/>
      <c r="AR23" s="337"/>
      <c r="AS23" s="337"/>
    </row>
    <row r="24" spans="1:45" s="309" customFormat="1" ht="14.45" customHeight="1">
      <c r="A24" s="342" t="s">
        <v>194</v>
      </c>
      <c r="B24" s="339">
        <v>29</v>
      </c>
      <c r="C24" s="340">
        <v>8</v>
      </c>
      <c r="D24" s="341">
        <f t="shared" si="1"/>
        <v>37</v>
      </c>
      <c r="E24" s="339">
        <v>45</v>
      </c>
      <c r="F24" s="340">
        <v>7</v>
      </c>
      <c r="G24" s="341">
        <f t="shared" si="2"/>
        <v>52</v>
      </c>
      <c r="H24" s="339">
        <f t="shared" si="3"/>
        <v>74</v>
      </c>
      <c r="I24" s="340">
        <f t="shared" si="0"/>
        <v>15</v>
      </c>
      <c r="J24" s="341">
        <f t="shared" si="0"/>
        <v>89</v>
      </c>
      <c r="S24" s="337"/>
      <c r="T24" s="337"/>
      <c r="U24" s="337"/>
      <c r="V24" s="337"/>
      <c r="W24" s="337"/>
      <c r="X24" s="337"/>
      <c r="Y24" s="337"/>
      <c r="Z24" s="337"/>
      <c r="AA24" s="337"/>
      <c r="AB24" s="337"/>
      <c r="AC24" s="337"/>
      <c r="AD24" s="337"/>
      <c r="AE24" s="337"/>
      <c r="AF24" s="337"/>
      <c r="AG24" s="337"/>
      <c r="AH24" s="337"/>
      <c r="AI24" s="337"/>
      <c r="AJ24" s="337"/>
      <c r="AK24" s="337"/>
      <c r="AL24" s="337"/>
      <c r="AM24" s="337"/>
      <c r="AN24" s="337"/>
      <c r="AO24" s="337"/>
      <c r="AP24" s="337"/>
      <c r="AQ24" s="337"/>
      <c r="AR24" s="337"/>
      <c r="AS24" s="337"/>
    </row>
    <row r="25" spans="1:45" s="309" customFormat="1" ht="14.45" customHeight="1">
      <c r="A25" s="342" t="s">
        <v>195</v>
      </c>
      <c r="B25" s="339">
        <v>37</v>
      </c>
      <c r="C25" s="340">
        <v>7</v>
      </c>
      <c r="D25" s="341">
        <f t="shared" si="1"/>
        <v>44</v>
      </c>
      <c r="E25" s="339">
        <v>39</v>
      </c>
      <c r="F25" s="340">
        <v>7</v>
      </c>
      <c r="G25" s="341">
        <f t="shared" si="2"/>
        <v>46</v>
      </c>
      <c r="H25" s="339">
        <f t="shared" si="3"/>
        <v>76</v>
      </c>
      <c r="I25" s="340">
        <f t="shared" si="0"/>
        <v>14</v>
      </c>
      <c r="J25" s="341">
        <f t="shared" si="0"/>
        <v>90</v>
      </c>
      <c r="S25" s="337"/>
      <c r="T25" s="337"/>
      <c r="U25" s="337"/>
      <c r="V25" s="337"/>
      <c r="W25" s="337"/>
      <c r="X25" s="337"/>
      <c r="Y25" s="337"/>
      <c r="Z25" s="337"/>
      <c r="AA25" s="337"/>
      <c r="AB25" s="337"/>
      <c r="AC25" s="337"/>
      <c r="AD25" s="337"/>
      <c r="AE25" s="337"/>
      <c r="AF25" s="337"/>
      <c r="AG25" s="337"/>
      <c r="AH25" s="337"/>
      <c r="AI25" s="337"/>
      <c r="AJ25" s="337"/>
      <c r="AK25" s="337"/>
      <c r="AL25" s="337"/>
      <c r="AM25" s="337"/>
      <c r="AN25" s="337"/>
      <c r="AO25" s="337"/>
      <c r="AP25" s="337"/>
      <c r="AQ25" s="337"/>
      <c r="AR25" s="337"/>
      <c r="AS25" s="337"/>
    </row>
    <row r="26" spans="1:45" s="309" customFormat="1" ht="14.45" customHeight="1">
      <c r="A26" s="343" t="s">
        <v>196</v>
      </c>
      <c r="B26" s="344">
        <v>37</v>
      </c>
      <c r="C26" s="345">
        <v>8</v>
      </c>
      <c r="D26" s="346">
        <f t="shared" si="1"/>
        <v>45</v>
      </c>
      <c r="E26" s="344">
        <v>27</v>
      </c>
      <c r="F26" s="345">
        <v>5</v>
      </c>
      <c r="G26" s="346">
        <f t="shared" si="2"/>
        <v>32</v>
      </c>
      <c r="H26" s="344">
        <f t="shared" si="3"/>
        <v>64</v>
      </c>
      <c r="I26" s="345">
        <f t="shared" si="0"/>
        <v>13</v>
      </c>
      <c r="J26" s="346">
        <f t="shared" si="0"/>
        <v>77</v>
      </c>
      <c r="S26" s="337"/>
      <c r="T26" s="337"/>
      <c r="U26" s="337"/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337"/>
      <c r="AJ26" s="337"/>
      <c r="AK26" s="337"/>
      <c r="AL26" s="337"/>
      <c r="AM26" s="337"/>
      <c r="AN26" s="337"/>
      <c r="AO26" s="337"/>
      <c r="AP26" s="337"/>
      <c r="AQ26" s="337"/>
      <c r="AR26" s="337"/>
      <c r="AS26" s="337"/>
    </row>
    <row r="27" spans="1:45" s="309" customFormat="1" ht="14.45" customHeight="1">
      <c r="A27" s="347" t="s">
        <v>197</v>
      </c>
      <c r="B27" s="437">
        <f>SUM(B21:B26)</f>
        <v>173</v>
      </c>
      <c r="C27" s="349">
        <f>SUM(C21:C26)</f>
        <v>33</v>
      </c>
      <c r="D27" s="350">
        <f t="shared" si="1"/>
        <v>206</v>
      </c>
      <c r="E27" s="348">
        <f>SUM(E21:E26)</f>
        <v>245</v>
      </c>
      <c r="F27" s="442">
        <f>SUM(F21:F26)</f>
        <v>34</v>
      </c>
      <c r="G27" s="350">
        <f t="shared" si="2"/>
        <v>279</v>
      </c>
      <c r="H27" s="348">
        <f t="shared" si="3"/>
        <v>418</v>
      </c>
      <c r="I27" s="349">
        <f t="shared" si="0"/>
        <v>67</v>
      </c>
      <c r="J27" s="350">
        <f t="shared" si="0"/>
        <v>485</v>
      </c>
      <c r="S27" s="337"/>
      <c r="T27" s="337"/>
      <c r="U27" s="337"/>
      <c r="V27" s="337"/>
      <c r="W27" s="337"/>
      <c r="X27" s="337"/>
      <c r="Y27" s="337"/>
      <c r="Z27" s="337"/>
      <c r="AA27" s="337"/>
      <c r="AB27" s="337"/>
      <c r="AC27" s="337"/>
      <c r="AD27" s="337"/>
      <c r="AE27" s="337"/>
      <c r="AF27" s="337"/>
      <c r="AG27" s="337"/>
      <c r="AH27" s="337"/>
      <c r="AI27" s="337"/>
      <c r="AJ27" s="337"/>
      <c r="AK27" s="337"/>
      <c r="AL27" s="337"/>
      <c r="AM27" s="337"/>
      <c r="AN27" s="337"/>
      <c r="AO27" s="337"/>
      <c r="AP27" s="337"/>
      <c r="AQ27" s="337"/>
      <c r="AR27" s="337"/>
      <c r="AS27" s="337"/>
    </row>
    <row r="28" spans="1:45" s="309" customFormat="1" ht="14.45" customHeight="1">
      <c r="A28" s="351" t="s">
        <v>198</v>
      </c>
      <c r="B28" s="438">
        <v>65</v>
      </c>
      <c r="C28" s="353">
        <v>16</v>
      </c>
      <c r="D28" s="354">
        <f t="shared" si="1"/>
        <v>81</v>
      </c>
      <c r="E28" s="352">
        <v>42</v>
      </c>
      <c r="F28" s="443">
        <v>9</v>
      </c>
      <c r="G28" s="354">
        <f t="shared" si="2"/>
        <v>51</v>
      </c>
      <c r="H28" s="352">
        <f t="shared" si="3"/>
        <v>107</v>
      </c>
      <c r="I28" s="353">
        <f t="shared" si="0"/>
        <v>25</v>
      </c>
      <c r="J28" s="354">
        <f t="shared" si="0"/>
        <v>132</v>
      </c>
      <c r="S28" s="337"/>
      <c r="T28" s="337"/>
      <c r="U28" s="337"/>
      <c r="V28" s="337"/>
      <c r="W28" s="337"/>
      <c r="X28" s="337"/>
      <c r="Y28" s="337"/>
      <c r="Z28" s="337"/>
      <c r="AA28" s="337"/>
      <c r="AB28" s="337"/>
      <c r="AC28" s="337"/>
      <c r="AD28" s="337"/>
      <c r="AE28" s="337"/>
      <c r="AF28" s="337"/>
      <c r="AG28" s="337"/>
      <c r="AH28" s="337"/>
      <c r="AI28" s="337"/>
      <c r="AJ28" s="337"/>
      <c r="AK28" s="337"/>
      <c r="AL28" s="337"/>
      <c r="AM28" s="337"/>
      <c r="AN28" s="337"/>
      <c r="AO28" s="337"/>
      <c r="AP28" s="337"/>
      <c r="AQ28" s="337"/>
      <c r="AR28" s="337"/>
      <c r="AS28" s="337"/>
    </row>
    <row r="29" spans="1:45" s="309" customFormat="1" ht="14.45" customHeight="1">
      <c r="A29" s="342" t="s">
        <v>199</v>
      </c>
      <c r="B29" s="439">
        <v>29</v>
      </c>
      <c r="C29" s="340">
        <v>7</v>
      </c>
      <c r="D29" s="341">
        <f t="shared" si="1"/>
        <v>36</v>
      </c>
      <c r="E29" s="339">
        <v>32</v>
      </c>
      <c r="F29" s="444">
        <v>5</v>
      </c>
      <c r="G29" s="341">
        <f t="shared" si="2"/>
        <v>37</v>
      </c>
      <c r="H29" s="339">
        <f t="shared" si="3"/>
        <v>61</v>
      </c>
      <c r="I29" s="340">
        <f t="shared" si="0"/>
        <v>12</v>
      </c>
      <c r="J29" s="341">
        <f t="shared" si="0"/>
        <v>73</v>
      </c>
      <c r="S29" s="337"/>
      <c r="T29" s="337"/>
      <c r="U29" s="337"/>
      <c r="V29" s="337"/>
      <c r="W29" s="337"/>
      <c r="X29" s="337"/>
      <c r="Y29" s="337"/>
      <c r="Z29" s="337"/>
      <c r="AA29" s="337"/>
      <c r="AB29" s="337"/>
      <c r="AC29" s="337"/>
      <c r="AD29" s="337"/>
      <c r="AE29" s="337"/>
      <c r="AF29" s="337"/>
      <c r="AG29" s="337"/>
      <c r="AH29" s="337"/>
      <c r="AI29" s="337"/>
      <c r="AJ29" s="337"/>
      <c r="AK29" s="337"/>
      <c r="AL29" s="337"/>
      <c r="AM29" s="337"/>
      <c r="AN29" s="337"/>
      <c r="AO29" s="337"/>
      <c r="AP29" s="337"/>
      <c r="AQ29" s="337"/>
      <c r="AR29" s="337"/>
      <c r="AS29" s="337"/>
    </row>
    <row r="30" spans="1:45" s="309" customFormat="1" ht="14.45" customHeight="1">
      <c r="A30" s="342" t="s">
        <v>200</v>
      </c>
      <c r="B30" s="439">
        <v>36</v>
      </c>
      <c r="C30" s="340">
        <v>5</v>
      </c>
      <c r="D30" s="341">
        <f t="shared" si="1"/>
        <v>41</v>
      </c>
      <c r="E30" s="339">
        <v>33</v>
      </c>
      <c r="F30" s="444">
        <v>3</v>
      </c>
      <c r="G30" s="341">
        <f t="shared" si="2"/>
        <v>36</v>
      </c>
      <c r="H30" s="339">
        <f t="shared" si="3"/>
        <v>69</v>
      </c>
      <c r="I30" s="340">
        <f t="shared" si="0"/>
        <v>8</v>
      </c>
      <c r="J30" s="341">
        <f t="shared" si="0"/>
        <v>77</v>
      </c>
      <c r="S30" s="337"/>
      <c r="T30" s="337"/>
      <c r="U30" s="337"/>
      <c r="V30" s="337"/>
      <c r="W30" s="337"/>
      <c r="X30" s="337"/>
      <c r="Y30" s="337"/>
      <c r="Z30" s="337"/>
      <c r="AA30" s="337"/>
      <c r="AB30" s="337"/>
      <c r="AC30" s="337"/>
      <c r="AD30" s="337"/>
      <c r="AE30" s="337"/>
      <c r="AF30" s="337"/>
      <c r="AG30" s="337"/>
      <c r="AH30" s="337"/>
      <c r="AI30" s="337"/>
      <c r="AJ30" s="337"/>
      <c r="AK30" s="337"/>
      <c r="AL30" s="337"/>
      <c r="AM30" s="337"/>
      <c r="AN30" s="337"/>
      <c r="AO30" s="337"/>
      <c r="AP30" s="337"/>
      <c r="AQ30" s="337"/>
      <c r="AR30" s="337"/>
      <c r="AS30" s="337"/>
    </row>
    <row r="31" spans="1:45" s="309" customFormat="1" ht="14.45" customHeight="1">
      <c r="A31" s="338" t="s">
        <v>201</v>
      </c>
      <c r="B31" s="439">
        <v>72</v>
      </c>
      <c r="C31" s="340">
        <v>7</v>
      </c>
      <c r="D31" s="341">
        <f t="shared" si="1"/>
        <v>79</v>
      </c>
      <c r="E31" s="339">
        <v>29</v>
      </c>
      <c r="F31" s="444">
        <v>5</v>
      </c>
      <c r="G31" s="341">
        <f t="shared" si="2"/>
        <v>34</v>
      </c>
      <c r="H31" s="339">
        <f t="shared" si="3"/>
        <v>101</v>
      </c>
      <c r="I31" s="340">
        <f t="shared" si="0"/>
        <v>12</v>
      </c>
      <c r="J31" s="341">
        <f t="shared" si="0"/>
        <v>113</v>
      </c>
      <c r="S31" s="337"/>
      <c r="T31" s="337"/>
      <c r="U31" s="337"/>
      <c r="V31" s="337"/>
      <c r="W31" s="337"/>
      <c r="X31" s="337"/>
      <c r="Y31" s="337"/>
      <c r="Z31" s="337"/>
      <c r="AA31" s="337"/>
      <c r="AB31" s="337"/>
      <c r="AC31" s="337"/>
      <c r="AD31" s="337"/>
      <c r="AE31" s="337"/>
      <c r="AF31" s="337"/>
      <c r="AG31" s="337"/>
      <c r="AH31" s="337"/>
      <c r="AI31" s="337"/>
      <c r="AJ31" s="337"/>
      <c r="AK31" s="337"/>
      <c r="AL31" s="337"/>
      <c r="AM31" s="337"/>
      <c r="AN31" s="337"/>
      <c r="AO31" s="337"/>
      <c r="AP31" s="337"/>
      <c r="AQ31" s="337"/>
      <c r="AR31" s="337"/>
      <c r="AS31" s="337"/>
    </row>
    <row r="32" spans="1:45" s="309" customFormat="1" ht="14.45" customHeight="1">
      <c r="A32" s="342" t="s">
        <v>202</v>
      </c>
      <c r="B32" s="439">
        <v>37</v>
      </c>
      <c r="C32" s="340">
        <v>7</v>
      </c>
      <c r="D32" s="341">
        <f t="shared" si="1"/>
        <v>44</v>
      </c>
      <c r="E32" s="339">
        <v>24</v>
      </c>
      <c r="F32" s="444">
        <v>3</v>
      </c>
      <c r="G32" s="341">
        <f t="shared" si="2"/>
        <v>27</v>
      </c>
      <c r="H32" s="339">
        <f t="shared" si="3"/>
        <v>61</v>
      </c>
      <c r="I32" s="340">
        <f t="shared" si="0"/>
        <v>10</v>
      </c>
      <c r="J32" s="341">
        <f t="shared" si="0"/>
        <v>71</v>
      </c>
      <c r="S32" s="337"/>
      <c r="T32" s="337"/>
      <c r="U32" s="337"/>
      <c r="V32" s="337"/>
      <c r="W32" s="337"/>
      <c r="X32" s="337"/>
      <c r="Y32" s="337"/>
      <c r="Z32" s="337"/>
      <c r="AA32" s="337"/>
      <c r="AB32" s="337"/>
      <c r="AC32" s="337"/>
      <c r="AD32" s="337"/>
      <c r="AE32" s="337"/>
      <c r="AF32" s="337"/>
      <c r="AG32" s="337"/>
      <c r="AH32" s="337"/>
      <c r="AI32" s="337"/>
      <c r="AJ32" s="337"/>
      <c r="AK32" s="337"/>
      <c r="AL32" s="337"/>
      <c r="AM32" s="337"/>
      <c r="AN32" s="337"/>
      <c r="AO32" s="337"/>
      <c r="AP32" s="337"/>
      <c r="AQ32" s="337"/>
      <c r="AR32" s="337"/>
      <c r="AS32" s="337"/>
    </row>
    <row r="33" spans="1:45" s="309" customFormat="1" ht="14.45" customHeight="1">
      <c r="A33" s="343" t="s">
        <v>203</v>
      </c>
      <c r="B33" s="440">
        <v>27</v>
      </c>
      <c r="C33" s="345">
        <v>5</v>
      </c>
      <c r="D33" s="346">
        <f t="shared" si="1"/>
        <v>32</v>
      </c>
      <c r="E33" s="344">
        <v>12</v>
      </c>
      <c r="F33" s="445">
        <v>2</v>
      </c>
      <c r="G33" s="346">
        <f t="shared" si="2"/>
        <v>14</v>
      </c>
      <c r="H33" s="344">
        <f t="shared" si="3"/>
        <v>39</v>
      </c>
      <c r="I33" s="345">
        <f t="shared" si="0"/>
        <v>7</v>
      </c>
      <c r="J33" s="346">
        <f t="shared" si="0"/>
        <v>46</v>
      </c>
      <c r="S33" s="337"/>
      <c r="T33" s="337"/>
      <c r="U33" s="337"/>
      <c r="V33" s="337"/>
      <c r="W33" s="337"/>
      <c r="X33" s="337"/>
      <c r="Y33" s="337"/>
      <c r="Z33" s="337"/>
      <c r="AA33" s="337"/>
      <c r="AB33" s="337"/>
      <c r="AC33" s="337"/>
      <c r="AD33" s="337"/>
      <c r="AE33" s="337"/>
      <c r="AF33" s="337"/>
      <c r="AG33" s="337"/>
      <c r="AH33" s="337"/>
      <c r="AI33" s="337"/>
      <c r="AJ33" s="337"/>
      <c r="AK33" s="337"/>
      <c r="AL33" s="337"/>
      <c r="AM33" s="337"/>
      <c r="AN33" s="337"/>
      <c r="AO33" s="337"/>
      <c r="AP33" s="337"/>
      <c r="AQ33" s="337"/>
      <c r="AR33" s="337"/>
      <c r="AS33" s="337"/>
    </row>
    <row r="34" spans="1:45" s="309" customFormat="1" ht="14.45" customHeight="1">
      <c r="A34" s="347" t="s">
        <v>204</v>
      </c>
      <c r="B34" s="437">
        <f>SUM(B28:B33)</f>
        <v>266</v>
      </c>
      <c r="C34" s="349">
        <f>SUM(C28:C33)</f>
        <v>47</v>
      </c>
      <c r="D34" s="350">
        <f t="shared" si="1"/>
        <v>313</v>
      </c>
      <c r="E34" s="348">
        <f>SUM(E28:E33)</f>
        <v>172</v>
      </c>
      <c r="F34" s="442">
        <f>SUM(F28:F33)</f>
        <v>27</v>
      </c>
      <c r="G34" s="350">
        <f t="shared" si="2"/>
        <v>199</v>
      </c>
      <c r="H34" s="348">
        <f t="shared" si="3"/>
        <v>438</v>
      </c>
      <c r="I34" s="349">
        <f t="shared" si="0"/>
        <v>74</v>
      </c>
      <c r="J34" s="350">
        <f t="shared" si="0"/>
        <v>512</v>
      </c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337"/>
      <c r="AL34" s="337"/>
      <c r="AM34" s="337"/>
      <c r="AN34" s="337"/>
      <c r="AO34" s="337"/>
      <c r="AP34" s="337"/>
      <c r="AQ34" s="337"/>
      <c r="AR34" s="337"/>
      <c r="AS34" s="337"/>
    </row>
    <row r="35" spans="1:45" s="309" customFormat="1" ht="14.45" customHeight="1">
      <c r="A35" s="355" t="s">
        <v>205</v>
      </c>
      <c r="B35" s="441">
        <v>105</v>
      </c>
      <c r="C35" s="357">
        <v>22</v>
      </c>
      <c r="D35" s="358">
        <f t="shared" si="1"/>
        <v>127</v>
      </c>
      <c r="E35" s="356">
        <v>104</v>
      </c>
      <c r="F35" s="446">
        <v>22</v>
      </c>
      <c r="G35" s="358">
        <f t="shared" si="2"/>
        <v>126</v>
      </c>
      <c r="H35" s="356">
        <f t="shared" si="3"/>
        <v>209</v>
      </c>
      <c r="I35" s="357">
        <f t="shared" si="0"/>
        <v>44</v>
      </c>
      <c r="J35" s="358">
        <f t="shared" si="0"/>
        <v>253</v>
      </c>
      <c r="S35" s="337"/>
      <c r="T35" s="337"/>
      <c r="U35" s="337"/>
      <c r="V35" s="337"/>
      <c r="W35" s="337"/>
      <c r="X35" s="337"/>
      <c r="Y35" s="337"/>
      <c r="Z35" s="337"/>
      <c r="AA35" s="337"/>
      <c r="AB35" s="337"/>
      <c r="AC35" s="337"/>
      <c r="AD35" s="337"/>
      <c r="AE35" s="337"/>
      <c r="AF35" s="337"/>
      <c r="AG35" s="337"/>
      <c r="AH35" s="337"/>
      <c r="AI35" s="337"/>
      <c r="AJ35" s="337"/>
      <c r="AK35" s="337"/>
      <c r="AL35" s="337"/>
      <c r="AM35" s="337"/>
      <c r="AN35" s="337"/>
      <c r="AO35" s="337"/>
      <c r="AP35" s="337"/>
      <c r="AQ35" s="337"/>
      <c r="AR35" s="337"/>
      <c r="AS35" s="337"/>
    </row>
    <row r="36" spans="1:45" s="309" customFormat="1" ht="14.45" customHeight="1">
      <c r="A36" s="347" t="s">
        <v>32</v>
      </c>
      <c r="B36" s="437">
        <v>45</v>
      </c>
      <c r="C36" s="349">
        <v>11</v>
      </c>
      <c r="D36" s="350">
        <f t="shared" si="1"/>
        <v>56</v>
      </c>
      <c r="E36" s="348">
        <v>77</v>
      </c>
      <c r="F36" s="442">
        <v>16</v>
      </c>
      <c r="G36" s="350">
        <f t="shared" si="2"/>
        <v>93</v>
      </c>
      <c r="H36" s="348">
        <f t="shared" si="3"/>
        <v>122</v>
      </c>
      <c r="I36" s="349">
        <f t="shared" si="0"/>
        <v>27</v>
      </c>
      <c r="J36" s="350">
        <f t="shared" si="0"/>
        <v>149</v>
      </c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  <c r="AE36" s="337"/>
      <c r="AF36" s="337"/>
      <c r="AG36" s="337"/>
      <c r="AH36" s="337"/>
      <c r="AI36" s="337"/>
      <c r="AJ36" s="337"/>
      <c r="AK36" s="337"/>
      <c r="AL36" s="337"/>
      <c r="AM36" s="337"/>
      <c r="AN36" s="337"/>
      <c r="AO36" s="337"/>
      <c r="AP36" s="337"/>
      <c r="AQ36" s="337"/>
      <c r="AR36" s="337"/>
      <c r="AS36" s="337"/>
    </row>
    <row r="37" spans="1:45" s="309" customFormat="1" ht="14.45" customHeight="1">
      <c r="A37" s="347" t="s">
        <v>33</v>
      </c>
      <c r="B37" s="437">
        <v>40</v>
      </c>
      <c r="C37" s="349">
        <v>14</v>
      </c>
      <c r="D37" s="350">
        <f t="shared" si="1"/>
        <v>54</v>
      </c>
      <c r="E37" s="348">
        <v>79</v>
      </c>
      <c r="F37" s="442">
        <v>13</v>
      </c>
      <c r="G37" s="350">
        <f t="shared" si="2"/>
        <v>92</v>
      </c>
      <c r="H37" s="348">
        <f t="shared" si="3"/>
        <v>119</v>
      </c>
      <c r="I37" s="349">
        <f t="shared" si="3"/>
        <v>27</v>
      </c>
      <c r="J37" s="350">
        <f t="shared" si="3"/>
        <v>146</v>
      </c>
      <c r="S37" s="337"/>
      <c r="T37" s="337"/>
      <c r="U37" s="337"/>
      <c r="V37" s="337"/>
      <c r="W37" s="337"/>
      <c r="X37" s="337"/>
      <c r="Y37" s="337"/>
      <c r="Z37" s="337"/>
      <c r="AA37" s="337"/>
      <c r="AB37" s="337"/>
      <c r="AC37" s="337"/>
      <c r="AD37" s="337"/>
      <c r="AE37" s="337"/>
      <c r="AF37" s="337"/>
      <c r="AG37" s="337"/>
      <c r="AH37" s="337"/>
      <c r="AI37" s="337"/>
      <c r="AJ37" s="337"/>
      <c r="AK37" s="337"/>
      <c r="AL37" s="337"/>
      <c r="AM37" s="337"/>
      <c r="AN37" s="337"/>
      <c r="AO37" s="337"/>
      <c r="AP37" s="337"/>
      <c r="AQ37" s="337"/>
      <c r="AR37" s="337"/>
      <c r="AS37" s="337"/>
    </row>
    <row r="38" spans="1:45" s="309" customFormat="1" ht="14.45" customHeight="1">
      <c r="A38" s="347" t="s">
        <v>34</v>
      </c>
      <c r="B38" s="437">
        <v>44</v>
      </c>
      <c r="C38" s="349">
        <v>19</v>
      </c>
      <c r="D38" s="350">
        <f t="shared" si="1"/>
        <v>63</v>
      </c>
      <c r="E38" s="348">
        <v>66</v>
      </c>
      <c r="F38" s="442">
        <v>10</v>
      </c>
      <c r="G38" s="350">
        <f t="shared" si="2"/>
        <v>76</v>
      </c>
      <c r="H38" s="348">
        <f t="shared" si="3"/>
        <v>110</v>
      </c>
      <c r="I38" s="349">
        <f t="shared" si="3"/>
        <v>29</v>
      </c>
      <c r="J38" s="350">
        <f t="shared" si="3"/>
        <v>139</v>
      </c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337"/>
      <c r="AD38" s="337"/>
      <c r="AE38" s="337"/>
      <c r="AF38" s="337"/>
      <c r="AG38" s="337"/>
      <c r="AH38" s="337"/>
      <c r="AI38" s="337"/>
      <c r="AJ38" s="337"/>
      <c r="AK38" s="337"/>
      <c r="AL38" s="337"/>
      <c r="AM38" s="337"/>
      <c r="AN38" s="337"/>
      <c r="AO38" s="337"/>
      <c r="AP38" s="337"/>
      <c r="AQ38" s="337"/>
      <c r="AR38" s="337"/>
      <c r="AS38" s="337"/>
    </row>
    <row r="39" spans="1:45" s="309" customFormat="1" ht="14.45" customHeight="1">
      <c r="A39" s="347" t="s">
        <v>35</v>
      </c>
      <c r="B39" s="437">
        <v>61</v>
      </c>
      <c r="C39" s="349">
        <v>14</v>
      </c>
      <c r="D39" s="350">
        <f t="shared" si="1"/>
        <v>75</v>
      </c>
      <c r="E39" s="348">
        <v>41</v>
      </c>
      <c r="F39" s="442">
        <v>11</v>
      </c>
      <c r="G39" s="350">
        <f t="shared" si="2"/>
        <v>52</v>
      </c>
      <c r="H39" s="348">
        <f t="shared" si="3"/>
        <v>102</v>
      </c>
      <c r="I39" s="349">
        <f t="shared" si="3"/>
        <v>25</v>
      </c>
      <c r="J39" s="350">
        <f t="shared" si="3"/>
        <v>127</v>
      </c>
      <c r="S39" s="337"/>
      <c r="T39" s="337"/>
      <c r="U39" s="337"/>
      <c r="V39" s="337"/>
      <c r="W39" s="337"/>
      <c r="X39" s="337"/>
      <c r="Y39" s="337"/>
      <c r="Z39" s="337"/>
      <c r="AA39" s="337"/>
      <c r="AB39" s="337"/>
      <c r="AC39" s="337"/>
      <c r="AD39" s="337"/>
      <c r="AE39" s="337"/>
      <c r="AF39" s="337"/>
      <c r="AG39" s="337"/>
      <c r="AH39" s="337"/>
      <c r="AI39" s="337"/>
      <c r="AJ39" s="337"/>
      <c r="AK39" s="337"/>
      <c r="AL39" s="337"/>
      <c r="AM39" s="337"/>
      <c r="AN39" s="337"/>
      <c r="AO39" s="337"/>
      <c r="AP39" s="337"/>
      <c r="AQ39" s="337"/>
      <c r="AR39" s="337"/>
      <c r="AS39" s="337"/>
    </row>
    <row r="40" spans="1:45" s="309" customFormat="1" ht="14.45" customHeight="1">
      <c r="A40" s="347" t="s">
        <v>36</v>
      </c>
      <c r="B40" s="437">
        <v>38</v>
      </c>
      <c r="C40" s="349">
        <v>13</v>
      </c>
      <c r="D40" s="350">
        <f t="shared" si="1"/>
        <v>51</v>
      </c>
      <c r="E40" s="348">
        <v>65</v>
      </c>
      <c r="F40" s="442">
        <v>14</v>
      </c>
      <c r="G40" s="350">
        <f t="shared" si="2"/>
        <v>79</v>
      </c>
      <c r="H40" s="348">
        <f t="shared" si="3"/>
        <v>103</v>
      </c>
      <c r="I40" s="349">
        <f t="shared" si="3"/>
        <v>27</v>
      </c>
      <c r="J40" s="350">
        <f t="shared" si="3"/>
        <v>130</v>
      </c>
      <c r="S40" s="337"/>
      <c r="T40" s="337"/>
      <c r="U40" s="337"/>
      <c r="V40" s="337"/>
      <c r="W40" s="337"/>
      <c r="X40" s="337"/>
      <c r="Y40" s="337"/>
      <c r="Z40" s="337"/>
      <c r="AA40" s="337"/>
      <c r="AB40" s="337"/>
      <c r="AC40" s="337"/>
      <c r="AD40" s="337"/>
      <c r="AE40" s="337"/>
      <c r="AF40" s="337"/>
      <c r="AG40" s="337"/>
      <c r="AH40" s="337"/>
      <c r="AI40" s="337"/>
      <c r="AJ40" s="337"/>
      <c r="AK40" s="337"/>
      <c r="AL40" s="337"/>
      <c r="AM40" s="337"/>
      <c r="AN40" s="337"/>
      <c r="AO40" s="337"/>
      <c r="AP40" s="337"/>
      <c r="AQ40" s="337"/>
      <c r="AR40" s="337"/>
      <c r="AS40" s="337"/>
    </row>
    <row r="41" spans="1:45" s="309" customFormat="1" ht="14.45" customHeight="1">
      <c r="A41" s="347" t="s">
        <v>37</v>
      </c>
      <c r="B41" s="437">
        <v>52</v>
      </c>
      <c r="C41" s="349">
        <v>36</v>
      </c>
      <c r="D41" s="350">
        <f t="shared" si="1"/>
        <v>88</v>
      </c>
      <c r="E41" s="348">
        <v>91</v>
      </c>
      <c r="F41" s="442">
        <v>26</v>
      </c>
      <c r="G41" s="350">
        <f t="shared" si="2"/>
        <v>117</v>
      </c>
      <c r="H41" s="348">
        <f t="shared" si="3"/>
        <v>143</v>
      </c>
      <c r="I41" s="349">
        <f t="shared" si="3"/>
        <v>62</v>
      </c>
      <c r="J41" s="350">
        <f t="shared" si="3"/>
        <v>205</v>
      </c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  <c r="AH41" s="337"/>
      <c r="AI41" s="337"/>
      <c r="AJ41" s="337"/>
      <c r="AK41" s="337"/>
      <c r="AL41" s="337"/>
      <c r="AM41" s="337"/>
      <c r="AN41" s="337"/>
      <c r="AO41" s="337"/>
      <c r="AP41" s="337"/>
      <c r="AQ41" s="337"/>
      <c r="AR41" s="337"/>
      <c r="AS41" s="337"/>
    </row>
    <row r="42" spans="1:45" s="309" customFormat="1" ht="14.45" customHeight="1">
      <c r="A42" s="347" t="s">
        <v>38</v>
      </c>
      <c r="B42" s="437">
        <v>75</v>
      </c>
      <c r="C42" s="349">
        <v>43</v>
      </c>
      <c r="D42" s="350">
        <f t="shared" si="1"/>
        <v>118</v>
      </c>
      <c r="E42" s="348">
        <v>168</v>
      </c>
      <c r="F42" s="442">
        <v>24</v>
      </c>
      <c r="G42" s="350">
        <f t="shared" si="2"/>
        <v>192</v>
      </c>
      <c r="H42" s="348">
        <f t="shared" si="3"/>
        <v>243</v>
      </c>
      <c r="I42" s="349">
        <f t="shared" si="3"/>
        <v>67</v>
      </c>
      <c r="J42" s="350">
        <f t="shared" si="3"/>
        <v>310</v>
      </c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  <c r="AH42" s="337"/>
      <c r="AI42" s="337"/>
      <c r="AJ42" s="337"/>
      <c r="AK42" s="337"/>
      <c r="AL42" s="337"/>
      <c r="AM42" s="337"/>
      <c r="AN42" s="337"/>
      <c r="AO42" s="337"/>
      <c r="AP42" s="337"/>
      <c r="AQ42" s="337"/>
      <c r="AR42" s="337"/>
      <c r="AS42" s="337"/>
    </row>
    <row r="43" spans="1:45" s="309" customFormat="1" ht="14.45" customHeight="1">
      <c r="A43" s="351" t="s">
        <v>39</v>
      </c>
      <c r="B43" s="439">
        <v>29</v>
      </c>
      <c r="C43" s="340">
        <v>7</v>
      </c>
      <c r="D43" s="341">
        <f t="shared" si="1"/>
        <v>36</v>
      </c>
      <c r="E43" s="339">
        <v>24</v>
      </c>
      <c r="F43" s="444">
        <v>2</v>
      </c>
      <c r="G43" s="341">
        <f t="shared" si="2"/>
        <v>26</v>
      </c>
      <c r="H43" s="339">
        <f t="shared" si="3"/>
        <v>53</v>
      </c>
      <c r="I43" s="340">
        <f t="shared" si="3"/>
        <v>9</v>
      </c>
      <c r="J43" s="341">
        <f t="shared" si="3"/>
        <v>62</v>
      </c>
      <c r="S43" s="337"/>
      <c r="T43" s="337"/>
      <c r="U43" s="337"/>
      <c r="V43" s="337"/>
      <c r="W43" s="337"/>
      <c r="X43" s="337"/>
      <c r="Y43" s="337"/>
      <c r="Z43" s="337"/>
      <c r="AA43" s="337"/>
      <c r="AB43" s="337"/>
      <c r="AC43" s="337"/>
      <c r="AD43" s="337"/>
      <c r="AE43" s="337"/>
      <c r="AF43" s="337"/>
      <c r="AG43" s="337"/>
      <c r="AH43" s="337"/>
      <c r="AI43" s="337"/>
      <c r="AJ43" s="337"/>
      <c r="AK43" s="337"/>
      <c r="AL43" s="337"/>
      <c r="AM43" s="337"/>
      <c r="AN43" s="337"/>
      <c r="AO43" s="337"/>
      <c r="AP43" s="337"/>
      <c r="AQ43" s="337"/>
      <c r="AR43" s="337"/>
      <c r="AS43" s="337"/>
    </row>
    <row r="44" spans="1:45" s="309" customFormat="1" ht="14.45" customHeight="1">
      <c r="A44" s="342" t="s">
        <v>40</v>
      </c>
      <c r="B44" s="439">
        <v>13</v>
      </c>
      <c r="C44" s="340">
        <v>5</v>
      </c>
      <c r="D44" s="341">
        <f t="shared" si="1"/>
        <v>18</v>
      </c>
      <c r="E44" s="339">
        <v>36</v>
      </c>
      <c r="F44" s="444">
        <v>4</v>
      </c>
      <c r="G44" s="341">
        <f t="shared" si="2"/>
        <v>40</v>
      </c>
      <c r="H44" s="339">
        <f t="shared" si="3"/>
        <v>49</v>
      </c>
      <c r="I44" s="340">
        <f t="shared" si="3"/>
        <v>9</v>
      </c>
      <c r="J44" s="341">
        <f t="shared" si="3"/>
        <v>58</v>
      </c>
      <c r="S44" s="337"/>
      <c r="T44" s="337"/>
      <c r="U44" s="337"/>
      <c r="V44" s="337"/>
      <c r="W44" s="337"/>
      <c r="X44" s="337"/>
      <c r="Y44" s="337"/>
      <c r="Z44" s="337"/>
      <c r="AA44" s="337"/>
      <c r="AB44" s="337"/>
      <c r="AC44" s="337"/>
      <c r="AD44" s="337"/>
      <c r="AE44" s="337"/>
      <c r="AF44" s="337"/>
      <c r="AG44" s="337"/>
      <c r="AH44" s="337"/>
      <c r="AI44" s="337"/>
      <c r="AJ44" s="337"/>
      <c r="AK44" s="337"/>
      <c r="AL44" s="337"/>
      <c r="AM44" s="337"/>
      <c r="AN44" s="337"/>
      <c r="AO44" s="337"/>
      <c r="AP44" s="337"/>
      <c r="AQ44" s="337"/>
      <c r="AR44" s="337"/>
      <c r="AS44" s="337"/>
    </row>
    <row r="45" spans="1:45" s="309" customFormat="1" ht="14.45" customHeight="1">
      <c r="A45" s="342" t="s">
        <v>41</v>
      </c>
      <c r="B45" s="439">
        <v>14</v>
      </c>
      <c r="C45" s="340">
        <v>5</v>
      </c>
      <c r="D45" s="341">
        <f t="shared" si="1"/>
        <v>19</v>
      </c>
      <c r="E45" s="339">
        <v>20</v>
      </c>
      <c r="F45" s="444">
        <v>2</v>
      </c>
      <c r="G45" s="341">
        <f t="shared" si="2"/>
        <v>22</v>
      </c>
      <c r="H45" s="339">
        <f t="shared" si="3"/>
        <v>34</v>
      </c>
      <c r="I45" s="340">
        <f t="shared" si="3"/>
        <v>7</v>
      </c>
      <c r="J45" s="341">
        <f t="shared" si="3"/>
        <v>41</v>
      </c>
      <c r="S45" s="337"/>
      <c r="T45" s="337"/>
      <c r="U45" s="337"/>
      <c r="V45" s="337"/>
      <c r="W45" s="337"/>
      <c r="X45" s="337"/>
      <c r="Y45" s="337"/>
      <c r="Z45" s="337"/>
      <c r="AA45" s="337"/>
      <c r="AB45" s="337"/>
      <c r="AC45" s="337"/>
      <c r="AD45" s="337"/>
      <c r="AE45" s="337"/>
      <c r="AF45" s="337"/>
      <c r="AG45" s="337"/>
      <c r="AH45" s="337"/>
      <c r="AI45" s="337"/>
      <c r="AJ45" s="337"/>
      <c r="AK45" s="337"/>
      <c r="AL45" s="337"/>
      <c r="AM45" s="337"/>
      <c r="AN45" s="337"/>
      <c r="AO45" s="337"/>
      <c r="AP45" s="337"/>
      <c r="AQ45" s="337"/>
      <c r="AR45" s="337"/>
      <c r="AS45" s="337"/>
    </row>
    <row r="46" spans="1:45" s="309" customFormat="1" ht="14.45" customHeight="1">
      <c r="A46" s="342" t="s">
        <v>42</v>
      </c>
      <c r="B46" s="439">
        <v>10</v>
      </c>
      <c r="C46" s="340">
        <v>4</v>
      </c>
      <c r="D46" s="341">
        <f t="shared" si="1"/>
        <v>14</v>
      </c>
      <c r="E46" s="339">
        <v>34</v>
      </c>
      <c r="F46" s="444">
        <v>11</v>
      </c>
      <c r="G46" s="341">
        <f t="shared" si="2"/>
        <v>45</v>
      </c>
      <c r="H46" s="339">
        <f t="shared" si="3"/>
        <v>44</v>
      </c>
      <c r="I46" s="340">
        <f t="shared" si="3"/>
        <v>15</v>
      </c>
      <c r="J46" s="341">
        <f t="shared" si="3"/>
        <v>59</v>
      </c>
      <c r="S46" s="337"/>
      <c r="T46" s="337"/>
      <c r="U46" s="337"/>
      <c r="V46" s="337"/>
      <c r="W46" s="337"/>
      <c r="X46" s="337"/>
      <c r="Y46" s="337"/>
      <c r="Z46" s="337"/>
      <c r="AA46" s="337"/>
      <c r="AB46" s="337"/>
      <c r="AC46" s="337"/>
      <c r="AD46" s="337"/>
      <c r="AE46" s="337"/>
      <c r="AF46" s="337"/>
      <c r="AG46" s="337"/>
      <c r="AH46" s="337"/>
      <c r="AI46" s="337"/>
      <c r="AJ46" s="337"/>
      <c r="AK46" s="337"/>
      <c r="AL46" s="337"/>
      <c r="AM46" s="337"/>
      <c r="AN46" s="337"/>
      <c r="AO46" s="337"/>
      <c r="AP46" s="337"/>
      <c r="AQ46" s="337"/>
      <c r="AR46" s="337"/>
      <c r="AS46" s="337"/>
    </row>
    <row r="47" spans="1:45" s="309" customFormat="1" ht="14.45" customHeight="1">
      <c r="A47" s="342" t="s">
        <v>43</v>
      </c>
      <c r="B47" s="439">
        <v>14</v>
      </c>
      <c r="C47" s="340">
        <v>8</v>
      </c>
      <c r="D47" s="341">
        <f t="shared" si="1"/>
        <v>22</v>
      </c>
      <c r="E47" s="339">
        <v>45</v>
      </c>
      <c r="F47" s="444">
        <v>10</v>
      </c>
      <c r="G47" s="341">
        <f t="shared" si="2"/>
        <v>55</v>
      </c>
      <c r="H47" s="339">
        <f t="shared" si="3"/>
        <v>59</v>
      </c>
      <c r="I47" s="340">
        <f t="shared" si="3"/>
        <v>18</v>
      </c>
      <c r="J47" s="341">
        <f t="shared" si="3"/>
        <v>77</v>
      </c>
      <c r="S47" s="337"/>
      <c r="T47" s="337"/>
      <c r="U47" s="337"/>
      <c r="V47" s="337"/>
      <c r="W47" s="337"/>
      <c r="X47" s="337"/>
      <c r="Y47" s="337"/>
      <c r="Z47" s="337"/>
      <c r="AA47" s="337"/>
      <c r="AB47" s="337"/>
      <c r="AC47" s="337"/>
      <c r="AD47" s="337"/>
      <c r="AE47" s="337"/>
      <c r="AF47" s="337"/>
      <c r="AG47" s="337"/>
      <c r="AH47" s="337"/>
      <c r="AI47" s="337"/>
      <c r="AJ47" s="337"/>
      <c r="AK47" s="337"/>
      <c r="AL47" s="337"/>
      <c r="AM47" s="337"/>
      <c r="AN47" s="337"/>
      <c r="AO47" s="337"/>
      <c r="AP47" s="337"/>
      <c r="AQ47" s="337"/>
      <c r="AR47" s="337"/>
      <c r="AS47" s="337"/>
    </row>
    <row r="48" spans="1:45" s="309" customFormat="1" ht="14.45" customHeight="1">
      <c r="A48" s="343" t="s">
        <v>44</v>
      </c>
      <c r="B48" s="439">
        <v>19</v>
      </c>
      <c r="C48" s="340">
        <v>2</v>
      </c>
      <c r="D48" s="341">
        <f t="shared" si="1"/>
        <v>21</v>
      </c>
      <c r="E48" s="339">
        <v>30</v>
      </c>
      <c r="F48" s="444">
        <v>4</v>
      </c>
      <c r="G48" s="341">
        <f t="shared" si="2"/>
        <v>34</v>
      </c>
      <c r="H48" s="339">
        <f t="shared" si="3"/>
        <v>49</v>
      </c>
      <c r="I48" s="340">
        <f t="shared" si="3"/>
        <v>6</v>
      </c>
      <c r="J48" s="341">
        <f t="shared" si="3"/>
        <v>55</v>
      </c>
      <c r="S48" s="337"/>
      <c r="T48" s="337"/>
      <c r="U48" s="337"/>
      <c r="V48" s="337"/>
      <c r="W48" s="337"/>
      <c r="X48" s="337"/>
      <c r="Y48" s="337"/>
      <c r="Z48" s="337"/>
      <c r="AA48" s="337"/>
      <c r="AB48" s="337"/>
      <c r="AC48" s="337"/>
      <c r="AD48" s="337"/>
      <c r="AE48" s="337"/>
      <c r="AF48" s="337"/>
      <c r="AG48" s="337"/>
      <c r="AH48" s="337"/>
      <c r="AI48" s="337"/>
      <c r="AJ48" s="337"/>
      <c r="AK48" s="337"/>
      <c r="AL48" s="337"/>
      <c r="AM48" s="337"/>
      <c r="AN48" s="337"/>
      <c r="AO48" s="337"/>
      <c r="AP48" s="337"/>
      <c r="AQ48" s="337"/>
      <c r="AR48" s="337"/>
      <c r="AS48" s="337"/>
    </row>
    <row r="49" spans="1:45" s="309" customFormat="1" ht="14.45" customHeight="1">
      <c r="A49" s="347" t="s">
        <v>206</v>
      </c>
      <c r="B49" s="437">
        <f>SUM(B43:B48)</f>
        <v>99</v>
      </c>
      <c r="C49" s="349">
        <f>SUM(C43:C48)</f>
        <v>31</v>
      </c>
      <c r="D49" s="350">
        <f t="shared" si="1"/>
        <v>130</v>
      </c>
      <c r="E49" s="348">
        <f>SUM(E43:E48)</f>
        <v>189</v>
      </c>
      <c r="F49" s="442">
        <f>SUM(F43:F48)</f>
        <v>33</v>
      </c>
      <c r="G49" s="350">
        <f t="shared" si="2"/>
        <v>222</v>
      </c>
      <c r="H49" s="348">
        <f t="shared" si="3"/>
        <v>288</v>
      </c>
      <c r="I49" s="349">
        <f t="shared" si="3"/>
        <v>64</v>
      </c>
      <c r="J49" s="350">
        <f t="shared" si="3"/>
        <v>352</v>
      </c>
      <c r="S49" s="337"/>
      <c r="T49" s="337"/>
      <c r="U49" s="337"/>
      <c r="V49" s="337"/>
      <c r="W49" s="337"/>
      <c r="X49" s="337"/>
      <c r="Y49" s="337"/>
      <c r="Z49" s="337"/>
      <c r="AA49" s="337"/>
      <c r="AB49" s="337"/>
      <c r="AC49" s="337"/>
      <c r="AD49" s="337"/>
      <c r="AE49" s="337"/>
      <c r="AF49" s="337"/>
      <c r="AG49" s="337"/>
      <c r="AH49" s="337"/>
      <c r="AI49" s="337"/>
      <c r="AJ49" s="337"/>
      <c r="AK49" s="337"/>
      <c r="AL49" s="337"/>
      <c r="AM49" s="337"/>
      <c r="AN49" s="337"/>
      <c r="AO49" s="337"/>
      <c r="AP49" s="337"/>
      <c r="AQ49" s="337"/>
      <c r="AR49" s="337"/>
      <c r="AS49" s="337"/>
    </row>
    <row r="50" spans="1:45" s="309" customFormat="1" ht="14.45" customHeight="1">
      <c r="A50" s="351" t="s">
        <v>46</v>
      </c>
      <c r="B50" s="439">
        <v>16</v>
      </c>
      <c r="C50" s="340">
        <v>7</v>
      </c>
      <c r="D50" s="341">
        <f t="shared" si="1"/>
        <v>23</v>
      </c>
      <c r="E50" s="339">
        <v>23</v>
      </c>
      <c r="F50" s="444">
        <v>4</v>
      </c>
      <c r="G50" s="341">
        <f t="shared" si="2"/>
        <v>27</v>
      </c>
      <c r="H50" s="339">
        <f t="shared" si="3"/>
        <v>39</v>
      </c>
      <c r="I50" s="340">
        <f t="shared" si="3"/>
        <v>11</v>
      </c>
      <c r="J50" s="341">
        <f t="shared" si="3"/>
        <v>50</v>
      </c>
      <c r="S50" s="337"/>
      <c r="T50" s="337"/>
      <c r="U50" s="337"/>
      <c r="V50" s="337"/>
      <c r="W50" s="337"/>
      <c r="X50" s="337"/>
      <c r="Y50" s="337"/>
      <c r="Z50" s="337"/>
      <c r="AA50" s="337"/>
      <c r="AB50" s="337"/>
      <c r="AC50" s="337"/>
      <c r="AD50" s="337"/>
      <c r="AE50" s="337"/>
      <c r="AF50" s="337"/>
      <c r="AG50" s="337"/>
      <c r="AH50" s="337"/>
      <c r="AI50" s="337"/>
      <c r="AJ50" s="337"/>
      <c r="AK50" s="337"/>
      <c r="AL50" s="337"/>
      <c r="AM50" s="337"/>
      <c r="AN50" s="337"/>
      <c r="AO50" s="337"/>
      <c r="AP50" s="337"/>
      <c r="AQ50" s="337"/>
      <c r="AR50" s="337"/>
      <c r="AS50" s="337"/>
    </row>
    <row r="51" spans="1:45" s="309" customFormat="1" ht="14.45" customHeight="1">
      <c r="A51" s="342" t="s">
        <v>47</v>
      </c>
      <c r="B51" s="439">
        <v>10</v>
      </c>
      <c r="C51" s="340">
        <v>7</v>
      </c>
      <c r="D51" s="341">
        <f t="shared" si="1"/>
        <v>17</v>
      </c>
      <c r="E51" s="339">
        <v>34</v>
      </c>
      <c r="F51" s="444">
        <v>4</v>
      </c>
      <c r="G51" s="341">
        <f t="shared" si="2"/>
        <v>38</v>
      </c>
      <c r="H51" s="339">
        <f t="shared" si="3"/>
        <v>44</v>
      </c>
      <c r="I51" s="340">
        <f t="shared" si="3"/>
        <v>11</v>
      </c>
      <c r="J51" s="341">
        <f t="shared" si="3"/>
        <v>55</v>
      </c>
      <c r="S51" s="337"/>
      <c r="T51" s="337"/>
      <c r="U51" s="337"/>
      <c r="V51" s="337"/>
      <c r="W51" s="337"/>
      <c r="X51" s="337"/>
      <c r="Y51" s="337"/>
      <c r="Z51" s="337"/>
      <c r="AA51" s="337"/>
      <c r="AB51" s="337"/>
      <c r="AC51" s="337"/>
      <c r="AD51" s="337"/>
      <c r="AE51" s="337"/>
      <c r="AF51" s="337"/>
      <c r="AG51" s="337"/>
      <c r="AH51" s="337"/>
      <c r="AI51" s="337"/>
      <c r="AJ51" s="337"/>
      <c r="AK51" s="337"/>
      <c r="AL51" s="337"/>
      <c r="AM51" s="337"/>
      <c r="AN51" s="337"/>
      <c r="AO51" s="337"/>
      <c r="AP51" s="337"/>
      <c r="AQ51" s="337"/>
      <c r="AR51" s="337"/>
      <c r="AS51" s="337"/>
    </row>
    <row r="52" spans="1:45" s="309" customFormat="1" ht="14.45" customHeight="1">
      <c r="A52" s="342" t="s">
        <v>48</v>
      </c>
      <c r="B52" s="439">
        <v>27</v>
      </c>
      <c r="C52" s="340">
        <v>5</v>
      </c>
      <c r="D52" s="341">
        <f t="shared" si="1"/>
        <v>32</v>
      </c>
      <c r="E52" s="339">
        <v>26</v>
      </c>
      <c r="F52" s="444">
        <v>2</v>
      </c>
      <c r="G52" s="341">
        <f t="shared" si="2"/>
        <v>28</v>
      </c>
      <c r="H52" s="339">
        <f t="shared" si="3"/>
        <v>53</v>
      </c>
      <c r="I52" s="340">
        <f t="shared" si="3"/>
        <v>7</v>
      </c>
      <c r="J52" s="341">
        <f t="shared" si="3"/>
        <v>60</v>
      </c>
      <c r="S52" s="337"/>
      <c r="T52" s="337"/>
      <c r="U52" s="337"/>
      <c r="V52" s="337"/>
      <c r="W52" s="337"/>
      <c r="X52" s="337"/>
      <c r="Y52" s="337"/>
      <c r="Z52" s="337"/>
      <c r="AA52" s="337"/>
      <c r="AB52" s="337"/>
      <c r="AC52" s="337"/>
      <c r="AD52" s="337"/>
      <c r="AE52" s="337"/>
      <c r="AF52" s="337"/>
      <c r="AG52" s="337"/>
      <c r="AH52" s="337"/>
      <c r="AI52" s="337"/>
      <c r="AJ52" s="337"/>
      <c r="AK52" s="337"/>
      <c r="AL52" s="337"/>
      <c r="AM52" s="337"/>
      <c r="AN52" s="337"/>
      <c r="AO52" s="337"/>
      <c r="AP52" s="337"/>
      <c r="AQ52" s="337"/>
      <c r="AR52" s="337"/>
      <c r="AS52" s="337"/>
    </row>
    <row r="53" spans="1:45" s="309" customFormat="1" ht="14.45" customHeight="1">
      <c r="A53" s="342" t="s">
        <v>49</v>
      </c>
      <c r="B53" s="439">
        <v>21</v>
      </c>
      <c r="C53" s="340">
        <v>3</v>
      </c>
      <c r="D53" s="341">
        <f t="shared" si="1"/>
        <v>24</v>
      </c>
      <c r="E53" s="339">
        <v>20</v>
      </c>
      <c r="F53" s="444">
        <v>1</v>
      </c>
      <c r="G53" s="341">
        <f t="shared" si="2"/>
        <v>21</v>
      </c>
      <c r="H53" s="339">
        <f t="shared" si="3"/>
        <v>41</v>
      </c>
      <c r="I53" s="340">
        <f t="shared" si="3"/>
        <v>4</v>
      </c>
      <c r="J53" s="341">
        <f t="shared" si="3"/>
        <v>45</v>
      </c>
      <c r="S53" s="337"/>
      <c r="T53" s="337"/>
      <c r="U53" s="337"/>
      <c r="V53" s="337"/>
      <c r="W53" s="337"/>
      <c r="X53" s="337"/>
      <c r="Y53" s="337"/>
      <c r="Z53" s="337"/>
      <c r="AA53" s="337"/>
      <c r="AB53" s="337"/>
      <c r="AC53" s="337"/>
      <c r="AD53" s="337"/>
      <c r="AE53" s="337"/>
      <c r="AF53" s="337"/>
      <c r="AG53" s="337"/>
      <c r="AH53" s="337"/>
      <c r="AI53" s="337"/>
      <c r="AJ53" s="337"/>
      <c r="AK53" s="337"/>
      <c r="AL53" s="337"/>
      <c r="AM53" s="337"/>
      <c r="AN53" s="337"/>
      <c r="AO53" s="337"/>
      <c r="AP53" s="337"/>
      <c r="AQ53" s="337"/>
      <c r="AR53" s="337"/>
      <c r="AS53" s="337"/>
    </row>
    <row r="54" spans="1:45" s="309" customFormat="1" ht="14.45" customHeight="1">
      <c r="A54" s="342" t="s">
        <v>50</v>
      </c>
      <c r="B54" s="439">
        <v>17</v>
      </c>
      <c r="C54" s="340">
        <v>6</v>
      </c>
      <c r="D54" s="341">
        <f t="shared" si="1"/>
        <v>23</v>
      </c>
      <c r="E54" s="339">
        <v>14</v>
      </c>
      <c r="F54" s="444">
        <v>9</v>
      </c>
      <c r="G54" s="341">
        <f t="shared" si="2"/>
        <v>23</v>
      </c>
      <c r="H54" s="339">
        <f t="shared" si="3"/>
        <v>31</v>
      </c>
      <c r="I54" s="340">
        <f t="shared" si="3"/>
        <v>15</v>
      </c>
      <c r="J54" s="341">
        <f t="shared" si="3"/>
        <v>46</v>
      </c>
      <c r="S54" s="337"/>
      <c r="T54" s="337"/>
      <c r="U54" s="337"/>
      <c r="V54" s="337"/>
      <c r="W54" s="337"/>
      <c r="X54" s="337"/>
      <c r="Y54" s="337"/>
      <c r="Z54" s="337"/>
      <c r="AA54" s="337"/>
      <c r="AB54" s="337"/>
      <c r="AC54" s="337"/>
      <c r="AD54" s="337"/>
      <c r="AE54" s="337"/>
      <c r="AF54" s="337"/>
      <c r="AG54" s="337"/>
      <c r="AH54" s="337"/>
      <c r="AI54" s="337"/>
      <c r="AJ54" s="337"/>
      <c r="AK54" s="337"/>
      <c r="AL54" s="337"/>
      <c r="AM54" s="337"/>
      <c r="AN54" s="337"/>
      <c r="AO54" s="337"/>
      <c r="AP54" s="337"/>
      <c r="AQ54" s="337"/>
      <c r="AR54" s="337"/>
      <c r="AS54" s="337"/>
    </row>
    <row r="55" spans="1:45" s="309" customFormat="1" ht="14.45" customHeight="1">
      <c r="A55" s="343" t="s">
        <v>240</v>
      </c>
      <c r="B55" s="439">
        <v>16</v>
      </c>
      <c r="C55" s="340">
        <v>0</v>
      </c>
      <c r="D55" s="341">
        <f t="shared" si="1"/>
        <v>16</v>
      </c>
      <c r="E55" s="339">
        <v>17</v>
      </c>
      <c r="F55" s="444">
        <v>1</v>
      </c>
      <c r="G55" s="341">
        <f t="shared" si="2"/>
        <v>18</v>
      </c>
      <c r="H55" s="339">
        <f t="shared" si="3"/>
        <v>33</v>
      </c>
      <c r="I55" s="340">
        <f t="shared" si="3"/>
        <v>1</v>
      </c>
      <c r="J55" s="341">
        <f t="shared" si="3"/>
        <v>34</v>
      </c>
      <c r="S55" s="337"/>
      <c r="T55" s="337"/>
      <c r="U55" s="337"/>
      <c r="V55" s="337"/>
      <c r="W55" s="337"/>
      <c r="X55" s="337"/>
      <c r="Y55" s="337"/>
      <c r="Z55" s="337"/>
      <c r="AA55" s="337"/>
      <c r="AB55" s="337"/>
      <c r="AC55" s="337"/>
      <c r="AD55" s="337"/>
      <c r="AE55" s="337"/>
      <c r="AF55" s="337"/>
      <c r="AG55" s="337"/>
      <c r="AH55" s="337"/>
      <c r="AI55" s="337"/>
      <c r="AJ55" s="337"/>
      <c r="AK55" s="337"/>
      <c r="AL55" s="337"/>
      <c r="AM55" s="337"/>
      <c r="AN55" s="337"/>
      <c r="AO55" s="337"/>
      <c r="AP55" s="337"/>
      <c r="AQ55" s="337"/>
      <c r="AR55" s="337"/>
      <c r="AS55" s="337"/>
    </row>
    <row r="56" spans="1:45" s="309" customFormat="1" ht="14.45" customHeight="1" thickBot="1">
      <c r="A56" s="359" t="s">
        <v>207</v>
      </c>
      <c r="B56" s="437">
        <f>SUM(B50:B55)</f>
        <v>107</v>
      </c>
      <c r="C56" s="361">
        <f>SUM(C50:C55)</f>
        <v>28</v>
      </c>
      <c r="D56" s="362">
        <f t="shared" si="1"/>
        <v>135</v>
      </c>
      <c r="E56" s="360">
        <f>SUM(E50:E55)</f>
        <v>134</v>
      </c>
      <c r="F56" s="442">
        <f>SUM(F50:F55)</f>
        <v>21</v>
      </c>
      <c r="G56" s="362">
        <f t="shared" si="2"/>
        <v>155</v>
      </c>
      <c r="H56" s="360">
        <f t="shared" si="3"/>
        <v>241</v>
      </c>
      <c r="I56" s="361">
        <f t="shared" si="3"/>
        <v>49</v>
      </c>
      <c r="J56" s="362">
        <f t="shared" si="3"/>
        <v>290</v>
      </c>
      <c r="S56" s="337"/>
      <c r="T56" s="337"/>
      <c r="U56" s="337"/>
      <c r="V56" s="337"/>
      <c r="W56" s="337"/>
      <c r="X56" s="337"/>
      <c r="Y56" s="337"/>
      <c r="Z56" s="337"/>
      <c r="AA56" s="337"/>
      <c r="AB56" s="337"/>
      <c r="AC56" s="337"/>
      <c r="AD56" s="337"/>
      <c r="AE56" s="337"/>
      <c r="AF56" s="337"/>
      <c r="AG56" s="337"/>
      <c r="AH56" s="337"/>
      <c r="AI56" s="337"/>
      <c r="AJ56" s="337"/>
      <c r="AK56" s="337"/>
      <c r="AL56" s="337"/>
      <c r="AM56" s="337"/>
      <c r="AN56" s="337"/>
      <c r="AO56" s="337"/>
      <c r="AP56" s="337"/>
      <c r="AQ56" s="337"/>
      <c r="AR56" s="337"/>
      <c r="AS56" s="337"/>
    </row>
    <row r="57" spans="1:45" s="309" customFormat="1" ht="14.45" customHeight="1" thickBot="1">
      <c r="A57" s="363" t="s">
        <v>208</v>
      </c>
      <c r="B57" s="364">
        <f>B27+B34+B35+B36+B37+B38+B39+B40+B41+B42+B49+B56</f>
        <v>1105</v>
      </c>
      <c r="C57" s="365">
        <f t="shared" ref="C57:G57" si="4">C27+C34+C35+C36+C37+C38+C39+C40+C41+C42+C49+C56</f>
        <v>311</v>
      </c>
      <c r="D57" s="366">
        <f t="shared" si="4"/>
        <v>1416</v>
      </c>
      <c r="E57" s="364">
        <f>E27+E34+E35+E36+E37+E38+E39+E40+E41+E42+E49+E56</f>
        <v>1431</v>
      </c>
      <c r="F57" s="365">
        <f t="shared" si="4"/>
        <v>251</v>
      </c>
      <c r="G57" s="367">
        <f t="shared" si="4"/>
        <v>1682</v>
      </c>
      <c r="H57" s="364">
        <f t="shared" si="3"/>
        <v>2536</v>
      </c>
      <c r="I57" s="365">
        <f t="shared" si="3"/>
        <v>562</v>
      </c>
      <c r="J57" s="368">
        <f t="shared" si="3"/>
        <v>3098</v>
      </c>
      <c r="S57" s="337"/>
      <c r="T57" s="337"/>
      <c r="U57" s="337"/>
      <c r="V57" s="337"/>
      <c r="W57" s="337"/>
      <c r="X57" s="337"/>
      <c r="Y57" s="337"/>
      <c r="Z57" s="337"/>
      <c r="AA57" s="337"/>
      <c r="AB57" s="337"/>
      <c r="AC57" s="337"/>
      <c r="AD57" s="337"/>
      <c r="AE57" s="337"/>
      <c r="AF57" s="337"/>
      <c r="AG57" s="337"/>
      <c r="AH57" s="337"/>
      <c r="AI57" s="337"/>
      <c r="AJ57" s="337"/>
      <c r="AK57" s="337"/>
      <c r="AL57" s="337"/>
      <c r="AM57" s="337"/>
      <c r="AN57" s="337"/>
      <c r="AO57" s="337"/>
      <c r="AP57" s="337"/>
      <c r="AQ57" s="337"/>
      <c r="AR57" s="337"/>
      <c r="AS57" s="337"/>
    </row>
    <row r="58" spans="1:45" ht="15" customHeight="1"/>
  </sheetData>
  <phoneticPr fontId="3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S58"/>
  <sheetViews>
    <sheetView view="pageBreakPreview" zoomScale="60" zoomScaleNormal="100" workbookViewId="0">
      <selection activeCell="N49" sqref="N49"/>
    </sheetView>
  </sheetViews>
  <sheetFormatPr defaultColWidth="6" defaultRowHeight="11.25"/>
  <cols>
    <col min="1" max="1" width="19.5" style="286" customWidth="1"/>
    <col min="2" max="10" width="11.33203125" style="286" customWidth="1"/>
    <col min="11" max="16" width="6.83203125" style="286" customWidth="1"/>
    <col min="17" max="43" width="6" style="287"/>
    <col min="44" max="16384" width="6" style="286"/>
  </cols>
  <sheetData>
    <row r="1" spans="1:43" ht="12" thickBot="1"/>
    <row r="2" spans="1:43" ht="14.1" customHeight="1">
      <c r="A2" s="288"/>
      <c r="B2" s="289"/>
      <c r="C2" s="289"/>
      <c r="D2" s="290"/>
      <c r="E2" s="291"/>
      <c r="F2" s="292"/>
      <c r="G2" s="289"/>
      <c r="H2" s="289"/>
      <c r="I2" s="289"/>
      <c r="J2" s="290"/>
      <c r="K2" s="293"/>
      <c r="L2" s="294"/>
      <c r="M2" s="295"/>
      <c r="N2" s="295"/>
      <c r="O2" s="295"/>
      <c r="P2" s="295"/>
    </row>
    <row r="3" spans="1:43" ht="14.1" customHeight="1">
      <c r="A3" s="296"/>
      <c r="B3" s="293"/>
      <c r="C3" s="293"/>
      <c r="D3" s="297"/>
      <c r="E3" s="298"/>
      <c r="F3" s="299"/>
      <c r="G3" s="293"/>
      <c r="H3" s="293"/>
      <c r="I3" s="293"/>
      <c r="J3" s="297"/>
      <c r="K3" s="293"/>
      <c r="L3" s="295"/>
      <c r="M3" s="295"/>
      <c r="N3" s="295"/>
      <c r="O3" s="295"/>
      <c r="P3" s="295"/>
    </row>
    <row r="4" spans="1:43" ht="11.25" customHeight="1">
      <c r="A4" s="300"/>
      <c r="B4" s="293"/>
      <c r="C4" s="293"/>
      <c r="D4" s="297"/>
      <c r="E4" s="298"/>
      <c r="F4" s="299"/>
      <c r="G4" s="293"/>
      <c r="H4" s="293"/>
      <c r="I4" s="293"/>
      <c r="J4" s="297"/>
      <c r="K4" s="293"/>
      <c r="L4" s="295"/>
      <c r="M4" s="295"/>
      <c r="N4" s="295"/>
      <c r="O4" s="295"/>
      <c r="P4" s="295"/>
    </row>
    <row r="5" spans="1:43" ht="18" customHeight="1">
      <c r="A5" s="300"/>
      <c r="B5" s="293"/>
      <c r="C5" s="293"/>
      <c r="D5" s="297"/>
      <c r="E5" s="298"/>
      <c r="F5" s="299"/>
      <c r="G5" s="293"/>
      <c r="H5" s="293"/>
      <c r="I5" s="293"/>
      <c r="J5" s="297"/>
      <c r="K5" s="293"/>
      <c r="L5" s="295"/>
      <c r="M5" s="295"/>
      <c r="N5" s="295"/>
      <c r="O5" s="295"/>
      <c r="P5" s="295"/>
    </row>
    <row r="6" spans="1:43" ht="29.25" customHeight="1">
      <c r="A6" s="301" t="s">
        <v>183</v>
      </c>
      <c r="B6" s="293"/>
      <c r="C6" s="293"/>
      <c r="D6" s="297"/>
      <c r="E6" s="298" t="s">
        <v>184</v>
      </c>
      <c r="F6" s="299" t="s">
        <v>184</v>
      </c>
      <c r="G6" s="293" t="s">
        <v>184</v>
      </c>
      <c r="H6" s="293" t="s">
        <v>184</v>
      </c>
      <c r="I6" s="293" t="s">
        <v>184</v>
      </c>
      <c r="J6" s="297" t="s">
        <v>184</v>
      </c>
      <c r="K6" s="293" t="s">
        <v>184</v>
      </c>
      <c r="L6" s="295"/>
      <c r="M6" s="295"/>
      <c r="N6" s="295"/>
      <c r="O6" s="295"/>
      <c r="P6" s="295"/>
    </row>
    <row r="7" spans="1:43" ht="12.75" customHeight="1">
      <c r="A7" s="302"/>
      <c r="B7" s="293"/>
      <c r="C7" s="293"/>
      <c r="D7" s="297"/>
      <c r="E7" s="298"/>
      <c r="F7" s="303"/>
      <c r="G7" s="304"/>
      <c r="H7" s="304"/>
      <c r="I7" s="304"/>
      <c r="J7" s="305"/>
      <c r="K7" s="304"/>
      <c r="L7" s="304"/>
      <c r="M7" s="295"/>
      <c r="N7" s="295"/>
      <c r="O7" s="295"/>
      <c r="P7" s="295"/>
    </row>
    <row r="8" spans="1:43" ht="14.1" customHeight="1">
      <c r="A8" s="300"/>
      <c r="B8" s="293"/>
      <c r="C8" s="293"/>
      <c r="D8" s="297"/>
      <c r="E8" s="298"/>
      <c r="F8" s="299"/>
      <c r="G8" s="293"/>
      <c r="H8" s="293"/>
      <c r="I8" s="293"/>
      <c r="J8" s="297"/>
      <c r="K8" s="293"/>
      <c r="L8" s="295"/>
      <c r="M8" s="295"/>
      <c r="N8" s="295"/>
      <c r="O8" s="295"/>
      <c r="P8" s="295"/>
    </row>
    <row r="9" spans="1:43" ht="14.1" customHeight="1">
      <c r="A9" s="296"/>
      <c r="B9" s="293"/>
      <c r="C9" s="293"/>
      <c r="D9" s="297"/>
      <c r="E9" s="298"/>
      <c r="F9" s="299"/>
      <c r="G9" s="293"/>
      <c r="H9" s="293"/>
      <c r="I9" s="304"/>
      <c r="J9" s="305"/>
      <c r="K9" s="304"/>
      <c r="L9" s="304"/>
      <c r="M9" s="304"/>
      <c r="N9" s="295"/>
      <c r="O9" s="295"/>
      <c r="P9" s="295"/>
    </row>
    <row r="10" spans="1:43" ht="14.1" customHeight="1">
      <c r="A10" s="296"/>
      <c r="B10" s="293"/>
      <c r="C10" s="293"/>
      <c r="D10" s="297"/>
      <c r="E10" s="298"/>
      <c r="F10" s="299"/>
      <c r="G10" s="293"/>
      <c r="H10" s="293"/>
      <c r="I10" s="304"/>
      <c r="J10" s="305"/>
      <c r="K10" s="304"/>
      <c r="L10" s="304"/>
      <c r="M10" s="304"/>
      <c r="N10" s="295"/>
      <c r="O10" s="295"/>
      <c r="P10" s="295"/>
    </row>
    <row r="11" spans="1:43" ht="14.1" customHeight="1">
      <c r="A11" s="302"/>
      <c r="B11" s="304"/>
      <c r="C11" s="304"/>
      <c r="D11" s="305"/>
      <c r="E11" s="306"/>
      <c r="F11" s="303"/>
      <c r="G11" s="293"/>
      <c r="H11" s="293"/>
      <c r="I11" s="304"/>
      <c r="J11" s="305"/>
      <c r="K11" s="304"/>
      <c r="L11" s="304"/>
      <c r="M11" s="304"/>
      <c r="N11" s="295"/>
      <c r="O11" s="295"/>
      <c r="P11" s="295"/>
    </row>
    <row r="12" spans="1:43" ht="14.1" customHeight="1">
      <c r="A12" s="303"/>
      <c r="B12" s="293"/>
      <c r="C12" s="293"/>
      <c r="D12" s="297"/>
      <c r="E12" s="298"/>
      <c r="F12" s="299"/>
      <c r="G12" s="293"/>
      <c r="H12" s="293"/>
      <c r="I12" s="304"/>
      <c r="J12" s="305"/>
      <c r="K12" s="304"/>
      <c r="L12" s="304"/>
      <c r="M12" s="304"/>
      <c r="N12" s="295"/>
      <c r="O12" s="295"/>
      <c r="P12" s="295"/>
    </row>
    <row r="13" spans="1:43" ht="14.1" customHeight="1">
      <c r="A13" s="307" t="s">
        <v>238</v>
      </c>
      <c r="B13" s="293"/>
      <c r="C13" s="293"/>
      <c r="D13" s="297"/>
      <c r="E13" s="298"/>
      <c r="F13" s="299"/>
      <c r="G13" s="293"/>
      <c r="H13" s="293"/>
      <c r="I13" s="304"/>
      <c r="J13" s="305"/>
      <c r="K13" s="304"/>
      <c r="L13" s="304"/>
      <c r="M13" s="304"/>
      <c r="N13" s="295"/>
      <c r="O13" s="295"/>
      <c r="P13" s="295"/>
    </row>
    <row r="14" spans="1:43" ht="14.1" customHeight="1">
      <c r="A14" s="303"/>
      <c r="B14" s="293"/>
      <c r="C14" s="293"/>
      <c r="D14" s="297"/>
      <c r="E14" s="298"/>
      <c r="F14" s="299"/>
      <c r="G14" s="293"/>
      <c r="H14" s="293"/>
      <c r="I14" s="304"/>
      <c r="J14" s="305"/>
      <c r="K14" s="304"/>
      <c r="L14" s="304"/>
      <c r="M14" s="304"/>
      <c r="N14" s="295"/>
      <c r="O14" s="295"/>
      <c r="P14" s="295"/>
    </row>
    <row r="15" spans="1:43" ht="14.1" customHeight="1">
      <c r="A15" s="307" t="s">
        <v>259</v>
      </c>
      <c r="B15" s="293"/>
      <c r="C15" s="293"/>
      <c r="D15" s="297"/>
      <c r="E15" s="298"/>
      <c r="F15" s="299"/>
      <c r="G15" s="295"/>
      <c r="H15" s="295"/>
      <c r="I15" s="304"/>
      <c r="J15" s="305"/>
      <c r="K15" s="304"/>
      <c r="L15" s="304"/>
      <c r="M15" s="304"/>
      <c r="N15" s="295"/>
      <c r="O15" s="295"/>
      <c r="P15" s="295"/>
    </row>
    <row r="16" spans="1:43" s="309" customFormat="1" ht="14.1" customHeight="1">
      <c r="A16" s="303"/>
      <c r="B16" s="293"/>
      <c r="C16" s="293"/>
      <c r="D16" s="297"/>
      <c r="E16" s="298"/>
      <c r="F16" s="299"/>
      <c r="G16" s="308"/>
      <c r="H16" s="308"/>
      <c r="I16" s="304"/>
      <c r="J16" s="305"/>
      <c r="K16" s="304"/>
      <c r="L16" s="304"/>
      <c r="M16" s="304"/>
      <c r="N16" s="308"/>
      <c r="O16" s="308"/>
      <c r="P16" s="308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</row>
    <row r="17" spans="1:45" ht="14.1" customHeight="1">
      <c r="A17" s="307" t="s">
        <v>185</v>
      </c>
      <c r="B17" s="295"/>
      <c r="C17" s="310"/>
      <c r="D17" s="311"/>
      <c r="E17" s="312"/>
      <c r="F17" s="302"/>
      <c r="G17" s="293"/>
      <c r="H17" s="293"/>
      <c r="I17" s="293"/>
      <c r="J17" s="297"/>
      <c r="K17" s="313"/>
      <c r="L17" s="295"/>
      <c r="M17" s="295"/>
      <c r="N17" s="295"/>
      <c r="O17" s="295"/>
      <c r="P17" s="295"/>
    </row>
    <row r="18" spans="1:45" ht="12.75" customHeight="1" thickBot="1">
      <c r="A18" s="314"/>
      <c r="B18" s="28"/>
      <c r="C18" s="315"/>
      <c r="D18" s="316"/>
      <c r="E18" s="317"/>
      <c r="F18" s="318"/>
      <c r="G18" s="319"/>
      <c r="H18" s="319"/>
      <c r="I18" s="319"/>
      <c r="J18" s="320"/>
      <c r="K18" s="313"/>
      <c r="L18" s="295"/>
      <c r="M18" s="295"/>
      <c r="N18" s="295"/>
      <c r="O18" s="295"/>
      <c r="P18" s="295"/>
    </row>
    <row r="19" spans="1:45" s="309" customFormat="1" ht="14.45" customHeight="1" thickBot="1">
      <c r="A19" s="321" t="s">
        <v>2</v>
      </c>
      <c r="B19" s="322" t="s">
        <v>212</v>
      </c>
      <c r="C19" s="323"/>
      <c r="D19" s="324"/>
      <c r="E19" s="322" t="s">
        <v>213</v>
      </c>
      <c r="F19" s="324"/>
      <c r="G19" s="325"/>
      <c r="H19" s="322" t="s">
        <v>14</v>
      </c>
      <c r="I19" s="323"/>
      <c r="J19" s="325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</row>
    <row r="20" spans="1:45" s="332" customFormat="1" ht="14.45" customHeight="1" thickBot="1">
      <c r="A20" s="326" t="s">
        <v>188</v>
      </c>
      <c r="B20" s="327" t="s">
        <v>189</v>
      </c>
      <c r="C20" s="328" t="s">
        <v>190</v>
      </c>
      <c r="D20" s="329" t="s">
        <v>14</v>
      </c>
      <c r="E20" s="327" t="s">
        <v>189</v>
      </c>
      <c r="F20" s="328" t="s">
        <v>190</v>
      </c>
      <c r="G20" s="330" t="s">
        <v>14</v>
      </c>
      <c r="H20" s="327" t="s">
        <v>189</v>
      </c>
      <c r="I20" s="328" t="s">
        <v>190</v>
      </c>
      <c r="J20" s="330" t="s">
        <v>14</v>
      </c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1"/>
      <c r="AL20" s="331"/>
      <c r="AM20" s="331"/>
      <c r="AN20" s="331"/>
      <c r="AO20" s="331"/>
      <c r="AP20" s="331"/>
      <c r="AQ20" s="331"/>
      <c r="AR20" s="331"/>
      <c r="AS20" s="331"/>
    </row>
    <row r="21" spans="1:45" s="309" customFormat="1" ht="14.45" customHeight="1">
      <c r="A21" s="333" t="s">
        <v>191</v>
      </c>
      <c r="B21" s="334">
        <v>1</v>
      </c>
      <c r="C21" s="335">
        <v>0</v>
      </c>
      <c r="D21" s="336">
        <f>SUM(B21:C21)</f>
        <v>1</v>
      </c>
      <c r="E21" s="334">
        <v>30</v>
      </c>
      <c r="F21" s="335">
        <v>9</v>
      </c>
      <c r="G21" s="336">
        <f>SUM(E21:F21)</f>
        <v>39</v>
      </c>
      <c r="H21" s="334">
        <f>B21+E21</f>
        <v>31</v>
      </c>
      <c r="I21" s="335">
        <f t="shared" ref="I21:J36" si="0">C21+F21</f>
        <v>9</v>
      </c>
      <c r="J21" s="336">
        <f t="shared" si="0"/>
        <v>40</v>
      </c>
      <c r="S21" s="337"/>
      <c r="T21" s="337"/>
      <c r="U21" s="337"/>
      <c r="V21" s="337"/>
      <c r="W21" s="337"/>
      <c r="X21" s="337"/>
      <c r="Y21" s="337"/>
      <c r="Z21" s="337"/>
      <c r="AA21" s="337"/>
      <c r="AB21" s="337"/>
      <c r="AC21" s="337"/>
      <c r="AD21" s="337"/>
      <c r="AE21" s="337"/>
      <c r="AF21" s="337"/>
      <c r="AG21" s="337"/>
      <c r="AH21" s="337"/>
      <c r="AI21" s="337"/>
      <c r="AJ21" s="337"/>
      <c r="AK21" s="337"/>
      <c r="AL21" s="337"/>
      <c r="AM21" s="337"/>
      <c r="AN21" s="337"/>
      <c r="AO21" s="337"/>
      <c r="AP21" s="337"/>
      <c r="AQ21" s="337"/>
      <c r="AR21" s="337"/>
      <c r="AS21" s="337"/>
    </row>
    <row r="22" spans="1:45" s="309" customFormat="1" ht="14.45" customHeight="1">
      <c r="A22" s="338" t="s">
        <v>192</v>
      </c>
      <c r="B22" s="339">
        <v>0</v>
      </c>
      <c r="C22" s="340">
        <v>0</v>
      </c>
      <c r="D22" s="341">
        <f t="shared" ref="D22:D56" si="1">SUM(B22:C22)</f>
        <v>0</v>
      </c>
      <c r="E22" s="339">
        <v>32</v>
      </c>
      <c r="F22" s="340">
        <v>6</v>
      </c>
      <c r="G22" s="341">
        <f t="shared" ref="G22:G56" si="2">SUM(E22:F22)</f>
        <v>38</v>
      </c>
      <c r="H22" s="339">
        <f t="shared" ref="H22:J57" si="3">B22+E22</f>
        <v>32</v>
      </c>
      <c r="I22" s="340">
        <f t="shared" si="0"/>
        <v>6</v>
      </c>
      <c r="J22" s="341">
        <f t="shared" si="0"/>
        <v>38</v>
      </c>
      <c r="S22" s="337"/>
      <c r="T22" s="337"/>
      <c r="U22" s="337"/>
      <c r="V22" s="337"/>
      <c r="W22" s="337"/>
      <c r="X22" s="337"/>
      <c r="Y22" s="337"/>
      <c r="Z22" s="337"/>
      <c r="AA22" s="337"/>
      <c r="AB22" s="337"/>
      <c r="AC22" s="337"/>
      <c r="AD22" s="337"/>
      <c r="AE22" s="337"/>
      <c r="AF22" s="337"/>
      <c r="AG22" s="337"/>
      <c r="AH22" s="337"/>
      <c r="AI22" s="337"/>
      <c r="AJ22" s="337"/>
      <c r="AK22" s="337"/>
      <c r="AL22" s="337"/>
      <c r="AM22" s="337"/>
      <c r="AN22" s="337"/>
      <c r="AO22" s="337"/>
      <c r="AP22" s="337"/>
      <c r="AQ22" s="337"/>
      <c r="AR22" s="337"/>
      <c r="AS22" s="337"/>
    </row>
    <row r="23" spans="1:45" s="309" customFormat="1" ht="14.45" customHeight="1">
      <c r="A23" s="342" t="s">
        <v>193</v>
      </c>
      <c r="B23" s="339">
        <v>4</v>
      </c>
      <c r="C23" s="340">
        <v>0</v>
      </c>
      <c r="D23" s="341">
        <f t="shared" si="1"/>
        <v>4</v>
      </c>
      <c r="E23" s="339">
        <v>25</v>
      </c>
      <c r="F23" s="340">
        <v>7</v>
      </c>
      <c r="G23" s="341">
        <f t="shared" si="2"/>
        <v>32</v>
      </c>
      <c r="H23" s="339">
        <f t="shared" si="3"/>
        <v>29</v>
      </c>
      <c r="I23" s="340">
        <f t="shared" si="0"/>
        <v>7</v>
      </c>
      <c r="J23" s="341">
        <f t="shared" si="0"/>
        <v>36</v>
      </c>
      <c r="S23" s="337"/>
      <c r="T23" s="337"/>
      <c r="U23" s="337"/>
      <c r="V23" s="337"/>
      <c r="W23" s="337"/>
      <c r="X23" s="337"/>
      <c r="Y23" s="337"/>
      <c r="Z23" s="337"/>
      <c r="AA23" s="337"/>
      <c r="AB23" s="337"/>
      <c r="AC23" s="337"/>
      <c r="AD23" s="337"/>
      <c r="AE23" s="337"/>
      <c r="AF23" s="337"/>
      <c r="AG23" s="337"/>
      <c r="AH23" s="337"/>
      <c r="AI23" s="337"/>
      <c r="AJ23" s="337"/>
      <c r="AK23" s="337"/>
      <c r="AL23" s="337"/>
      <c r="AM23" s="337"/>
      <c r="AN23" s="337"/>
      <c r="AO23" s="337"/>
      <c r="AP23" s="337"/>
      <c r="AQ23" s="337"/>
      <c r="AR23" s="337"/>
      <c r="AS23" s="337"/>
    </row>
    <row r="24" spans="1:45" s="309" customFormat="1" ht="14.45" customHeight="1">
      <c r="A24" s="342" t="s">
        <v>194</v>
      </c>
      <c r="B24" s="339">
        <v>5</v>
      </c>
      <c r="C24" s="340">
        <v>0</v>
      </c>
      <c r="D24" s="341">
        <f t="shared" si="1"/>
        <v>5</v>
      </c>
      <c r="E24" s="339">
        <v>46</v>
      </c>
      <c r="F24" s="340">
        <v>9</v>
      </c>
      <c r="G24" s="341">
        <f t="shared" si="2"/>
        <v>55</v>
      </c>
      <c r="H24" s="339">
        <f t="shared" si="3"/>
        <v>51</v>
      </c>
      <c r="I24" s="340">
        <f t="shared" si="0"/>
        <v>9</v>
      </c>
      <c r="J24" s="341">
        <f t="shared" si="0"/>
        <v>60</v>
      </c>
      <c r="S24" s="337"/>
      <c r="T24" s="337"/>
      <c r="U24" s="337"/>
      <c r="V24" s="337"/>
      <c r="W24" s="337"/>
      <c r="X24" s="337"/>
      <c r="Y24" s="337"/>
      <c r="Z24" s="337"/>
      <c r="AA24" s="337"/>
      <c r="AB24" s="337"/>
      <c r="AC24" s="337"/>
      <c r="AD24" s="337"/>
      <c r="AE24" s="337"/>
      <c r="AF24" s="337"/>
      <c r="AG24" s="337"/>
      <c r="AH24" s="337"/>
      <c r="AI24" s="337"/>
      <c r="AJ24" s="337"/>
      <c r="AK24" s="337"/>
      <c r="AL24" s="337"/>
      <c r="AM24" s="337"/>
      <c r="AN24" s="337"/>
      <c r="AO24" s="337"/>
      <c r="AP24" s="337"/>
      <c r="AQ24" s="337"/>
      <c r="AR24" s="337"/>
      <c r="AS24" s="337"/>
    </row>
    <row r="25" spans="1:45" s="309" customFormat="1" ht="14.45" customHeight="1">
      <c r="A25" s="342" t="s">
        <v>195</v>
      </c>
      <c r="B25" s="339">
        <v>1</v>
      </c>
      <c r="C25" s="340">
        <v>0</v>
      </c>
      <c r="D25" s="341">
        <f t="shared" si="1"/>
        <v>1</v>
      </c>
      <c r="E25" s="339">
        <v>27</v>
      </c>
      <c r="F25" s="340">
        <v>9</v>
      </c>
      <c r="G25" s="341">
        <f t="shared" si="2"/>
        <v>36</v>
      </c>
      <c r="H25" s="339">
        <f t="shared" si="3"/>
        <v>28</v>
      </c>
      <c r="I25" s="340">
        <f t="shared" si="0"/>
        <v>9</v>
      </c>
      <c r="J25" s="341">
        <f t="shared" si="0"/>
        <v>37</v>
      </c>
      <c r="S25" s="337"/>
      <c r="T25" s="337"/>
      <c r="U25" s="337"/>
      <c r="V25" s="337"/>
      <c r="W25" s="337"/>
      <c r="X25" s="337"/>
      <c r="Y25" s="337"/>
      <c r="Z25" s="337"/>
      <c r="AA25" s="337"/>
      <c r="AB25" s="337"/>
      <c r="AC25" s="337"/>
      <c r="AD25" s="337"/>
      <c r="AE25" s="337"/>
      <c r="AF25" s="337"/>
      <c r="AG25" s="337"/>
      <c r="AH25" s="337"/>
      <c r="AI25" s="337"/>
      <c r="AJ25" s="337"/>
      <c r="AK25" s="337"/>
      <c r="AL25" s="337"/>
      <c r="AM25" s="337"/>
      <c r="AN25" s="337"/>
      <c r="AO25" s="337"/>
      <c r="AP25" s="337"/>
      <c r="AQ25" s="337"/>
      <c r="AR25" s="337"/>
      <c r="AS25" s="337"/>
    </row>
    <row r="26" spans="1:45" s="309" customFormat="1" ht="14.45" customHeight="1">
      <c r="A26" s="343" t="s">
        <v>196</v>
      </c>
      <c r="B26" s="344">
        <v>2</v>
      </c>
      <c r="C26" s="345">
        <v>0</v>
      </c>
      <c r="D26" s="346">
        <f t="shared" si="1"/>
        <v>2</v>
      </c>
      <c r="E26" s="344">
        <v>25</v>
      </c>
      <c r="F26" s="345">
        <v>11</v>
      </c>
      <c r="G26" s="346">
        <f t="shared" si="2"/>
        <v>36</v>
      </c>
      <c r="H26" s="344">
        <f t="shared" si="3"/>
        <v>27</v>
      </c>
      <c r="I26" s="345">
        <f t="shared" si="0"/>
        <v>11</v>
      </c>
      <c r="J26" s="346">
        <f t="shared" si="0"/>
        <v>38</v>
      </c>
      <c r="S26" s="337"/>
      <c r="T26" s="337"/>
      <c r="U26" s="337"/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337"/>
      <c r="AJ26" s="337"/>
      <c r="AK26" s="337"/>
      <c r="AL26" s="337"/>
      <c r="AM26" s="337"/>
      <c r="AN26" s="337"/>
      <c r="AO26" s="337"/>
      <c r="AP26" s="337"/>
      <c r="AQ26" s="337"/>
      <c r="AR26" s="337"/>
      <c r="AS26" s="337"/>
    </row>
    <row r="27" spans="1:45" s="309" customFormat="1" ht="14.45" customHeight="1">
      <c r="A27" s="347" t="s">
        <v>197</v>
      </c>
      <c r="B27" s="437">
        <f>SUM(B21:B26)</f>
        <v>13</v>
      </c>
      <c r="C27" s="349">
        <f>SUM(C21:C26)</f>
        <v>0</v>
      </c>
      <c r="D27" s="350">
        <f t="shared" si="1"/>
        <v>13</v>
      </c>
      <c r="E27" s="348">
        <f>SUM(E21:E26)</f>
        <v>185</v>
      </c>
      <c r="F27" s="442">
        <f>SUM(F21:F26)</f>
        <v>51</v>
      </c>
      <c r="G27" s="350">
        <f t="shared" si="2"/>
        <v>236</v>
      </c>
      <c r="H27" s="348">
        <f t="shared" si="3"/>
        <v>198</v>
      </c>
      <c r="I27" s="349">
        <f t="shared" si="0"/>
        <v>51</v>
      </c>
      <c r="J27" s="350">
        <f t="shared" si="0"/>
        <v>249</v>
      </c>
      <c r="S27" s="337"/>
      <c r="T27" s="337"/>
      <c r="U27" s="337"/>
      <c r="V27" s="337"/>
      <c r="W27" s="337"/>
      <c r="X27" s="337"/>
      <c r="Y27" s="337"/>
      <c r="Z27" s="337"/>
      <c r="AA27" s="337"/>
      <c r="AB27" s="337"/>
      <c r="AC27" s="337"/>
      <c r="AD27" s="337"/>
      <c r="AE27" s="337"/>
      <c r="AF27" s="337"/>
      <c r="AG27" s="337"/>
      <c r="AH27" s="337"/>
      <c r="AI27" s="337"/>
      <c r="AJ27" s="337"/>
      <c r="AK27" s="337"/>
      <c r="AL27" s="337"/>
      <c r="AM27" s="337"/>
      <c r="AN27" s="337"/>
      <c r="AO27" s="337"/>
      <c r="AP27" s="337"/>
      <c r="AQ27" s="337"/>
      <c r="AR27" s="337"/>
      <c r="AS27" s="337"/>
    </row>
    <row r="28" spans="1:45" s="309" customFormat="1" ht="14.45" customHeight="1">
      <c r="A28" s="351" t="s">
        <v>198</v>
      </c>
      <c r="B28" s="438">
        <v>33</v>
      </c>
      <c r="C28" s="353">
        <v>5</v>
      </c>
      <c r="D28" s="354">
        <f t="shared" si="1"/>
        <v>38</v>
      </c>
      <c r="E28" s="352">
        <v>8</v>
      </c>
      <c r="F28" s="443">
        <v>2</v>
      </c>
      <c r="G28" s="354">
        <f t="shared" si="2"/>
        <v>10</v>
      </c>
      <c r="H28" s="352">
        <f t="shared" si="3"/>
        <v>41</v>
      </c>
      <c r="I28" s="353">
        <f t="shared" si="0"/>
        <v>7</v>
      </c>
      <c r="J28" s="354">
        <f t="shared" si="0"/>
        <v>48</v>
      </c>
      <c r="S28" s="337"/>
      <c r="T28" s="337"/>
      <c r="U28" s="337"/>
      <c r="V28" s="337"/>
      <c r="W28" s="337"/>
      <c r="X28" s="337"/>
      <c r="Y28" s="337"/>
      <c r="Z28" s="337"/>
      <c r="AA28" s="337"/>
      <c r="AB28" s="337"/>
      <c r="AC28" s="337"/>
      <c r="AD28" s="337"/>
      <c r="AE28" s="337"/>
      <c r="AF28" s="337"/>
      <c r="AG28" s="337"/>
      <c r="AH28" s="337"/>
      <c r="AI28" s="337"/>
      <c r="AJ28" s="337"/>
      <c r="AK28" s="337"/>
      <c r="AL28" s="337"/>
      <c r="AM28" s="337"/>
      <c r="AN28" s="337"/>
      <c r="AO28" s="337"/>
      <c r="AP28" s="337"/>
      <c r="AQ28" s="337"/>
      <c r="AR28" s="337"/>
      <c r="AS28" s="337"/>
    </row>
    <row r="29" spans="1:45" s="309" customFormat="1" ht="14.45" customHeight="1">
      <c r="A29" s="342" t="s">
        <v>199</v>
      </c>
      <c r="B29" s="439">
        <v>40</v>
      </c>
      <c r="C29" s="340">
        <v>5</v>
      </c>
      <c r="D29" s="341">
        <f t="shared" si="1"/>
        <v>45</v>
      </c>
      <c r="E29" s="339">
        <v>9</v>
      </c>
      <c r="F29" s="444">
        <v>4</v>
      </c>
      <c r="G29" s="341">
        <f t="shared" si="2"/>
        <v>13</v>
      </c>
      <c r="H29" s="339">
        <f t="shared" si="3"/>
        <v>49</v>
      </c>
      <c r="I29" s="340">
        <f t="shared" si="0"/>
        <v>9</v>
      </c>
      <c r="J29" s="341">
        <f t="shared" si="0"/>
        <v>58</v>
      </c>
      <c r="S29" s="337"/>
      <c r="T29" s="337"/>
      <c r="U29" s="337"/>
      <c r="V29" s="337"/>
      <c r="W29" s="337"/>
      <c r="X29" s="337"/>
      <c r="Y29" s="337"/>
      <c r="Z29" s="337"/>
      <c r="AA29" s="337"/>
      <c r="AB29" s="337"/>
      <c r="AC29" s="337"/>
      <c r="AD29" s="337"/>
      <c r="AE29" s="337"/>
      <c r="AF29" s="337"/>
      <c r="AG29" s="337"/>
      <c r="AH29" s="337"/>
      <c r="AI29" s="337"/>
      <c r="AJ29" s="337"/>
      <c r="AK29" s="337"/>
      <c r="AL29" s="337"/>
      <c r="AM29" s="337"/>
      <c r="AN29" s="337"/>
      <c r="AO29" s="337"/>
      <c r="AP29" s="337"/>
      <c r="AQ29" s="337"/>
      <c r="AR29" s="337"/>
      <c r="AS29" s="337"/>
    </row>
    <row r="30" spans="1:45" s="309" customFormat="1" ht="14.45" customHeight="1">
      <c r="A30" s="342" t="s">
        <v>200</v>
      </c>
      <c r="B30" s="439">
        <v>17</v>
      </c>
      <c r="C30" s="340">
        <v>3</v>
      </c>
      <c r="D30" s="341">
        <f t="shared" si="1"/>
        <v>20</v>
      </c>
      <c r="E30" s="339">
        <v>4</v>
      </c>
      <c r="F30" s="444">
        <v>1</v>
      </c>
      <c r="G30" s="341">
        <f t="shared" si="2"/>
        <v>5</v>
      </c>
      <c r="H30" s="339">
        <f t="shared" si="3"/>
        <v>21</v>
      </c>
      <c r="I30" s="340">
        <f t="shared" si="0"/>
        <v>4</v>
      </c>
      <c r="J30" s="341">
        <f t="shared" si="0"/>
        <v>25</v>
      </c>
      <c r="S30" s="337"/>
      <c r="T30" s="337"/>
      <c r="U30" s="337"/>
      <c r="V30" s="337"/>
      <c r="W30" s="337"/>
      <c r="X30" s="337"/>
      <c r="Y30" s="337"/>
      <c r="Z30" s="337"/>
      <c r="AA30" s="337"/>
      <c r="AB30" s="337"/>
      <c r="AC30" s="337"/>
      <c r="AD30" s="337"/>
      <c r="AE30" s="337"/>
      <c r="AF30" s="337"/>
      <c r="AG30" s="337"/>
      <c r="AH30" s="337"/>
      <c r="AI30" s="337"/>
      <c r="AJ30" s="337"/>
      <c r="AK30" s="337"/>
      <c r="AL30" s="337"/>
      <c r="AM30" s="337"/>
      <c r="AN30" s="337"/>
      <c r="AO30" s="337"/>
      <c r="AP30" s="337"/>
      <c r="AQ30" s="337"/>
      <c r="AR30" s="337"/>
      <c r="AS30" s="337"/>
    </row>
    <row r="31" spans="1:45" s="309" customFormat="1" ht="14.45" customHeight="1">
      <c r="A31" s="338" t="s">
        <v>201</v>
      </c>
      <c r="B31" s="439">
        <v>23</v>
      </c>
      <c r="C31" s="340">
        <v>6</v>
      </c>
      <c r="D31" s="341">
        <f t="shared" si="1"/>
        <v>29</v>
      </c>
      <c r="E31" s="339">
        <v>6</v>
      </c>
      <c r="F31" s="444">
        <v>1</v>
      </c>
      <c r="G31" s="341">
        <f t="shared" si="2"/>
        <v>7</v>
      </c>
      <c r="H31" s="339">
        <f t="shared" si="3"/>
        <v>29</v>
      </c>
      <c r="I31" s="340">
        <f t="shared" si="0"/>
        <v>7</v>
      </c>
      <c r="J31" s="341">
        <f t="shared" si="0"/>
        <v>36</v>
      </c>
      <c r="S31" s="337"/>
      <c r="T31" s="337"/>
      <c r="U31" s="337"/>
      <c r="V31" s="337"/>
      <c r="W31" s="337"/>
      <c r="X31" s="337"/>
      <c r="Y31" s="337"/>
      <c r="Z31" s="337"/>
      <c r="AA31" s="337"/>
      <c r="AB31" s="337"/>
      <c r="AC31" s="337"/>
      <c r="AD31" s="337"/>
      <c r="AE31" s="337"/>
      <c r="AF31" s="337"/>
      <c r="AG31" s="337"/>
      <c r="AH31" s="337"/>
      <c r="AI31" s="337"/>
      <c r="AJ31" s="337"/>
      <c r="AK31" s="337"/>
      <c r="AL31" s="337"/>
      <c r="AM31" s="337"/>
      <c r="AN31" s="337"/>
      <c r="AO31" s="337"/>
      <c r="AP31" s="337"/>
      <c r="AQ31" s="337"/>
      <c r="AR31" s="337"/>
      <c r="AS31" s="337"/>
    </row>
    <row r="32" spans="1:45" s="309" customFormat="1" ht="14.45" customHeight="1">
      <c r="A32" s="342" t="s">
        <v>202</v>
      </c>
      <c r="B32" s="439">
        <v>25</v>
      </c>
      <c r="C32" s="340">
        <v>6</v>
      </c>
      <c r="D32" s="341">
        <f t="shared" si="1"/>
        <v>31</v>
      </c>
      <c r="E32" s="339">
        <v>15</v>
      </c>
      <c r="F32" s="444">
        <v>1</v>
      </c>
      <c r="G32" s="341">
        <f t="shared" si="2"/>
        <v>16</v>
      </c>
      <c r="H32" s="339">
        <f t="shared" si="3"/>
        <v>40</v>
      </c>
      <c r="I32" s="340">
        <f t="shared" si="0"/>
        <v>7</v>
      </c>
      <c r="J32" s="341">
        <f t="shared" si="0"/>
        <v>47</v>
      </c>
      <c r="S32" s="337"/>
      <c r="T32" s="337"/>
      <c r="U32" s="337"/>
      <c r="V32" s="337"/>
      <c r="W32" s="337"/>
      <c r="X32" s="337"/>
      <c r="Y32" s="337"/>
      <c r="Z32" s="337"/>
      <c r="AA32" s="337"/>
      <c r="AB32" s="337"/>
      <c r="AC32" s="337"/>
      <c r="AD32" s="337"/>
      <c r="AE32" s="337"/>
      <c r="AF32" s="337"/>
      <c r="AG32" s="337"/>
      <c r="AH32" s="337"/>
      <c r="AI32" s="337"/>
      <c r="AJ32" s="337"/>
      <c r="AK32" s="337"/>
      <c r="AL32" s="337"/>
      <c r="AM32" s="337"/>
      <c r="AN32" s="337"/>
      <c r="AO32" s="337"/>
      <c r="AP32" s="337"/>
      <c r="AQ32" s="337"/>
      <c r="AR32" s="337"/>
      <c r="AS32" s="337"/>
    </row>
    <row r="33" spans="1:45" s="309" customFormat="1" ht="14.45" customHeight="1">
      <c r="A33" s="343" t="s">
        <v>203</v>
      </c>
      <c r="B33" s="440">
        <v>11</v>
      </c>
      <c r="C33" s="345">
        <v>7</v>
      </c>
      <c r="D33" s="346">
        <f t="shared" si="1"/>
        <v>18</v>
      </c>
      <c r="E33" s="344">
        <v>7</v>
      </c>
      <c r="F33" s="445">
        <v>1</v>
      </c>
      <c r="G33" s="346">
        <f t="shared" si="2"/>
        <v>8</v>
      </c>
      <c r="H33" s="344">
        <f t="shared" si="3"/>
        <v>18</v>
      </c>
      <c r="I33" s="345">
        <f t="shared" si="0"/>
        <v>8</v>
      </c>
      <c r="J33" s="346">
        <f t="shared" si="0"/>
        <v>26</v>
      </c>
      <c r="S33" s="337"/>
      <c r="T33" s="337"/>
      <c r="U33" s="337"/>
      <c r="V33" s="337"/>
      <c r="W33" s="337"/>
      <c r="X33" s="337"/>
      <c r="Y33" s="337"/>
      <c r="Z33" s="337"/>
      <c r="AA33" s="337"/>
      <c r="AB33" s="337"/>
      <c r="AC33" s="337"/>
      <c r="AD33" s="337"/>
      <c r="AE33" s="337"/>
      <c r="AF33" s="337"/>
      <c r="AG33" s="337"/>
      <c r="AH33" s="337"/>
      <c r="AI33" s="337"/>
      <c r="AJ33" s="337"/>
      <c r="AK33" s="337"/>
      <c r="AL33" s="337"/>
      <c r="AM33" s="337"/>
      <c r="AN33" s="337"/>
      <c r="AO33" s="337"/>
      <c r="AP33" s="337"/>
      <c r="AQ33" s="337"/>
      <c r="AR33" s="337"/>
      <c r="AS33" s="337"/>
    </row>
    <row r="34" spans="1:45" s="309" customFormat="1" ht="14.45" customHeight="1">
      <c r="A34" s="347" t="s">
        <v>204</v>
      </c>
      <c r="B34" s="437">
        <f>SUM(B28:B33)</f>
        <v>149</v>
      </c>
      <c r="C34" s="349">
        <f>SUM(C28:C33)</f>
        <v>32</v>
      </c>
      <c r="D34" s="350">
        <f t="shared" si="1"/>
        <v>181</v>
      </c>
      <c r="E34" s="348">
        <f>SUM(E28:E33)</f>
        <v>49</v>
      </c>
      <c r="F34" s="442">
        <f>SUM(F28:F33)</f>
        <v>10</v>
      </c>
      <c r="G34" s="350">
        <f t="shared" si="2"/>
        <v>59</v>
      </c>
      <c r="H34" s="348">
        <f t="shared" si="3"/>
        <v>198</v>
      </c>
      <c r="I34" s="349">
        <f t="shared" si="0"/>
        <v>42</v>
      </c>
      <c r="J34" s="350">
        <f t="shared" si="0"/>
        <v>240</v>
      </c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337"/>
      <c r="AL34" s="337"/>
      <c r="AM34" s="337"/>
      <c r="AN34" s="337"/>
      <c r="AO34" s="337"/>
      <c r="AP34" s="337"/>
      <c r="AQ34" s="337"/>
      <c r="AR34" s="337"/>
      <c r="AS34" s="337"/>
    </row>
    <row r="35" spans="1:45" s="309" customFormat="1" ht="14.45" customHeight="1">
      <c r="A35" s="355" t="s">
        <v>205</v>
      </c>
      <c r="B35" s="441">
        <v>74</v>
      </c>
      <c r="C35" s="357">
        <v>16</v>
      </c>
      <c r="D35" s="358">
        <f t="shared" si="1"/>
        <v>90</v>
      </c>
      <c r="E35" s="356">
        <v>34</v>
      </c>
      <c r="F35" s="446">
        <v>6</v>
      </c>
      <c r="G35" s="358">
        <f t="shared" si="2"/>
        <v>40</v>
      </c>
      <c r="H35" s="356">
        <f t="shared" si="3"/>
        <v>108</v>
      </c>
      <c r="I35" s="357">
        <f t="shared" si="0"/>
        <v>22</v>
      </c>
      <c r="J35" s="358">
        <f t="shared" si="0"/>
        <v>130</v>
      </c>
      <c r="S35" s="337"/>
      <c r="T35" s="337"/>
      <c r="U35" s="337"/>
      <c r="V35" s="337"/>
      <c r="W35" s="337"/>
      <c r="X35" s="337"/>
      <c r="Y35" s="337"/>
      <c r="Z35" s="337"/>
      <c r="AA35" s="337"/>
      <c r="AB35" s="337"/>
      <c r="AC35" s="337"/>
      <c r="AD35" s="337"/>
      <c r="AE35" s="337"/>
      <c r="AF35" s="337"/>
      <c r="AG35" s="337"/>
      <c r="AH35" s="337"/>
      <c r="AI35" s="337"/>
      <c r="AJ35" s="337"/>
      <c r="AK35" s="337"/>
      <c r="AL35" s="337"/>
      <c r="AM35" s="337"/>
      <c r="AN35" s="337"/>
      <c r="AO35" s="337"/>
      <c r="AP35" s="337"/>
      <c r="AQ35" s="337"/>
      <c r="AR35" s="337"/>
      <c r="AS35" s="337"/>
    </row>
    <row r="36" spans="1:45" s="309" customFormat="1" ht="14.45" customHeight="1">
      <c r="A36" s="347" t="s">
        <v>32</v>
      </c>
      <c r="B36" s="437">
        <v>42</v>
      </c>
      <c r="C36" s="349">
        <v>14</v>
      </c>
      <c r="D36" s="350">
        <f t="shared" si="1"/>
        <v>56</v>
      </c>
      <c r="E36" s="348">
        <v>19</v>
      </c>
      <c r="F36" s="442">
        <v>7</v>
      </c>
      <c r="G36" s="350">
        <f t="shared" si="2"/>
        <v>26</v>
      </c>
      <c r="H36" s="348">
        <f t="shared" si="3"/>
        <v>61</v>
      </c>
      <c r="I36" s="349">
        <f t="shared" si="0"/>
        <v>21</v>
      </c>
      <c r="J36" s="350">
        <f t="shared" si="0"/>
        <v>82</v>
      </c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  <c r="AE36" s="337"/>
      <c r="AF36" s="337"/>
      <c r="AG36" s="337"/>
      <c r="AH36" s="337"/>
      <c r="AI36" s="337"/>
      <c r="AJ36" s="337"/>
      <c r="AK36" s="337"/>
      <c r="AL36" s="337"/>
      <c r="AM36" s="337"/>
      <c r="AN36" s="337"/>
      <c r="AO36" s="337"/>
      <c r="AP36" s="337"/>
      <c r="AQ36" s="337"/>
      <c r="AR36" s="337"/>
      <c r="AS36" s="337"/>
    </row>
    <row r="37" spans="1:45" s="309" customFormat="1" ht="14.45" customHeight="1">
      <c r="A37" s="347" t="s">
        <v>33</v>
      </c>
      <c r="B37" s="437">
        <v>45</v>
      </c>
      <c r="C37" s="349">
        <v>13</v>
      </c>
      <c r="D37" s="350">
        <f t="shared" si="1"/>
        <v>58</v>
      </c>
      <c r="E37" s="348">
        <v>7</v>
      </c>
      <c r="F37" s="442">
        <v>8</v>
      </c>
      <c r="G37" s="350">
        <f t="shared" si="2"/>
        <v>15</v>
      </c>
      <c r="H37" s="348">
        <f t="shared" si="3"/>
        <v>52</v>
      </c>
      <c r="I37" s="349">
        <f t="shared" si="3"/>
        <v>21</v>
      </c>
      <c r="J37" s="350">
        <f t="shared" si="3"/>
        <v>73</v>
      </c>
      <c r="S37" s="337"/>
      <c r="T37" s="337"/>
      <c r="U37" s="337"/>
      <c r="V37" s="337"/>
      <c r="W37" s="337"/>
      <c r="X37" s="337"/>
      <c r="Y37" s="337"/>
      <c r="Z37" s="337"/>
      <c r="AA37" s="337"/>
      <c r="AB37" s="337"/>
      <c r="AC37" s="337"/>
      <c r="AD37" s="337"/>
      <c r="AE37" s="337"/>
      <c r="AF37" s="337"/>
      <c r="AG37" s="337"/>
      <c r="AH37" s="337"/>
      <c r="AI37" s="337"/>
      <c r="AJ37" s="337"/>
      <c r="AK37" s="337"/>
      <c r="AL37" s="337"/>
      <c r="AM37" s="337"/>
      <c r="AN37" s="337"/>
      <c r="AO37" s="337"/>
      <c r="AP37" s="337"/>
      <c r="AQ37" s="337"/>
      <c r="AR37" s="337"/>
      <c r="AS37" s="337"/>
    </row>
    <row r="38" spans="1:45" s="309" customFormat="1" ht="14.45" customHeight="1">
      <c r="A38" s="347" t="s">
        <v>34</v>
      </c>
      <c r="B38" s="437">
        <v>44</v>
      </c>
      <c r="C38" s="349">
        <v>6</v>
      </c>
      <c r="D38" s="350">
        <f t="shared" si="1"/>
        <v>50</v>
      </c>
      <c r="E38" s="348">
        <v>23</v>
      </c>
      <c r="F38" s="442">
        <v>3</v>
      </c>
      <c r="G38" s="350">
        <f t="shared" si="2"/>
        <v>26</v>
      </c>
      <c r="H38" s="348">
        <f t="shared" si="3"/>
        <v>67</v>
      </c>
      <c r="I38" s="349">
        <f t="shared" si="3"/>
        <v>9</v>
      </c>
      <c r="J38" s="350">
        <f t="shared" si="3"/>
        <v>76</v>
      </c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337"/>
      <c r="AD38" s="337"/>
      <c r="AE38" s="337"/>
      <c r="AF38" s="337"/>
      <c r="AG38" s="337"/>
      <c r="AH38" s="337"/>
      <c r="AI38" s="337"/>
      <c r="AJ38" s="337"/>
      <c r="AK38" s="337"/>
      <c r="AL38" s="337"/>
      <c r="AM38" s="337"/>
      <c r="AN38" s="337"/>
      <c r="AO38" s="337"/>
      <c r="AP38" s="337"/>
      <c r="AQ38" s="337"/>
      <c r="AR38" s="337"/>
      <c r="AS38" s="337"/>
    </row>
    <row r="39" spans="1:45" s="309" customFormat="1" ht="14.45" customHeight="1">
      <c r="A39" s="347" t="s">
        <v>35</v>
      </c>
      <c r="B39" s="437">
        <v>20</v>
      </c>
      <c r="C39" s="349">
        <v>11</v>
      </c>
      <c r="D39" s="350">
        <f t="shared" si="1"/>
        <v>31</v>
      </c>
      <c r="E39" s="348">
        <v>14</v>
      </c>
      <c r="F39" s="442">
        <v>2</v>
      </c>
      <c r="G39" s="350">
        <f t="shared" si="2"/>
        <v>16</v>
      </c>
      <c r="H39" s="348">
        <f t="shared" si="3"/>
        <v>34</v>
      </c>
      <c r="I39" s="349">
        <f t="shared" si="3"/>
        <v>13</v>
      </c>
      <c r="J39" s="350">
        <f t="shared" si="3"/>
        <v>47</v>
      </c>
      <c r="S39" s="337"/>
      <c r="T39" s="337"/>
      <c r="U39" s="337"/>
      <c r="V39" s="337"/>
      <c r="W39" s="337"/>
      <c r="X39" s="337"/>
      <c r="Y39" s="337"/>
      <c r="Z39" s="337"/>
      <c r="AA39" s="337"/>
      <c r="AB39" s="337"/>
      <c r="AC39" s="337"/>
      <c r="AD39" s="337"/>
      <c r="AE39" s="337"/>
      <c r="AF39" s="337"/>
      <c r="AG39" s="337"/>
      <c r="AH39" s="337"/>
      <c r="AI39" s="337"/>
      <c r="AJ39" s="337"/>
      <c r="AK39" s="337"/>
      <c r="AL39" s="337"/>
      <c r="AM39" s="337"/>
      <c r="AN39" s="337"/>
      <c r="AO39" s="337"/>
      <c r="AP39" s="337"/>
      <c r="AQ39" s="337"/>
      <c r="AR39" s="337"/>
      <c r="AS39" s="337"/>
    </row>
    <row r="40" spans="1:45" s="309" customFormat="1" ht="14.45" customHeight="1">
      <c r="A40" s="347" t="s">
        <v>36</v>
      </c>
      <c r="B40" s="437">
        <v>44</v>
      </c>
      <c r="C40" s="349">
        <v>9</v>
      </c>
      <c r="D40" s="350">
        <f t="shared" si="1"/>
        <v>53</v>
      </c>
      <c r="E40" s="348">
        <v>32</v>
      </c>
      <c r="F40" s="442">
        <v>12</v>
      </c>
      <c r="G40" s="350">
        <f t="shared" si="2"/>
        <v>44</v>
      </c>
      <c r="H40" s="348">
        <f t="shared" si="3"/>
        <v>76</v>
      </c>
      <c r="I40" s="349">
        <f t="shared" si="3"/>
        <v>21</v>
      </c>
      <c r="J40" s="350">
        <f t="shared" si="3"/>
        <v>97</v>
      </c>
      <c r="S40" s="337"/>
      <c r="T40" s="337"/>
      <c r="U40" s="337"/>
      <c r="V40" s="337"/>
      <c r="W40" s="337"/>
      <c r="X40" s="337"/>
      <c r="Y40" s="337"/>
      <c r="Z40" s="337"/>
      <c r="AA40" s="337"/>
      <c r="AB40" s="337"/>
      <c r="AC40" s="337"/>
      <c r="AD40" s="337"/>
      <c r="AE40" s="337"/>
      <c r="AF40" s="337"/>
      <c r="AG40" s="337"/>
      <c r="AH40" s="337"/>
      <c r="AI40" s="337"/>
      <c r="AJ40" s="337"/>
      <c r="AK40" s="337"/>
      <c r="AL40" s="337"/>
      <c r="AM40" s="337"/>
      <c r="AN40" s="337"/>
      <c r="AO40" s="337"/>
      <c r="AP40" s="337"/>
      <c r="AQ40" s="337"/>
      <c r="AR40" s="337"/>
      <c r="AS40" s="337"/>
    </row>
    <row r="41" spans="1:45" s="309" customFormat="1" ht="14.45" customHeight="1">
      <c r="A41" s="347" t="s">
        <v>37</v>
      </c>
      <c r="B41" s="437">
        <v>87</v>
      </c>
      <c r="C41" s="349">
        <v>29</v>
      </c>
      <c r="D41" s="350">
        <f t="shared" si="1"/>
        <v>116</v>
      </c>
      <c r="E41" s="348">
        <v>36</v>
      </c>
      <c r="F41" s="442">
        <v>10</v>
      </c>
      <c r="G41" s="350">
        <f t="shared" si="2"/>
        <v>46</v>
      </c>
      <c r="H41" s="348">
        <f t="shared" si="3"/>
        <v>123</v>
      </c>
      <c r="I41" s="349">
        <f t="shared" si="3"/>
        <v>39</v>
      </c>
      <c r="J41" s="350">
        <f t="shared" si="3"/>
        <v>162</v>
      </c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  <c r="AH41" s="337"/>
      <c r="AI41" s="337"/>
      <c r="AJ41" s="337"/>
      <c r="AK41" s="337"/>
      <c r="AL41" s="337"/>
      <c r="AM41" s="337"/>
      <c r="AN41" s="337"/>
      <c r="AO41" s="337"/>
      <c r="AP41" s="337"/>
      <c r="AQ41" s="337"/>
      <c r="AR41" s="337"/>
      <c r="AS41" s="337"/>
    </row>
    <row r="42" spans="1:45" s="309" customFormat="1" ht="14.45" customHeight="1">
      <c r="A42" s="347" t="s">
        <v>38</v>
      </c>
      <c r="B42" s="437">
        <v>53</v>
      </c>
      <c r="C42" s="349">
        <v>18</v>
      </c>
      <c r="D42" s="350">
        <f t="shared" si="1"/>
        <v>71</v>
      </c>
      <c r="E42" s="348">
        <v>28</v>
      </c>
      <c r="F42" s="442">
        <v>14</v>
      </c>
      <c r="G42" s="350">
        <f t="shared" si="2"/>
        <v>42</v>
      </c>
      <c r="H42" s="348">
        <f t="shared" si="3"/>
        <v>81</v>
      </c>
      <c r="I42" s="349">
        <f t="shared" si="3"/>
        <v>32</v>
      </c>
      <c r="J42" s="350">
        <f t="shared" si="3"/>
        <v>113</v>
      </c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  <c r="AH42" s="337"/>
      <c r="AI42" s="337"/>
      <c r="AJ42" s="337"/>
      <c r="AK42" s="337"/>
      <c r="AL42" s="337"/>
      <c r="AM42" s="337"/>
      <c r="AN42" s="337"/>
      <c r="AO42" s="337"/>
      <c r="AP42" s="337"/>
      <c r="AQ42" s="337"/>
      <c r="AR42" s="337"/>
      <c r="AS42" s="337"/>
    </row>
    <row r="43" spans="1:45" s="309" customFormat="1" ht="14.45" customHeight="1">
      <c r="A43" s="351" t="s">
        <v>39</v>
      </c>
      <c r="B43" s="439">
        <v>13</v>
      </c>
      <c r="C43" s="340">
        <v>3</v>
      </c>
      <c r="D43" s="341">
        <f t="shared" si="1"/>
        <v>16</v>
      </c>
      <c r="E43" s="339">
        <v>0</v>
      </c>
      <c r="F43" s="444">
        <v>0</v>
      </c>
      <c r="G43" s="341">
        <f t="shared" si="2"/>
        <v>0</v>
      </c>
      <c r="H43" s="339">
        <f t="shared" si="3"/>
        <v>13</v>
      </c>
      <c r="I43" s="340">
        <f t="shared" si="3"/>
        <v>3</v>
      </c>
      <c r="J43" s="341">
        <f t="shared" si="3"/>
        <v>16</v>
      </c>
      <c r="S43" s="337"/>
      <c r="T43" s="337"/>
      <c r="U43" s="337"/>
      <c r="V43" s="337"/>
      <c r="W43" s="337"/>
      <c r="X43" s="337"/>
      <c r="Y43" s="337"/>
      <c r="Z43" s="337"/>
      <c r="AA43" s="337"/>
      <c r="AB43" s="337"/>
      <c r="AC43" s="337"/>
      <c r="AD43" s="337"/>
      <c r="AE43" s="337"/>
      <c r="AF43" s="337"/>
      <c r="AG43" s="337"/>
      <c r="AH43" s="337"/>
      <c r="AI43" s="337"/>
      <c r="AJ43" s="337"/>
      <c r="AK43" s="337"/>
      <c r="AL43" s="337"/>
      <c r="AM43" s="337"/>
      <c r="AN43" s="337"/>
      <c r="AO43" s="337"/>
      <c r="AP43" s="337"/>
      <c r="AQ43" s="337"/>
      <c r="AR43" s="337"/>
      <c r="AS43" s="337"/>
    </row>
    <row r="44" spans="1:45" s="309" customFormat="1" ht="14.45" customHeight="1">
      <c r="A44" s="342" t="s">
        <v>40</v>
      </c>
      <c r="B44" s="439">
        <v>5</v>
      </c>
      <c r="C44" s="340">
        <v>0</v>
      </c>
      <c r="D44" s="341">
        <f t="shared" si="1"/>
        <v>5</v>
      </c>
      <c r="E44" s="339">
        <v>5</v>
      </c>
      <c r="F44" s="444">
        <v>4</v>
      </c>
      <c r="G44" s="341">
        <f t="shared" si="2"/>
        <v>9</v>
      </c>
      <c r="H44" s="339">
        <f t="shared" si="3"/>
        <v>10</v>
      </c>
      <c r="I44" s="340">
        <f t="shared" si="3"/>
        <v>4</v>
      </c>
      <c r="J44" s="341">
        <f t="shared" si="3"/>
        <v>14</v>
      </c>
      <c r="S44" s="337"/>
      <c r="T44" s="337"/>
      <c r="U44" s="337"/>
      <c r="V44" s="337"/>
      <c r="W44" s="337"/>
      <c r="X44" s="337"/>
      <c r="Y44" s="337"/>
      <c r="Z44" s="337"/>
      <c r="AA44" s="337"/>
      <c r="AB44" s="337"/>
      <c r="AC44" s="337"/>
      <c r="AD44" s="337"/>
      <c r="AE44" s="337"/>
      <c r="AF44" s="337"/>
      <c r="AG44" s="337"/>
      <c r="AH44" s="337"/>
      <c r="AI44" s="337"/>
      <c r="AJ44" s="337"/>
      <c r="AK44" s="337"/>
      <c r="AL44" s="337"/>
      <c r="AM44" s="337"/>
      <c r="AN44" s="337"/>
      <c r="AO44" s="337"/>
      <c r="AP44" s="337"/>
      <c r="AQ44" s="337"/>
      <c r="AR44" s="337"/>
      <c r="AS44" s="337"/>
    </row>
    <row r="45" spans="1:45" s="309" customFormat="1" ht="14.45" customHeight="1">
      <c r="A45" s="342" t="s">
        <v>41</v>
      </c>
      <c r="B45" s="439">
        <v>8</v>
      </c>
      <c r="C45" s="340">
        <v>0</v>
      </c>
      <c r="D45" s="341">
        <f t="shared" si="1"/>
        <v>8</v>
      </c>
      <c r="E45" s="339">
        <v>8</v>
      </c>
      <c r="F45" s="444">
        <v>2</v>
      </c>
      <c r="G45" s="341">
        <f t="shared" si="2"/>
        <v>10</v>
      </c>
      <c r="H45" s="339">
        <f t="shared" si="3"/>
        <v>16</v>
      </c>
      <c r="I45" s="340">
        <f t="shared" si="3"/>
        <v>2</v>
      </c>
      <c r="J45" s="341">
        <f t="shared" si="3"/>
        <v>18</v>
      </c>
      <c r="S45" s="337"/>
      <c r="T45" s="337"/>
      <c r="U45" s="337"/>
      <c r="V45" s="337"/>
      <c r="W45" s="337"/>
      <c r="X45" s="337"/>
      <c r="Y45" s="337"/>
      <c r="Z45" s="337"/>
      <c r="AA45" s="337"/>
      <c r="AB45" s="337"/>
      <c r="AC45" s="337"/>
      <c r="AD45" s="337"/>
      <c r="AE45" s="337"/>
      <c r="AF45" s="337"/>
      <c r="AG45" s="337"/>
      <c r="AH45" s="337"/>
      <c r="AI45" s="337"/>
      <c r="AJ45" s="337"/>
      <c r="AK45" s="337"/>
      <c r="AL45" s="337"/>
      <c r="AM45" s="337"/>
      <c r="AN45" s="337"/>
      <c r="AO45" s="337"/>
      <c r="AP45" s="337"/>
      <c r="AQ45" s="337"/>
      <c r="AR45" s="337"/>
      <c r="AS45" s="337"/>
    </row>
    <row r="46" spans="1:45" s="309" customFormat="1" ht="14.45" customHeight="1">
      <c r="A46" s="342" t="s">
        <v>42</v>
      </c>
      <c r="B46" s="439">
        <v>5</v>
      </c>
      <c r="C46" s="340">
        <v>4</v>
      </c>
      <c r="D46" s="341">
        <f t="shared" si="1"/>
        <v>9</v>
      </c>
      <c r="E46" s="339">
        <v>6</v>
      </c>
      <c r="F46" s="444">
        <v>3</v>
      </c>
      <c r="G46" s="341">
        <f t="shared" si="2"/>
        <v>9</v>
      </c>
      <c r="H46" s="339">
        <f t="shared" si="3"/>
        <v>11</v>
      </c>
      <c r="I46" s="340">
        <f t="shared" si="3"/>
        <v>7</v>
      </c>
      <c r="J46" s="341">
        <f t="shared" si="3"/>
        <v>18</v>
      </c>
      <c r="S46" s="337"/>
      <c r="T46" s="337"/>
      <c r="U46" s="337"/>
      <c r="V46" s="337"/>
      <c r="W46" s="337"/>
      <c r="X46" s="337"/>
      <c r="Y46" s="337"/>
      <c r="Z46" s="337"/>
      <c r="AA46" s="337"/>
      <c r="AB46" s="337"/>
      <c r="AC46" s="337"/>
      <c r="AD46" s="337"/>
      <c r="AE46" s="337"/>
      <c r="AF46" s="337"/>
      <c r="AG46" s="337"/>
      <c r="AH46" s="337"/>
      <c r="AI46" s="337"/>
      <c r="AJ46" s="337"/>
      <c r="AK46" s="337"/>
      <c r="AL46" s="337"/>
      <c r="AM46" s="337"/>
      <c r="AN46" s="337"/>
      <c r="AO46" s="337"/>
      <c r="AP46" s="337"/>
      <c r="AQ46" s="337"/>
      <c r="AR46" s="337"/>
      <c r="AS46" s="337"/>
    </row>
    <row r="47" spans="1:45" s="309" customFormat="1" ht="14.45" customHeight="1">
      <c r="A47" s="342" t="s">
        <v>43</v>
      </c>
      <c r="B47" s="439">
        <v>16</v>
      </c>
      <c r="C47" s="340">
        <v>1</v>
      </c>
      <c r="D47" s="341">
        <f t="shared" si="1"/>
        <v>17</v>
      </c>
      <c r="E47" s="339">
        <v>6</v>
      </c>
      <c r="F47" s="444">
        <v>7</v>
      </c>
      <c r="G47" s="341">
        <f t="shared" si="2"/>
        <v>13</v>
      </c>
      <c r="H47" s="339">
        <f t="shared" si="3"/>
        <v>22</v>
      </c>
      <c r="I47" s="340">
        <f t="shared" si="3"/>
        <v>8</v>
      </c>
      <c r="J47" s="341">
        <f t="shared" si="3"/>
        <v>30</v>
      </c>
      <c r="S47" s="337"/>
      <c r="T47" s="337"/>
      <c r="U47" s="337"/>
      <c r="V47" s="337"/>
      <c r="W47" s="337"/>
      <c r="X47" s="337"/>
      <c r="Y47" s="337"/>
      <c r="Z47" s="337"/>
      <c r="AA47" s="337"/>
      <c r="AB47" s="337"/>
      <c r="AC47" s="337"/>
      <c r="AD47" s="337"/>
      <c r="AE47" s="337"/>
      <c r="AF47" s="337"/>
      <c r="AG47" s="337"/>
      <c r="AH47" s="337"/>
      <c r="AI47" s="337"/>
      <c r="AJ47" s="337"/>
      <c r="AK47" s="337"/>
      <c r="AL47" s="337"/>
      <c r="AM47" s="337"/>
      <c r="AN47" s="337"/>
      <c r="AO47" s="337"/>
      <c r="AP47" s="337"/>
      <c r="AQ47" s="337"/>
      <c r="AR47" s="337"/>
      <c r="AS47" s="337"/>
    </row>
    <row r="48" spans="1:45" s="309" customFormat="1" ht="14.45" customHeight="1">
      <c r="A48" s="343" t="s">
        <v>44</v>
      </c>
      <c r="B48" s="439">
        <v>9</v>
      </c>
      <c r="C48" s="340">
        <v>5</v>
      </c>
      <c r="D48" s="341">
        <f t="shared" si="1"/>
        <v>14</v>
      </c>
      <c r="E48" s="339">
        <v>7</v>
      </c>
      <c r="F48" s="444">
        <v>3</v>
      </c>
      <c r="G48" s="341">
        <f t="shared" si="2"/>
        <v>10</v>
      </c>
      <c r="H48" s="339">
        <f t="shared" si="3"/>
        <v>16</v>
      </c>
      <c r="I48" s="340">
        <f t="shared" si="3"/>
        <v>8</v>
      </c>
      <c r="J48" s="341">
        <f t="shared" si="3"/>
        <v>24</v>
      </c>
      <c r="S48" s="337"/>
      <c r="T48" s="337"/>
      <c r="U48" s="337"/>
      <c r="V48" s="337"/>
      <c r="W48" s="337"/>
      <c r="X48" s="337"/>
      <c r="Y48" s="337"/>
      <c r="Z48" s="337"/>
      <c r="AA48" s="337"/>
      <c r="AB48" s="337"/>
      <c r="AC48" s="337"/>
      <c r="AD48" s="337"/>
      <c r="AE48" s="337"/>
      <c r="AF48" s="337"/>
      <c r="AG48" s="337"/>
      <c r="AH48" s="337"/>
      <c r="AI48" s="337"/>
      <c r="AJ48" s="337"/>
      <c r="AK48" s="337"/>
      <c r="AL48" s="337"/>
      <c r="AM48" s="337"/>
      <c r="AN48" s="337"/>
      <c r="AO48" s="337"/>
      <c r="AP48" s="337"/>
      <c r="AQ48" s="337"/>
      <c r="AR48" s="337"/>
      <c r="AS48" s="337"/>
    </row>
    <row r="49" spans="1:45" s="309" customFormat="1" ht="14.45" customHeight="1">
      <c r="A49" s="347" t="s">
        <v>206</v>
      </c>
      <c r="B49" s="437">
        <f>SUM(B43:B48)</f>
        <v>56</v>
      </c>
      <c r="C49" s="349">
        <f>SUM(C43:C48)</f>
        <v>13</v>
      </c>
      <c r="D49" s="350">
        <f t="shared" si="1"/>
        <v>69</v>
      </c>
      <c r="E49" s="348">
        <f>SUM(E43:E48)</f>
        <v>32</v>
      </c>
      <c r="F49" s="442">
        <f>SUM(F43:F48)</f>
        <v>19</v>
      </c>
      <c r="G49" s="350">
        <f t="shared" si="2"/>
        <v>51</v>
      </c>
      <c r="H49" s="348">
        <f t="shared" si="3"/>
        <v>88</v>
      </c>
      <c r="I49" s="349">
        <f t="shared" si="3"/>
        <v>32</v>
      </c>
      <c r="J49" s="350">
        <f t="shared" si="3"/>
        <v>120</v>
      </c>
      <c r="S49" s="337"/>
      <c r="T49" s="337"/>
      <c r="U49" s="337"/>
      <c r="V49" s="337"/>
      <c r="W49" s="337"/>
      <c r="X49" s="337"/>
      <c r="Y49" s="337"/>
      <c r="Z49" s="337"/>
      <c r="AA49" s="337"/>
      <c r="AB49" s="337"/>
      <c r="AC49" s="337"/>
      <c r="AD49" s="337"/>
      <c r="AE49" s="337"/>
      <c r="AF49" s="337"/>
      <c r="AG49" s="337"/>
      <c r="AH49" s="337"/>
      <c r="AI49" s="337"/>
      <c r="AJ49" s="337"/>
      <c r="AK49" s="337"/>
      <c r="AL49" s="337"/>
      <c r="AM49" s="337"/>
      <c r="AN49" s="337"/>
      <c r="AO49" s="337"/>
      <c r="AP49" s="337"/>
      <c r="AQ49" s="337"/>
      <c r="AR49" s="337"/>
      <c r="AS49" s="337"/>
    </row>
    <row r="50" spans="1:45" s="309" customFormat="1" ht="14.45" customHeight="1">
      <c r="A50" s="351" t="s">
        <v>46</v>
      </c>
      <c r="B50" s="439">
        <v>8</v>
      </c>
      <c r="C50" s="340">
        <v>3</v>
      </c>
      <c r="D50" s="341">
        <f t="shared" si="1"/>
        <v>11</v>
      </c>
      <c r="E50" s="339">
        <v>21</v>
      </c>
      <c r="F50" s="444">
        <v>6</v>
      </c>
      <c r="G50" s="341">
        <f t="shared" si="2"/>
        <v>27</v>
      </c>
      <c r="H50" s="339">
        <f t="shared" si="3"/>
        <v>29</v>
      </c>
      <c r="I50" s="340">
        <f t="shared" si="3"/>
        <v>9</v>
      </c>
      <c r="J50" s="341">
        <f t="shared" si="3"/>
        <v>38</v>
      </c>
      <c r="S50" s="337"/>
      <c r="T50" s="337"/>
      <c r="U50" s="337"/>
      <c r="V50" s="337"/>
      <c r="W50" s="337"/>
      <c r="X50" s="337"/>
      <c r="Y50" s="337"/>
      <c r="Z50" s="337"/>
      <c r="AA50" s="337"/>
      <c r="AB50" s="337"/>
      <c r="AC50" s="337"/>
      <c r="AD50" s="337"/>
      <c r="AE50" s="337"/>
      <c r="AF50" s="337"/>
      <c r="AG50" s="337"/>
      <c r="AH50" s="337"/>
      <c r="AI50" s="337"/>
      <c r="AJ50" s="337"/>
      <c r="AK50" s="337"/>
      <c r="AL50" s="337"/>
      <c r="AM50" s="337"/>
      <c r="AN50" s="337"/>
      <c r="AO50" s="337"/>
      <c r="AP50" s="337"/>
      <c r="AQ50" s="337"/>
      <c r="AR50" s="337"/>
      <c r="AS50" s="337"/>
    </row>
    <row r="51" spans="1:45" s="309" customFormat="1" ht="14.45" customHeight="1">
      <c r="A51" s="342" t="s">
        <v>47</v>
      </c>
      <c r="B51" s="439">
        <v>10</v>
      </c>
      <c r="C51" s="340">
        <v>1</v>
      </c>
      <c r="D51" s="341">
        <f t="shared" si="1"/>
        <v>11</v>
      </c>
      <c r="E51" s="339">
        <v>12</v>
      </c>
      <c r="F51" s="444">
        <v>3</v>
      </c>
      <c r="G51" s="341">
        <f t="shared" si="2"/>
        <v>15</v>
      </c>
      <c r="H51" s="339">
        <f t="shared" si="3"/>
        <v>22</v>
      </c>
      <c r="I51" s="340">
        <f t="shared" si="3"/>
        <v>4</v>
      </c>
      <c r="J51" s="341">
        <f t="shared" si="3"/>
        <v>26</v>
      </c>
      <c r="S51" s="337"/>
      <c r="T51" s="337"/>
      <c r="U51" s="337"/>
      <c r="V51" s="337"/>
      <c r="W51" s="337"/>
      <c r="X51" s="337"/>
      <c r="Y51" s="337"/>
      <c r="Z51" s="337"/>
      <c r="AA51" s="337"/>
      <c r="AB51" s="337"/>
      <c r="AC51" s="337"/>
      <c r="AD51" s="337"/>
      <c r="AE51" s="337"/>
      <c r="AF51" s="337"/>
      <c r="AG51" s="337"/>
      <c r="AH51" s="337"/>
      <c r="AI51" s="337"/>
      <c r="AJ51" s="337"/>
      <c r="AK51" s="337"/>
      <c r="AL51" s="337"/>
      <c r="AM51" s="337"/>
      <c r="AN51" s="337"/>
      <c r="AO51" s="337"/>
      <c r="AP51" s="337"/>
      <c r="AQ51" s="337"/>
      <c r="AR51" s="337"/>
      <c r="AS51" s="337"/>
    </row>
    <row r="52" spans="1:45" s="309" customFormat="1" ht="14.45" customHeight="1">
      <c r="A52" s="342" t="s">
        <v>48</v>
      </c>
      <c r="B52" s="439">
        <v>17</v>
      </c>
      <c r="C52" s="340">
        <v>4</v>
      </c>
      <c r="D52" s="341">
        <f t="shared" si="1"/>
        <v>21</v>
      </c>
      <c r="E52" s="339">
        <v>4</v>
      </c>
      <c r="F52" s="444">
        <v>4</v>
      </c>
      <c r="G52" s="341">
        <f t="shared" si="2"/>
        <v>8</v>
      </c>
      <c r="H52" s="339">
        <f t="shared" si="3"/>
        <v>21</v>
      </c>
      <c r="I52" s="340">
        <f t="shared" si="3"/>
        <v>8</v>
      </c>
      <c r="J52" s="341">
        <f t="shared" si="3"/>
        <v>29</v>
      </c>
      <c r="S52" s="337"/>
      <c r="T52" s="337"/>
      <c r="U52" s="337"/>
      <c r="V52" s="337"/>
      <c r="W52" s="337"/>
      <c r="X52" s="337"/>
      <c r="Y52" s="337"/>
      <c r="Z52" s="337"/>
      <c r="AA52" s="337"/>
      <c r="AB52" s="337"/>
      <c r="AC52" s="337"/>
      <c r="AD52" s="337"/>
      <c r="AE52" s="337"/>
      <c r="AF52" s="337"/>
      <c r="AG52" s="337"/>
      <c r="AH52" s="337"/>
      <c r="AI52" s="337"/>
      <c r="AJ52" s="337"/>
      <c r="AK52" s="337"/>
      <c r="AL52" s="337"/>
      <c r="AM52" s="337"/>
      <c r="AN52" s="337"/>
      <c r="AO52" s="337"/>
      <c r="AP52" s="337"/>
      <c r="AQ52" s="337"/>
      <c r="AR52" s="337"/>
      <c r="AS52" s="337"/>
    </row>
    <row r="53" spans="1:45" s="309" customFormat="1" ht="14.45" customHeight="1">
      <c r="A53" s="342" t="s">
        <v>49</v>
      </c>
      <c r="B53" s="439">
        <v>14</v>
      </c>
      <c r="C53" s="340">
        <v>3</v>
      </c>
      <c r="D53" s="341">
        <f t="shared" si="1"/>
        <v>17</v>
      </c>
      <c r="E53" s="339">
        <v>13</v>
      </c>
      <c r="F53" s="444">
        <v>5</v>
      </c>
      <c r="G53" s="341">
        <f t="shared" si="2"/>
        <v>18</v>
      </c>
      <c r="H53" s="339">
        <f t="shared" si="3"/>
        <v>27</v>
      </c>
      <c r="I53" s="340">
        <f t="shared" si="3"/>
        <v>8</v>
      </c>
      <c r="J53" s="341">
        <f t="shared" si="3"/>
        <v>35</v>
      </c>
      <c r="S53" s="337"/>
      <c r="T53" s="337"/>
      <c r="U53" s="337"/>
      <c r="V53" s="337"/>
      <c r="W53" s="337"/>
      <c r="X53" s="337"/>
      <c r="Y53" s="337"/>
      <c r="Z53" s="337"/>
      <c r="AA53" s="337"/>
      <c r="AB53" s="337"/>
      <c r="AC53" s="337"/>
      <c r="AD53" s="337"/>
      <c r="AE53" s="337"/>
      <c r="AF53" s="337"/>
      <c r="AG53" s="337"/>
      <c r="AH53" s="337"/>
      <c r="AI53" s="337"/>
      <c r="AJ53" s="337"/>
      <c r="AK53" s="337"/>
      <c r="AL53" s="337"/>
      <c r="AM53" s="337"/>
      <c r="AN53" s="337"/>
      <c r="AO53" s="337"/>
      <c r="AP53" s="337"/>
      <c r="AQ53" s="337"/>
      <c r="AR53" s="337"/>
      <c r="AS53" s="337"/>
    </row>
    <row r="54" spans="1:45" s="309" customFormat="1" ht="14.45" customHeight="1">
      <c r="A54" s="342" t="s">
        <v>50</v>
      </c>
      <c r="B54" s="439">
        <v>10</v>
      </c>
      <c r="C54" s="340">
        <v>2</v>
      </c>
      <c r="D54" s="341">
        <f t="shared" si="1"/>
        <v>12</v>
      </c>
      <c r="E54" s="339">
        <v>5</v>
      </c>
      <c r="F54" s="444">
        <v>3</v>
      </c>
      <c r="G54" s="341">
        <f t="shared" si="2"/>
        <v>8</v>
      </c>
      <c r="H54" s="339">
        <f t="shared" si="3"/>
        <v>15</v>
      </c>
      <c r="I54" s="340">
        <f t="shared" si="3"/>
        <v>5</v>
      </c>
      <c r="J54" s="341">
        <f t="shared" si="3"/>
        <v>20</v>
      </c>
      <c r="S54" s="337"/>
      <c r="T54" s="337"/>
      <c r="U54" s="337"/>
      <c r="V54" s="337"/>
      <c r="W54" s="337"/>
      <c r="X54" s="337"/>
      <c r="Y54" s="337"/>
      <c r="Z54" s="337"/>
      <c r="AA54" s="337"/>
      <c r="AB54" s="337"/>
      <c r="AC54" s="337"/>
      <c r="AD54" s="337"/>
      <c r="AE54" s="337"/>
      <c r="AF54" s="337"/>
      <c r="AG54" s="337"/>
      <c r="AH54" s="337"/>
      <c r="AI54" s="337"/>
      <c r="AJ54" s="337"/>
      <c r="AK54" s="337"/>
      <c r="AL54" s="337"/>
      <c r="AM54" s="337"/>
      <c r="AN54" s="337"/>
      <c r="AO54" s="337"/>
      <c r="AP54" s="337"/>
      <c r="AQ54" s="337"/>
      <c r="AR54" s="337"/>
      <c r="AS54" s="337"/>
    </row>
    <row r="55" spans="1:45" s="309" customFormat="1" ht="14.45" customHeight="1">
      <c r="A55" s="343" t="s">
        <v>241</v>
      </c>
      <c r="B55" s="439">
        <v>9</v>
      </c>
      <c r="C55" s="340">
        <v>2</v>
      </c>
      <c r="D55" s="341">
        <f t="shared" si="1"/>
        <v>11</v>
      </c>
      <c r="E55" s="339">
        <v>4</v>
      </c>
      <c r="F55" s="444">
        <v>4</v>
      </c>
      <c r="G55" s="341">
        <f t="shared" si="2"/>
        <v>8</v>
      </c>
      <c r="H55" s="339">
        <f t="shared" si="3"/>
        <v>13</v>
      </c>
      <c r="I55" s="340">
        <f t="shared" si="3"/>
        <v>6</v>
      </c>
      <c r="J55" s="341">
        <f t="shared" si="3"/>
        <v>19</v>
      </c>
      <c r="S55" s="337"/>
      <c r="T55" s="337"/>
      <c r="U55" s="337"/>
      <c r="V55" s="337"/>
      <c r="W55" s="337"/>
      <c r="X55" s="337"/>
      <c r="Y55" s="337"/>
      <c r="Z55" s="337"/>
      <c r="AA55" s="337"/>
      <c r="AB55" s="337"/>
      <c r="AC55" s="337"/>
      <c r="AD55" s="337"/>
      <c r="AE55" s="337"/>
      <c r="AF55" s="337"/>
      <c r="AG55" s="337"/>
      <c r="AH55" s="337"/>
      <c r="AI55" s="337"/>
      <c r="AJ55" s="337"/>
      <c r="AK55" s="337"/>
      <c r="AL55" s="337"/>
      <c r="AM55" s="337"/>
      <c r="AN55" s="337"/>
      <c r="AO55" s="337"/>
      <c r="AP55" s="337"/>
      <c r="AQ55" s="337"/>
      <c r="AR55" s="337"/>
      <c r="AS55" s="337"/>
    </row>
    <row r="56" spans="1:45" s="309" customFormat="1" ht="14.45" customHeight="1" thickBot="1">
      <c r="A56" s="359" t="s">
        <v>207</v>
      </c>
      <c r="B56" s="437">
        <f>SUM(B50:B55)</f>
        <v>68</v>
      </c>
      <c r="C56" s="361">
        <f>SUM(C50:C55)</f>
        <v>15</v>
      </c>
      <c r="D56" s="362">
        <f t="shared" si="1"/>
        <v>83</v>
      </c>
      <c r="E56" s="360">
        <f>SUM(E50:E55)</f>
        <v>59</v>
      </c>
      <c r="F56" s="442">
        <f>SUM(F50:F55)</f>
        <v>25</v>
      </c>
      <c r="G56" s="362">
        <f t="shared" si="2"/>
        <v>84</v>
      </c>
      <c r="H56" s="360">
        <f t="shared" si="3"/>
        <v>127</v>
      </c>
      <c r="I56" s="361">
        <f t="shared" si="3"/>
        <v>40</v>
      </c>
      <c r="J56" s="362">
        <f t="shared" si="3"/>
        <v>167</v>
      </c>
      <c r="S56" s="337"/>
      <c r="T56" s="337"/>
      <c r="U56" s="337"/>
      <c r="V56" s="337"/>
      <c r="W56" s="337"/>
      <c r="X56" s="337"/>
      <c r="Y56" s="337"/>
      <c r="Z56" s="337"/>
      <c r="AA56" s="337"/>
      <c r="AB56" s="337"/>
      <c r="AC56" s="337"/>
      <c r="AD56" s="337"/>
      <c r="AE56" s="337"/>
      <c r="AF56" s="337"/>
      <c r="AG56" s="337"/>
      <c r="AH56" s="337"/>
      <c r="AI56" s="337"/>
      <c r="AJ56" s="337"/>
      <c r="AK56" s="337"/>
      <c r="AL56" s="337"/>
      <c r="AM56" s="337"/>
      <c r="AN56" s="337"/>
      <c r="AO56" s="337"/>
      <c r="AP56" s="337"/>
      <c r="AQ56" s="337"/>
      <c r="AR56" s="337"/>
      <c r="AS56" s="337"/>
    </row>
    <row r="57" spans="1:45" s="309" customFormat="1" ht="14.45" customHeight="1" thickBot="1">
      <c r="A57" s="363" t="s">
        <v>208</v>
      </c>
      <c r="B57" s="364">
        <f>B27+B34+B35+B36+B37+B38+B39+B40+B41+B42+B49+B56</f>
        <v>695</v>
      </c>
      <c r="C57" s="365">
        <f t="shared" ref="C57:G57" si="4">C27+C34+C35+C36+C37+C38+C39+C40+C41+C42+C49+C56</f>
        <v>176</v>
      </c>
      <c r="D57" s="366">
        <f t="shared" si="4"/>
        <v>871</v>
      </c>
      <c r="E57" s="364">
        <f>E27+E34+E35+E36+E37+E38+E39+E40+E41+E42+E49+E56</f>
        <v>518</v>
      </c>
      <c r="F57" s="365">
        <f t="shared" si="4"/>
        <v>167</v>
      </c>
      <c r="G57" s="367">
        <f t="shared" si="4"/>
        <v>685</v>
      </c>
      <c r="H57" s="364">
        <f t="shared" si="3"/>
        <v>1213</v>
      </c>
      <c r="I57" s="365">
        <f t="shared" si="3"/>
        <v>343</v>
      </c>
      <c r="J57" s="368">
        <f t="shared" si="3"/>
        <v>1556</v>
      </c>
      <c r="S57" s="337"/>
      <c r="T57" s="337"/>
      <c r="U57" s="337"/>
      <c r="V57" s="337"/>
      <c r="W57" s="337"/>
      <c r="X57" s="337"/>
      <c r="Y57" s="337"/>
      <c r="Z57" s="337"/>
      <c r="AA57" s="337"/>
      <c r="AB57" s="337"/>
      <c r="AC57" s="337"/>
      <c r="AD57" s="337"/>
      <c r="AE57" s="337"/>
      <c r="AF57" s="337"/>
      <c r="AG57" s="337"/>
      <c r="AH57" s="337"/>
      <c r="AI57" s="337"/>
      <c r="AJ57" s="337"/>
      <c r="AK57" s="337"/>
      <c r="AL57" s="337"/>
      <c r="AM57" s="337"/>
      <c r="AN57" s="337"/>
      <c r="AO57" s="337"/>
      <c r="AP57" s="337"/>
      <c r="AQ57" s="337"/>
      <c r="AR57" s="337"/>
      <c r="AS57" s="337"/>
    </row>
    <row r="58" spans="1:45" ht="15" customHeight="1"/>
  </sheetData>
  <phoneticPr fontId="3"/>
  <printOptions gridLinesSet="0"/>
  <pageMargins left="0.9055118110236221" right="0" top="0.82677165354330717" bottom="0.43307086614173229" header="0.31496062992125984" footer="0.19685039370078741"/>
  <pageSetup paperSize="9" scale="90" orientation="portrait" horizontalDpi="4294967293" verticalDpi="30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AS58"/>
  <sheetViews>
    <sheetView view="pageBreakPreview" zoomScale="60" zoomScaleNormal="100" workbookViewId="0">
      <selection activeCell="A15" sqref="A15"/>
    </sheetView>
  </sheetViews>
  <sheetFormatPr defaultColWidth="6" defaultRowHeight="11.25"/>
  <cols>
    <col min="1" max="1" width="19.5" style="286" customWidth="1"/>
    <col min="2" max="10" width="11.33203125" style="286" customWidth="1"/>
    <col min="11" max="16" width="6.83203125" style="286" customWidth="1"/>
    <col min="17" max="43" width="6" style="287"/>
    <col min="44" max="16384" width="6" style="286"/>
  </cols>
  <sheetData>
    <row r="1" spans="1:43" ht="12" thickBot="1"/>
    <row r="2" spans="1:43" ht="14.1" customHeight="1">
      <c r="A2" s="288"/>
      <c r="B2" s="289"/>
      <c r="C2" s="289"/>
      <c r="D2" s="290"/>
      <c r="E2" s="291"/>
      <c r="F2" s="292"/>
      <c r="G2" s="289"/>
      <c r="H2" s="289"/>
      <c r="I2" s="289"/>
      <c r="J2" s="290"/>
      <c r="K2" s="293"/>
      <c r="L2" s="294"/>
      <c r="M2" s="295"/>
      <c r="N2" s="295"/>
      <c r="O2" s="295"/>
      <c r="P2" s="295"/>
    </row>
    <row r="3" spans="1:43" ht="14.1" customHeight="1">
      <c r="A3" s="296"/>
      <c r="B3" s="293"/>
      <c r="C3" s="293"/>
      <c r="D3" s="297"/>
      <c r="E3" s="298"/>
      <c r="F3" s="299"/>
      <c r="G3" s="293"/>
      <c r="H3" s="293"/>
      <c r="I3" s="293"/>
      <c r="J3" s="297"/>
      <c r="K3" s="293"/>
      <c r="L3" s="295"/>
      <c r="M3" s="295"/>
      <c r="N3" s="295"/>
      <c r="O3" s="295"/>
      <c r="P3" s="295"/>
    </row>
    <row r="4" spans="1:43" ht="11.25" customHeight="1">
      <c r="A4" s="300"/>
      <c r="B4" s="293"/>
      <c r="C4" s="293"/>
      <c r="D4" s="297"/>
      <c r="E4" s="298"/>
      <c r="F4" s="299"/>
      <c r="G4" s="293"/>
      <c r="H4" s="293"/>
      <c r="I4" s="293"/>
      <c r="J4" s="297"/>
      <c r="K4" s="293"/>
      <c r="L4" s="295"/>
      <c r="M4" s="295"/>
      <c r="N4" s="295"/>
      <c r="O4" s="295"/>
      <c r="P4" s="295"/>
    </row>
    <row r="5" spans="1:43" ht="18" customHeight="1">
      <c r="A5" s="300"/>
      <c r="B5" s="293"/>
      <c r="C5" s="293"/>
      <c r="D5" s="297"/>
      <c r="E5" s="298"/>
      <c r="F5" s="299"/>
      <c r="G5" s="293"/>
      <c r="H5" s="293"/>
      <c r="I5" s="293"/>
      <c r="J5" s="297"/>
      <c r="K5" s="293"/>
      <c r="L5" s="295"/>
      <c r="M5" s="295"/>
      <c r="N5" s="295"/>
      <c r="O5" s="295"/>
      <c r="P5" s="295"/>
    </row>
    <row r="6" spans="1:43" ht="29.25" customHeight="1">
      <c r="A6" s="301" t="s">
        <v>183</v>
      </c>
      <c r="B6" s="293"/>
      <c r="C6" s="293"/>
      <c r="D6" s="297"/>
      <c r="E6" s="298" t="s">
        <v>184</v>
      </c>
      <c r="F6" s="299" t="s">
        <v>184</v>
      </c>
      <c r="G6" s="293" t="s">
        <v>184</v>
      </c>
      <c r="H6" s="293" t="s">
        <v>184</v>
      </c>
      <c r="I6" s="293" t="s">
        <v>184</v>
      </c>
      <c r="J6" s="297" t="s">
        <v>184</v>
      </c>
      <c r="K6" s="293" t="s">
        <v>184</v>
      </c>
      <c r="L6" s="295"/>
      <c r="M6" s="295"/>
      <c r="N6" s="295"/>
      <c r="O6" s="295"/>
      <c r="P6" s="295"/>
    </row>
    <row r="7" spans="1:43" ht="12.75" customHeight="1">
      <c r="A7" s="302"/>
      <c r="B7" s="293"/>
      <c r="C7" s="293"/>
      <c r="D7" s="297"/>
      <c r="E7" s="298"/>
      <c r="F7" s="303"/>
      <c r="G7" s="304"/>
      <c r="H7" s="304"/>
      <c r="I7" s="304"/>
      <c r="J7" s="305"/>
      <c r="K7" s="304"/>
      <c r="L7" s="304"/>
      <c r="M7" s="295"/>
      <c r="N7" s="295"/>
      <c r="O7" s="295"/>
      <c r="P7" s="295"/>
    </row>
    <row r="8" spans="1:43" ht="14.1" customHeight="1">
      <c r="A8" s="300"/>
      <c r="B8" s="293"/>
      <c r="C8" s="293"/>
      <c r="D8" s="297"/>
      <c r="E8" s="298"/>
      <c r="F8" s="299"/>
      <c r="G8" s="293"/>
      <c r="H8" s="293"/>
      <c r="I8" s="293"/>
      <c r="J8" s="297"/>
      <c r="K8" s="293"/>
      <c r="L8" s="295"/>
      <c r="M8" s="295"/>
      <c r="N8" s="295"/>
      <c r="O8" s="295"/>
      <c r="P8" s="295"/>
    </row>
    <row r="9" spans="1:43" ht="14.1" customHeight="1">
      <c r="A9" s="296"/>
      <c r="B9" s="293"/>
      <c r="C9" s="293"/>
      <c r="D9" s="297"/>
      <c r="E9" s="298"/>
      <c r="F9" s="299"/>
      <c r="G9" s="293"/>
      <c r="H9" s="293"/>
      <c r="I9" s="304"/>
      <c r="J9" s="305"/>
      <c r="K9" s="304"/>
      <c r="L9" s="304"/>
      <c r="M9" s="304"/>
      <c r="N9" s="295"/>
      <c r="O9" s="295"/>
      <c r="P9" s="295"/>
    </row>
    <row r="10" spans="1:43" ht="14.1" customHeight="1">
      <c r="A10" s="296"/>
      <c r="B10" s="293"/>
      <c r="C10" s="293"/>
      <c r="D10" s="297"/>
      <c r="E10" s="298"/>
      <c r="F10" s="299"/>
      <c r="G10" s="293"/>
      <c r="H10" s="293"/>
      <c r="I10" s="304"/>
      <c r="J10" s="305"/>
      <c r="K10" s="304"/>
      <c r="L10" s="304"/>
      <c r="M10" s="304"/>
      <c r="N10" s="295"/>
      <c r="O10" s="295"/>
      <c r="P10" s="295"/>
    </row>
    <row r="11" spans="1:43" ht="14.1" customHeight="1">
      <c r="A11" s="302"/>
      <c r="B11" s="304"/>
      <c r="C11" s="304"/>
      <c r="D11" s="305"/>
      <c r="E11" s="306"/>
      <c r="F11" s="303"/>
      <c r="G11" s="293"/>
      <c r="H11" s="293"/>
      <c r="I11" s="304"/>
      <c r="J11" s="305"/>
      <c r="K11" s="304"/>
      <c r="L11" s="304"/>
      <c r="M11" s="304"/>
      <c r="N11" s="295"/>
      <c r="O11" s="295"/>
      <c r="P11" s="295"/>
    </row>
    <row r="12" spans="1:43" ht="14.1" customHeight="1">
      <c r="A12" s="303"/>
      <c r="B12" s="293"/>
      <c r="C12" s="293"/>
      <c r="D12" s="297"/>
      <c r="E12" s="298"/>
      <c r="F12" s="299"/>
      <c r="G12" s="293"/>
      <c r="H12" s="293"/>
      <c r="I12" s="304"/>
      <c r="J12" s="305"/>
      <c r="K12" s="304"/>
      <c r="L12" s="304"/>
      <c r="M12" s="304"/>
      <c r="N12" s="295"/>
      <c r="O12" s="295"/>
      <c r="P12" s="295"/>
    </row>
    <row r="13" spans="1:43" ht="14.1" customHeight="1">
      <c r="A13" s="307" t="s">
        <v>238</v>
      </c>
      <c r="B13" s="293"/>
      <c r="C13" s="293"/>
      <c r="D13" s="297"/>
      <c r="E13" s="298"/>
      <c r="F13" s="299"/>
      <c r="G13" s="293"/>
      <c r="H13" s="293"/>
      <c r="I13" s="304"/>
      <c r="J13" s="305"/>
      <c r="K13" s="304"/>
      <c r="L13" s="304"/>
      <c r="M13" s="304"/>
      <c r="N13" s="295"/>
      <c r="O13" s="295"/>
      <c r="P13" s="295"/>
    </row>
    <row r="14" spans="1:43" ht="14.1" customHeight="1">
      <c r="A14" s="303"/>
      <c r="B14" s="293"/>
      <c r="C14" s="293"/>
      <c r="D14" s="297"/>
      <c r="E14" s="298"/>
      <c r="F14" s="299"/>
      <c r="G14" s="293"/>
      <c r="H14" s="293"/>
      <c r="I14" s="304"/>
      <c r="J14" s="305"/>
      <c r="K14" s="304"/>
      <c r="L14" s="304"/>
      <c r="M14" s="304"/>
      <c r="N14" s="295"/>
      <c r="O14" s="295"/>
      <c r="P14" s="295"/>
    </row>
    <row r="15" spans="1:43" ht="14.1" customHeight="1">
      <c r="A15" s="307" t="s">
        <v>259</v>
      </c>
      <c r="B15" s="293"/>
      <c r="C15" s="293"/>
      <c r="D15" s="297"/>
      <c r="E15" s="298"/>
      <c r="F15" s="299"/>
      <c r="G15" s="295"/>
      <c r="H15" s="295"/>
      <c r="I15" s="304"/>
      <c r="J15" s="305"/>
      <c r="K15" s="304"/>
      <c r="L15" s="304"/>
      <c r="M15" s="304"/>
      <c r="N15" s="295"/>
      <c r="O15" s="295"/>
      <c r="P15" s="295"/>
    </row>
    <row r="16" spans="1:43" s="309" customFormat="1" ht="14.1" customHeight="1">
      <c r="A16" s="303"/>
      <c r="B16" s="293"/>
      <c r="C16" s="293"/>
      <c r="D16" s="297"/>
      <c r="E16" s="298"/>
      <c r="F16" s="299"/>
      <c r="G16" s="308"/>
      <c r="H16" s="308"/>
      <c r="I16" s="304"/>
      <c r="J16" s="305"/>
      <c r="K16" s="304"/>
      <c r="L16" s="304"/>
      <c r="M16" s="304"/>
      <c r="N16" s="308"/>
      <c r="O16" s="308"/>
      <c r="P16" s="308"/>
      <c r="Q16" s="287"/>
      <c r="R16" s="287"/>
      <c r="S16" s="287"/>
      <c r="T16" s="287"/>
      <c r="U16" s="287"/>
      <c r="V16" s="287"/>
      <c r="W16" s="287"/>
      <c r="X16" s="287"/>
      <c r="Y16" s="287"/>
      <c r="Z16" s="287"/>
      <c r="AA16" s="287"/>
      <c r="AB16" s="287"/>
      <c r="AC16" s="287"/>
      <c r="AD16" s="287"/>
      <c r="AE16" s="287"/>
      <c r="AF16" s="287"/>
      <c r="AG16" s="287"/>
      <c r="AH16" s="287"/>
      <c r="AI16" s="287"/>
      <c r="AJ16" s="287"/>
      <c r="AK16" s="287"/>
      <c r="AL16" s="287"/>
      <c r="AM16" s="287"/>
      <c r="AN16" s="287"/>
      <c r="AO16" s="287"/>
      <c r="AP16" s="287"/>
      <c r="AQ16" s="287"/>
    </row>
    <row r="17" spans="1:45" ht="14.1" customHeight="1">
      <c r="A17" s="307" t="s">
        <v>185</v>
      </c>
      <c r="B17" s="295"/>
      <c r="C17" s="310"/>
      <c r="D17" s="311"/>
      <c r="E17" s="312"/>
      <c r="F17" s="302"/>
      <c r="G17" s="293"/>
      <c r="H17" s="293"/>
      <c r="I17" s="293"/>
      <c r="J17" s="297"/>
      <c r="K17" s="313"/>
      <c r="L17" s="295"/>
      <c r="M17" s="295"/>
      <c r="N17" s="295"/>
      <c r="O17" s="295"/>
      <c r="P17" s="295"/>
    </row>
    <row r="18" spans="1:45" ht="12.75" customHeight="1" thickBot="1">
      <c r="A18" s="314"/>
      <c r="B18" s="28"/>
      <c r="C18" s="315"/>
      <c r="D18" s="316"/>
      <c r="E18" s="317"/>
      <c r="F18" s="318"/>
      <c r="G18" s="319"/>
      <c r="H18" s="319"/>
      <c r="I18" s="319"/>
      <c r="J18" s="320"/>
      <c r="K18" s="313"/>
      <c r="L18" s="295"/>
      <c r="M18" s="295"/>
      <c r="N18" s="295"/>
      <c r="O18" s="295"/>
      <c r="P18" s="295"/>
    </row>
    <row r="19" spans="1:45" s="309" customFormat="1" ht="14.45" customHeight="1" thickBot="1">
      <c r="A19" s="321" t="s">
        <v>2</v>
      </c>
      <c r="B19" s="322" t="s">
        <v>214</v>
      </c>
      <c r="C19" s="323"/>
      <c r="D19" s="324"/>
      <c r="E19" s="322" t="s">
        <v>215</v>
      </c>
      <c r="F19" s="324"/>
      <c r="G19" s="325"/>
      <c r="H19" s="322" t="s">
        <v>14</v>
      </c>
      <c r="I19" s="323"/>
      <c r="J19" s="325"/>
      <c r="K19" s="287"/>
      <c r="L19" s="287"/>
      <c r="M19" s="287"/>
      <c r="N19" s="287"/>
      <c r="O19" s="287"/>
      <c r="P19" s="287"/>
      <c r="Q19" s="287"/>
      <c r="R19" s="287"/>
      <c r="S19" s="287"/>
      <c r="T19" s="287"/>
      <c r="U19" s="287"/>
      <c r="V19" s="287"/>
      <c r="W19" s="287"/>
      <c r="X19" s="287"/>
      <c r="Y19" s="287"/>
      <c r="Z19" s="287"/>
      <c r="AA19" s="287"/>
      <c r="AB19" s="287"/>
      <c r="AC19" s="287"/>
      <c r="AD19" s="287"/>
      <c r="AE19" s="287"/>
      <c r="AF19" s="287"/>
      <c r="AG19" s="287"/>
      <c r="AH19" s="287"/>
      <c r="AI19" s="287"/>
      <c r="AJ19" s="287"/>
      <c r="AK19" s="287"/>
      <c r="AL19" s="287"/>
      <c r="AM19" s="287"/>
      <c r="AN19" s="287"/>
      <c r="AO19" s="287"/>
      <c r="AP19" s="287"/>
      <c r="AQ19" s="287"/>
    </row>
    <row r="20" spans="1:45" s="332" customFormat="1" ht="14.45" customHeight="1" thickBot="1">
      <c r="A20" s="326" t="s">
        <v>188</v>
      </c>
      <c r="B20" s="327" t="s">
        <v>189</v>
      </c>
      <c r="C20" s="328" t="s">
        <v>190</v>
      </c>
      <c r="D20" s="329" t="s">
        <v>14</v>
      </c>
      <c r="E20" s="327" t="s">
        <v>189</v>
      </c>
      <c r="F20" s="328" t="s">
        <v>190</v>
      </c>
      <c r="G20" s="330" t="s">
        <v>14</v>
      </c>
      <c r="H20" s="327" t="s">
        <v>189</v>
      </c>
      <c r="I20" s="328" t="s">
        <v>190</v>
      </c>
      <c r="J20" s="330" t="s">
        <v>14</v>
      </c>
      <c r="K20" s="331"/>
      <c r="L20" s="331"/>
      <c r="M20" s="331"/>
      <c r="N20" s="331"/>
      <c r="O20" s="331"/>
      <c r="P20" s="331"/>
      <c r="Q20" s="331"/>
      <c r="R20" s="331"/>
      <c r="S20" s="331"/>
      <c r="T20" s="331"/>
      <c r="U20" s="331"/>
      <c r="V20" s="331"/>
      <c r="W20" s="331"/>
      <c r="X20" s="331"/>
      <c r="Y20" s="331"/>
      <c r="Z20" s="331"/>
      <c r="AA20" s="331"/>
      <c r="AB20" s="331"/>
      <c r="AC20" s="331"/>
      <c r="AD20" s="331"/>
      <c r="AE20" s="331"/>
      <c r="AF20" s="331"/>
      <c r="AG20" s="331"/>
      <c r="AH20" s="331"/>
      <c r="AI20" s="331"/>
      <c r="AJ20" s="331"/>
      <c r="AK20" s="331"/>
      <c r="AL20" s="331"/>
      <c r="AM20" s="331"/>
      <c r="AN20" s="331"/>
      <c r="AO20" s="331"/>
      <c r="AP20" s="331"/>
      <c r="AQ20" s="331"/>
      <c r="AR20" s="331"/>
      <c r="AS20" s="331"/>
    </row>
    <row r="21" spans="1:45" s="309" customFormat="1" ht="14.45" customHeight="1">
      <c r="A21" s="333" t="s">
        <v>191</v>
      </c>
      <c r="B21" s="334">
        <v>35</v>
      </c>
      <c r="C21" s="335">
        <v>10</v>
      </c>
      <c r="D21" s="336">
        <f>SUM(B21:C21)</f>
        <v>45</v>
      </c>
      <c r="E21" s="334">
        <v>25</v>
      </c>
      <c r="F21" s="335">
        <v>6</v>
      </c>
      <c r="G21" s="336">
        <f>SUM(E21:F21)</f>
        <v>31</v>
      </c>
      <c r="H21" s="334">
        <f>B21+E21</f>
        <v>60</v>
      </c>
      <c r="I21" s="335">
        <f t="shared" ref="I21:J36" si="0">C21+F21</f>
        <v>16</v>
      </c>
      <c r="J21" s="336">
        <f t="shared" si="0"/>
        <v>76</v>
      </c>
      <c r="S21" s="337"/>
      <c r="T21" s="337"/>
      <c r="U21" s="337"/>
      <c r="V21" s="337"/>
      <c r="W21" s="337"/>
      <c r="X21" s="337"/>
      <c r="Y21" s="337"/>
      <c r="Z21" s="337"/>
      <c r="AA21" s="337"/>
      <c r="AB21" s="337"/>
      <c r="AC21" s="337"/>
      <c r="AD21" s="337"/>
      <c r="AE21" s="337"/>
      <c r="AF21" s="337"/>
      <c r="AG21" s="337"/>
      <c r="AH21" s="337"/>
      <c r="AI21" s="337"/>
      <c r="AJ21" s="337"/>
      <c r="AK21" s="337"/>
      <c r="AL21" s="337"/>
      <c r="AM21" s="337"/>
      <c r="AN21" s="337"/>
      <c r="AO21" s="337"/>
      <c r="AP21" s="337"/>
      <c r="AQ21" s="337"/>
      <c r="AR21" s="337"/>
      <c r="AS21" s="337"/>
    </row>
    <row r="22" spans="1:45" s="309" customFormat="1" ht="14.45" customHeight="1">
      <c r="A22" s="338" t="s">
        <v>192</v>
      </c>
      <c r="B22" s="339">
        <v>35</v>
      </c>
      <c r="C22" s="340">
        <v>15</v>
      </c>
      <c r="D22" s="341">
        <f t="shared" ref="D22:D56" si="1">SUM(B22:C22)</f>
        <v>50</v>
      </c>
      <c r="E22" s="339">
        <v>58</v>
      </c>
      <c r="F22" s="340">
        <v>3</v>
      </c>
      <c r="G22" s="341">
        <f t="shared" ref="G22:G56" si="2">SUM(E22:F22)</f>
        <v>61</v>
      </c>
      <c r="H22" s="339">
        <f t="shared" ref="H22:J57" si="3">B22+E22</f>
        <v>93</v>
      </c>
      <c r="I22" s="340">
        <f t="shared" si="0"/>
        <v>18</v>
      </c>
      <c r="J22" s="341">
        <f t="shared" si="0"/>
        <v>111</v>
      </c>
      <c r="S22" s="337"/>
      <c r="T22" s="337"/>
      <c r="U22" s="337"/>
      <c r="V22" s="337"/>
      <c r="W22" s="337"/>
      <c r="X22" s="337"/>
      <c r="Y22" s="337"/>
      <c r="Z22" s="337"/>
      <c r="AA22" s="337"/>
      <c r="AB22" s="337"/>
      <c r="AC22" s="337"/>
      <c r="AD22" s="337"/>
      <c r="AE22" s="337"/>
      <c r="AF22" s="337"/>
      <c r="AG22" s="337"/>
      <c r="AH22" s="337"/>
      <c r="AI22" s="337"/>
      <c r="AJ22" s="337"/>
      <c r="AK22" s="337"/>
      <c r="AL22" s="337"/>
      <c r="AM22" s="337"/>
      <c r="AN22" s="337"/>
      <c r="AO22" s="337"/>
      <c r="AP22" s="337"/>
      <c r="AQ22" s="337"/>
      <c r="AR22" s="337"/>
      <c r="AS22" s="337"/>
    </row>
    <row r="23" spans="1:45" s="309" customFormat="1" ht="14.45" customHeight="1">
      <c r="A23" s="342" t="s">
        <v>193</v>
      </c>
      <c r="B23" s="339">
        <v>24</v>
      </c>
      <c r="C23" s="340">
        <v>15</v>
      </c>
      <c r="D23" s="341">
        <f t="shared" si="1"/>
        <v>39</v>
      </c>
      <c r="E23" s="339">
        <v>12</v>
      </c>
      <c r="F23" s="340">
        <v>3</v>
      </c>
      <c r="G23" s="341">
        <f t="shared" si="2"/>
        <v>15</v>
      </c>
      <c r="H23" s="339">
        <f t="shared" si="3"/>
        <v>36</v>
      </c>
      <c r="I23" s="340">
        <f t="shared" si="0"/>
        <v>18</v>
      </c>
      <c r="J23" s="341">
        <f t="shared" si="0"/>
        <v>54</v>
      </c>
      <c r="S23" s="337"/>
      <c r="T23" s="337"/>
      <c r="U23" s="337"/>
      <c r="V23" s="337"/>
      <c r="W23" s="337"/>
      <c r="X23" s="337"/>
      <c r="Y23" s="337"/>
      <c r="Z23" s="337"/>
      <c r="AA23" s="337"/>
      <c r="AB23" s="337"/>
      <c r="AC23" s="337"/>
      <c r="AD23" s="337"/>
      <c r="AE23" s="337"/>
      <c r="AF23" s="337"/>
      <c r="AG23" s="337"/>
      <c r="AH23" s="337"/>
      <c r="AI23" s="337"/>
      <c r="AJ23" s="337"/>
      <c r="AK23" s="337"/>
      <c r="AL23" s="337"/>
      <c r="AM23" s="337"/>
      <c r="AN23" s="337"/>
      <c r="AO23" s="337"/>
      <c r="AP23" s="337"/>
      <c r="AQ23" s="337"/>
      <c r="AR23" s="337"/>
      <c r="AS23" s="337"/>
    </row>
    <row r="24" spans="1:45" s="309" customFormat="1" ht="14.45" customHeight="1">
      <c r="A24" s="342" t="s">
        <v>194</v>
      </c>
      <c r="B24" s="339">
        <v>79</v>
      </c>
      <c r="C24" s="340">
        <v>16</v>
      </c>
      <c r="D24" s="341">
        <f t="shared" si="1"/>
        <v>95</v>
      </c>
      <c r="E24" s="339">
        <v>136</v>
      </c>
      <c r="F24" s="340">
        <v>8</v>
      </c>
      <c r="G24" s="341">
        <f t="shared" si="2"/>
        <v>144</v>
      </c>
      <c r="H24" s="339">
        <f t="shared" si="3"/>
        <v>215</v>
      </c>
      <c r="I24" s="340">
        <f t="shared" si="0"/>
        <v>24</v>
      </c>
      <c r="J24" s="341">
        <f t="shared" si="0"/>
        <v>239</v>
      </c>
      <c r="S24" s="337"/>
      <c r="T24" s="337"/>
      <c r="U24" s="337"/>
      <c r="V24" s="337"/>
      <c r="W24" s="337"/>
      <c r="X24" s="337"/>
      <c r="Y24" s="337"/>
      <c r="Z24" s="337"/>
      <c r="AA24" s="337"/>
      <c r="AB24" s="337"/>
      <c r="AC24" s="337"/>
      <c r="AD24" s="337"/>
      <c r="AE24" s="337"/>
      <c r="AF24" s="337"/>
      <c r="AG24" s="337"/>
      <c r="AH24" s="337"/>
      <c r="AI24" s="337"/>
      <c r="AJ24" s="337"/>
      <c r="AK24" s="337"/>
      <c r="AL24" s="337"/>
      <c r="AM24" s="337"/>
      <c r="AN24" s="337"/>
      <c r="AO24" s="337"/>
      <c r="AP24" s="337"/>
      <c r="AQ24" s="337"/>
      <c r="AR24" s="337"/>
      <c r="AS24" s="337"/>
    </row>
    <row r="25" spans="1:45" s="309" customFormat="1" ht="14.45" customHeight="1">
      <c r="A25" s="342" t="s">
        <v>195</v>
      </c>
      <c r="B25" s="339">
        <v>16</v>
      </c>
      <c r="C25" s="340">
        <v>14</v>
      </c>
      <c r="D25" s="341">
        <f t="shared" si="1"/>
        <v>30</v>
      </c>
      <c r="E25" s="339">
        <v>84</v>
      </c>
      <c r="F25" s="340">
        <v>1</v>
      </c>
      <c r="G25" s="341">
        <f t="shared" si="2"/>
        <v>85</v>
      </c>
      <c r="H25" s="339">
        <f t="shared" si="3"/>
        <v>100</v>
      </c>
      <c r="I25" s="340">
        <f t="shared" si="0"/>
        <v>15</v>
      </c>
      <c r="J25" s="341">
        <f t="shared" si="0"/>
        <v>115</v>
      </c>
      <c r="S25" s="337"/>
      <c r="T25" s="337"/>
      <c r="U25" s="337"/>
      <c r="V25" s="337"/>
      <c r="W25" s="337"/>
      <c r="X25" s="337"/>
      <c r="Y25" s="337"/>
      <c r="Z25" s="337"/>
      <c r="AA25" s="337"/>
      <c r="AB25" s="337"/>
      <c r="AC25" s="337"/>
      <c r="AD25" s="337"/>
      <c r="AE25" s="337"/>
      <c r="AF25" s="337"/>
      <c r="AG25" s="337"/>
      <c r="AH25" s="337"/>
      <c r="AI25" s="337"/>
      <c r="AJ25" s="337"/>
      <c r="AK25" s="337"/>
      <c r="AL25" s="337"/>
      <c r="AM25" s="337"/>
      <c r="AN25" s="337"/>
      <c r="AO25" s="337"/>
      <c r="AP25" s="337"/>
      <c r="AQ25" s="337"/>
      <c r="AR25" s="337"/>
      <c r="AS25" s="337"/>
    </row>
    <row r="26" spans="1:45" s="309" customFormat="1" ht="14.45" customHeight="1">
      <c r="A26" s="343" t="s">
        <v>196</v>
      </c>
      <c r="B26" s="344">
        <v>33</v>
      </c>
      <c r="C26" s="345">
        <v>16</v>
      </c>
      <c r="D26" s="346">
        <f t="shared" si="1"/>
        <v>49</v>
      </c>
      <c r="E26" s="344">
        <v>98</v>
      </c>
      <c r="F26" s="345">
        <v>11</v>
      </c>
      <c r="G26" s="346">
        <f t="shared" si="2"/>
        <v>109</v>
      </c>
      <c r="H26" s="344">
        <f t="shared" si="3"/>
        <v>131</v>
      </c>
      <c r="I26" s="345">
        <f t="shared" si="0"/>
        <v>27</v>
      </c>
      <c r="J26" s="346">
        <f t="shared" si="0"/>
        <v>158</v>
      </c>
      <c r="S26" s="337"/>
      <c r="T26" s="337"/>
      <c r="U26" s="337"/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337"/>
      <c r="AJ26" s="337"/>
      <c r="AK26" s="337"/>
      <c r="AL26" s="337"/>
      <c r="AM26" s="337"/>
      <c r="AN26" s="337"/>
      <c r="AO26" s="337"/>
      <c r="AP26" s="337"/>
      <c r="AQ26" s="337"/>
      <c r="AR26" s="337"/>
      <c r="AS26" s="337"/>
    </row>
    <row r="27" spans="1:45" s="309" customFormat="1" ht="14.45" customHeight="1">
      <c r="A27" s="347" t="s">
        <v>197</v>
      </c>
      <c r="B27" s="437">
        <f>SUM(B21:B26)</f>
        <v>222</v>
      </c>
      <c r="C27" s="442">
        <f>SUM(C21:C26)</f>
        <v>86</v>
      </c>
      <c r="D27" s="350">
        <f t="shared" si="1"/>
        <v>308</v>
      </c>
      <c r="E27" s="348">
        <f>SUM(E21:E26)</f>
        <v>413</v>
      </c>
      <c r="F27" s="442">
        <f>SUM(F21:F26)</f>
        <v>32</v>
      </c>
      <c r="G27" s="350">
        <f t="shared" si="2"/>
        <v>445</v>
      </c>
      <c r="H27" s="348">
        <f t="shared" si="3"/>
        <v>635</v>
      </c>
      <c r="I27" s="349">
        <f t="shared" si="0"/>
        <v>118</v>
      </c>
      <c r="J27" s="350">
        <f t="shared" si="0"/>
        <v>753</v>
      </c>
      <c r="S27" s="337"/>
      <c r="T27" s="337"/>
      <c r="U27" s="337"/>
      <c r="V27" s="337"/>
      <c r="W27" s="337"/>
      <c r="X27" s="337"/>
      <c r="Y27" s="337"/>
      <c r="Z27" s="337"/>
      <c r="AA27" s="337"/>
      <c r="AB27" s="337"/>
      <c r="AC27" s="337"/>
      <c r="AD27" s="337"/>
      <c r="AE27" s="337"/>
      <c r="AF27" s="337"/>
      <c r="AG27" s="337"/>
      <c r="AH27" s="337"/>
      <c r="AI27" s="337"/>
      <c r="AJ27" s="337"/>
      <c r="AK27" s="337"/>
      <c r="AL27" s="337"/>
      <c r="AM27" s="337"/>
      <c r="AN27" s="337"/>
      <c r="AO27" s="337"/>
      <c r="AP27" s="337"/>
      <c r="AQ27" s="337"/>
      <c r="AR27" s="337"/>
      <c r="AS27" s="337"/>
    </row>
    <row r="28" spans="1:45" s="309" customFormat="1" ht="14.45" customHeight="1">
      <c r="A28" s="351" t="s">
        <v>198</v>
      </c>
      <c r="B28" s="438">
        <v>30</v>
      </c>
      <c r="C28" s="353">
        <v>25</v>
      </c>
      <c r="D28" s="354">
        <f t="shared" si="1"/>
        <v>55</v>
      </c>
      <c r="E28" s="352">
        <v>62</v>
      </c>
      <c r="F28" s="443">
        <v>15</v>
      </c>
      <c r="G28" s="354">
        <f t="shared" si="2"/>
        <v>77</v>
      </c>
      <c r="H28" s="352">
        <f t="shared" si="3"/>
        <v>92</v>
      </c>
      <c r="I28" s="353">
        <f t="shared" si="0"/>
        <v>40</v>
      </c>
      <c r="J28" s="354">
        <f t="shared" si="0"/>
        <v>132</v>
      </c>
      <c r="S28" s="337"/>
      <c r="T28" s="337"/>
      <c r="U28" s="337"/>
      <c r="V28" s="337"/>
      <c r="W28" s="337"/>
      <c r="X28" s="337"/>
      <c r="Y28" s="337"/>
      <c r="Z28" s="337"/>
      <c r="AA28" s="337"/>
      <c r="AB28" s="337"/>
      <c r="AC28" s="337"/>
      <c r="AD28" s="337"/>
      <c r="AE28" s="337"/>
      <c r="AF28" s="337"/>
      <c r="AG28" s="337"/>
      <c r="AH28" s="337"/>
      <c r="AI28" s="337"/>
      <c r="AJ28" s="337"/>
      <c r="AK28" s="337"/>
      <c r="AL28" s="337"/>
      <c r="AM28" s="337"/>
      <c r="AN28" s="337"/>
      <c r="AO28" s="337"/>
      <c r="AP28" s="337"/>
      <c r="AQ28" s="337"/>
      <c r="AR28" s="337"/>
      <c r="AS28" s="337"/>
    </row>
    <row r="29" spans="1:45" s="309" customFormat="1" ht="14.45" customHeight="1">
      <c r="A29" s="342" t="s">
        <v>199</v>
      </c>
      <c r="B29" s="439">
        <v>26</v>
      </c>
      <c r="C29" s="340">
        <v>14</v>
      </c>
      <c r="D29" s="341">
        <f t="shared" si="1"/>
        <v>40</v>
      </c>
      <c r="E29" s="339">
        <v>38</v>
      </c>
      <c r="F29" s="444">
        <v>7</v>
      </c>
      <c r="G29" s="341">
        <f t="shared" si="2"/>
        <v>45</v>
      </c>
      <c r="H29" s="339">
        <f t="shared" si="3"/>
        <v>64</v>
      </c>
      <c r="I29" s="340">
        <f t="shared" si="0"/>
        <v>21</v>
      </c>
      <c r="J29" s="341">
        <f t="shared" si="0"/>
        <v>85</v>
      </c>
      <c r="S29" s="337"/>
      <c r="T29" s="337"/>
      <c r="U29" s="337"/>
      <c r="V29" s="337"/>
      <c r="W29" s="337"/>
      <c r="X29" s="337"/>
      <c r="Y29" s="337"/>
      <c r="Z29" s="337"/>
      <c r="AA29" s="337"/>
      <c r="AB29" s="337"/>
      <c r="AC29" s="337"/>
      <c r="AD29" s="337"/>
      <c r="AE29" s="337"/>
      <c r="AF29" s="337"/>
      <c r="AG29" s="337"/>
      <c r="AH29" s="337"/>
      <c r="AI29" s="337"/>
      <c r="AJ29" s="337"/>
      <c r="AK29" s="337"/>
      <c r="AL29" s="337"/>
      <c r="AM29" s="337"/>
      <c r="AN29" s="337"/>
      <c r="AO29" s="337"/>
      <c r="AP29" s="337"/>
      <c r="AQ29" s="337"/>
      <c r="AR29" s="337"/>
      <c r="AS29" s="337"/>
    </row>
    <row r="30" spans="1:45" s="309" customFormat="1" ht="14.45" customHeight="1">
      <c r="A30" s="342" t="s">
        <v>200</v>
      </c>
      <c r="B30" s="439">
        <v>25</v>
      </c>
      <c r="C30" s="340">
        <v>29</v>
      </c>
      <c r="D30" s="341">
        <f t="shared" si="1"/>
        <v>54</v>
      </c>
      <c r="E30" s="339">
        <v>36</v>
      </c>
      <c r="F30" s="444">
        <v>14</v>
      </c>
      <c r="G30" s="341">
        <f t="shared" si="2"/>
        <v>50</v>
      </c>
      <c r="H30" s="339">
        <f t="shared" si="3"/>
        <v>61</v>
      </c>
      <c r="I30" s="340">
        <f t="shared" si="0"/>
        <v>43</v>
      </c>
      <c r="J30" s="341">
        <f t="shared" si="0"/>
        <v>104</v>
      </c>
      <c r="S30" s="337"/>
      <c r="T30" s="337"/>
      <c r="U30" s="337"/>
      <c r="V30" s="337"/>
      <c r="W30" s="337"/>
      <c r="X30" s="337"/>
      <c r="Y30" s="337"/>
      <c r="Z30" s="337"/>
      <c r="AA30" s="337"/>
      <c r="AB30" s="337"/>
      <c r="AC30" s="337"/>
      <c r="AD30" s="337"/>
      <c r="AE30" s="337"/>
      <c r="AF30" s="337"/>
      <c r="AG30" s="337"/>
      <c r="AH30" s="337"/>
      <c r="AI30" s="337"/>
      <c r="AJ30" s="337"/>
      <c r="AK30" s="337"/>
      <c r="AL30" s="337"/>
      <c r="AM30" s="337"/>
      <c r="AN30" s="337"/>
      <c r="AO30" s="337"/>
      <c r="AP30" s="337"/>
      <c r="AQ30" s="337"/>
      <c r="AR30" s="337"/>
      <c r="AS30" s="337"/>
    </row>
    <row r="31" spans="1:45" s="309" customFormat="1" ht="14.45" customHeight="1">
      <c r="A31" s="338" t="s">
        <v>201</v>
      </c>
      <c r="B31" s="439">
        <v>30</v>
      </c>
      <c r="C31" s="340">
        <v>19</v>
      </c>
      <c r="D31" s="341">
        <f t="shared" si="1"/>
        <v>49</v>
      </c>
      <c r="E31" s="339">
        <v>33</v>
      </c>
      <c r="F31" s="444">
        <v>6</v>
      </c>
      <c r="G31" s="341">
        <f t="shared" si="2"/>
        <v>39</v>
      </c>
      <c r="H31" s="339">
        <f t="shared" si="3"/>
        <v>63</v>
      </c>
      <c r="I31" s="340">
        <f t="shared" si="0"/>
        <v>25</v>
      </c>
      <c r="J31" s="341">
        <f t="shared" si="0"/>
        <v>88</v>
      </c>
      <c r="S31" s="337"/>
      <c r="T31" s="337"/>
      <c r="U31" s="337"/>
      <c r="V31" s="337"/>
      <c r="W31" s="337"/>
      <c r="X31" s="337"/>
      <c r="Y31" s="337"/>
      <c r="Z31" s="337"/>
      <c r="AA31" s="337"/>
      <c r="AB31" s="337"/>
      <c r="AC31" s="337"/>
      <c r="AD31" s="337"/>
      <c r="AE31" s="337"/>
      <c r="AF31" s="337"/>
      <c r="AG31" s="337"/>
      <c r="AH31" s="337"/>
      <c r="AI31" s="337"/>
      <c r="AJ31" s="337"/>
      <c r="AK31" s="337"/>
      <c r="AL31" s="337"/>
      <c r="AM31" s="337"/>
      <c r="AN31" s="337"/>
      <c r="AO31" s="337"/>
      <c r="AP31" s="337"/>
      <c r="AQ31" s="337"/>
      <c r="AR31" s="337"/>
      <c r="AS31" s="337"/>
    </row>
    <row r="32" spans="1:45" s="309" customFormat="1" ht="14.45" customHeight="1">
      <c r="A32" s="342" t="s">
        <v>202</v>
      </c>
      <c r="B32" s="439">
        <v>19</v>
      </c>
      <c r="C32" s="340">
        <v>33</v>
      </c>
      <c r="D32" s="341">
        <f t="shared" si="1"/>
        <v>52</v>
      </c>
      <c r="E32" s="339">
        <v>41</v>
      </c>
      <c r="F32" s="444">
        <v>11</v>
      </c>
      <c r="G32" s="341">
        <f t="shared" si="2"/>
        <v>52</v>
      </c>
      <c r="H32" s="339">
        <f t="shared" si="3"/>
        <v>60</v>
      </c>
      <c r="I32" s="340">
        <f t="shared" si="0"/>
        <v>44</v>
      </c>
      <c r="J32" s="341">
        <f t="shared" si="0"/>
        <v>104</v>
      </c>
      <c r="S32" s="337"/>
      <c r="T32" s="337"/>
      <c r="U32" s="337"/>
      <c r="V32" s="337"/>
      <c r="W32" s="337"/>
      <c r="X32" s="337"/>
      <c r="Y32" s="337"/>
      <c r="Z32" s="337"/>
      <c r="AA32" s="337"/>
      <c r="AB32" s="337"/>
      <c r="AC32" s="337"/>
      <c r="AD32" s="337"/>
      <c r="AE32" s="337"/>
      <c r="AF32" s="337"/>
      <c r="AG32" s="337"/>
      <c r="AH32" s="337"/>
      <c r="AI32" s="337"/>
      <c r="AJ32" s="337"/>
      <c r="AK32" s="337"/>
      <c r="AL32" s="337"/>
      <c r="AM32" s="337"/>
      <c r="AN32" s="337"/>
      <c r="AO32" s="337"/>
      <c r="AP32" s="337"/>
      <c r="AQ32" s="337"/>
      <c r="AR32" s="337"/>
      <c r="AS32" s="337"/>
    </row>
    <row r="33" spans="1:45" s="309" customFormat="1" ht="14.45" customHeight="1">
      <c r="A33" s="343" t="s">
        <v>203</v>
      </c>
      <c r="B33" s="440">
        <v>2</v>
      </c>
      <c r="C33" s="345">
        <v>9</v>
      </c>
      <c r="D33" s="346">
        <f t="shared" si="1"/>
        <v>11</v>
      </c>
      <c r="E33" s="344">
        <v>15</v>
      </c>
      <c r="F33" s="445">
        <v>4</v>
      </c>
      <c r="G33" s="346">
        <f t="shared" si="2"/>
        <v>19</v>
      </c>
      <c r="H33" s="344">
        <f t="shared" si="3"/>
        <v>17</v>
      </c>
      <c r="I33" s="345">
        <f t="shared" si="0"/>
        <v>13</v>
      </c>
      <c r="J33" s="346">
        <f t="shared" si="0"/>
        <v>30</v>
      </c>
      <c r="S33" s="337"/>
      <c r="T33" s="337"/>
      <c r="U33" s="337"/>
      <c r="V33" s="337"/>
      <c r="W33" s="337"/>
      <c r="X33" s="337"/>
      <c r="Y33" s="337"/>
      <c r="Z33" s="337"/>
      <c r="AA33" s="337"/>
      <c r="AB33" s="337"/>
      <c r="AC33" s="337"/>
      <c r="AD33" s="337"/>
      <c r="AE33" s="337"/>
      <c r="AF33" s="337"/>
      <c r="AG33" s="337"/>
      <c r="AH33" s="337"/>
      <c r="AI33" s="337"/>
      <c r="AJ33" s="337"/>
      <c r="AK33" s="337"/>
      <c r="AL33" s="337"/>
      <c r="AM33" s="337"/>
      <c r="AN33" s="337"/>
      <c r="AO33" s="337"/>
      <c r="AP33" s="337"/>
      <c r="AQ33" s="337"/>
      <c r="AR33" s="337"/>
      <c r="AS33" s="337"/>
    </row>
    <row r="34" spans="1:45" s="309" customFormat="1" ht="14.45" customHeight="1">
      <c r="A34" s="347" t="s">
        <v>204</v>
      </c>
      <c r="B34" s="437">
        <f>SUM(B28:B33)</f>
        <v>132</v>
      </c>
      <c r="C34" s="442">
        <f>SUM(C28:C33)</f>
        <v>129</v>
      </c>
      <c r="D34" s="350">
        <f t="shared" si="1"/>
        <v>261</v>
      </c>
      <c r="E34" s="348">
        <f>SUM(E28:E33)</f>
        <v>225</v>
      </c>
      <c r="F34" s="442">
        <f>SUM(F28:F33)</f>
        <v>57</v>
      </c>
      <c r="G34" s="350">
        <f t="shared" si="2"/>
        <v>282</v>
      </c>
      <c r="H34" s="348">
        <f t="shared" si="3"/>
        <v>357</v>
      </c>
      <c r="I34" s="349">
        <f t="shared" si="0"/>
        <v>186</v>
      </c>
      <c r="J34" s="350">
        <f t="shared" si="0"/>
        <v>543</v>
      </c>
      <c r="S34" s="337"/>
      <c r="T34" s="337"/>
      <c r="U34" s="337"/>
      <c r="V34" s="337"/>
      <c r="W34" s="337"/>
      <c r="X34" s="337"/>
      <c r="Y34" s="337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337"/>
      <c r="AL34" s="337"/>
      <c r="AM34" s="337"/>
      <c r="AN34" s="337"/>
      <c r="AO34" s="337"/>
      <c r="AP34" s="337"/>
      <c r="AQ34" s="337"/>
      <c r="AR34" s="337"/>
      <c r="AS34" s="337"/>
    </row>
    <row r="35" spans="1:45" s="309" customFormat="1" ht="14.45" customHeight="1">
      <c r="A35" s="355" t="s">
        <v>205</v>
      </c>
      <c r="B35" s="441">
        <v>84</v>
      </c>
      <c r="C35" s="357">
        <v>18</v>
      </c>
      <c r="D35" s="358">
        <f t="shared" si="1"/>
        <v>102</v>
      </c>
      <c r="E35" s="356">
        <v>87</v>
      </c>
      <c r="F35" s="446">
        <v>55</v>
      </c>
      <c r="G35" s="358">
        <f t="shared" si="2"/>
        <v>142</v>
      </c>
      <c r="H35" s="356">
        <f t="shared" si="3"/>
        <v>171</v>
      </c>
      <c r="I35" s="357">
        <f t="shared" si="0"/>
        <v>73</v>
      </c>
      <c r="J35" s="358">
        <f t="shared" si="0"/>
        <v>244</v>
      </c>
      <c r="S35" s="337"/>
      <c r="T35" s="337"/>
      <c r="U35" s="337"/>
      <c r="V35" s="337"/>
      <c r="W35" s="337"/>
      <c r="X35" s="337"/>
      <c r="Y35" s="337"/>
      <c r="Z35" s="337"/>
      <c r="AA35" s="337"/>
      <c r="AB35" s="337"/>
      <c r="AC35" s="337"/>
      <c r="AD35" s="337"/>
      <c r="AE35" s="337"/>
      <c r="AF35" s="337"/>
      <c r="AG35" s="337"/>
      <c r="AH35" s="337"/>
      <c r="AI35" s="337"/>
      <c r="AJ35" s="337"/>
      <c r="AK35" s="337"/>
      <c r="AL35" s="337"/>
      <c r="AM35" s="337"/>
      <c r="AN35" s="337"/>
      <c r="AO35" s="337"/>
      <c r="AP35" s="337"/>
      <c r="AQ35" s="337"/>
      <c r="AR35" s="337"/>
      <c r="AS35" s="337"/>
    </row>
    <row r="36" spans="1:45" s="309" customFormat="1" ht="14.45" customHeight="1">
      <c r="A36" s="347" t="s">
        <v>32</v>
      </c>
      <c r="B36" s="437">
        <v>51</v>
      </c>
      <c r="C36" s="349">
        <v>23</v>
      </c>
      <c r="D36" s="350">
        <f t="shared" si="1"/>
        <v>74</v>
      </c>
      <c r="E36" s="348">
        <v>57</v>
      </c>
      <c r="F36" s="442">
        <v>54</v>
      </c>
      <c r="G36" s="350">
        <f t="shared" si="2"/>
        <v>111</v>
      </c>
      <c r="H36" s="348">
        <f t="shared" si="3"/>
        <v>108</v>
      </c>
      <c r="I36" s="349">
        <f t="shared" si="0"/>
        <v>77</v>
      </c>
      <c r="J36" s="350">
        <f t="shared" si="0"/>
        <v>185</v>
      </c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  <c r="AE36" s="337"/>
      <c r="AF36" s="337"/>
      <c r="AG36" s="337"/>
      <c r="AH36" s="337"/>
      <c r="AI36" s="337"/>
      <c r="AJ36" s="337"/>
      <c r="AK36" s="337"/>
      <c r="AL36" s="337"/>
      <c r="AM36" s="337"/>
      <c r="AN36" s="337"/>
      <c r="AO36" s="337"/>
      <c r="AP36" s="337"/>
      <c r="AQ36" s="337"/>
      <c r="AR36" s="337"/>
      <c r="AS36" s="337"/>
    </row>
    <row r="37" spans="1:45" s="309" customFormat="1" ht="14.45" customHeight="1">
      <c r="A37" s="347" t="s">
        <v>33</v>
      </c>
      <c r="B37" s="437">
        <v>68</v>
      </c>
      <c r="C37" s="349">
        <v>45</v>
      </c>
      <c r="D37" s="350">
        <f t="shared" si="1"/>
        <v>113</v>
      </c>
      <c r="E37" s="348">
        <v>88</v>
      </c>
      <c r="F37" s="442">
        <v>40</v>
      </c>
      <c r="G37" s="350">
        <f t="shared" si="2"/>
        <v>128</v>
      </c>
      <c r="H37" s="348">
        <f t="shared" si="3"/>
        <v>156</v>
      </c>
      <c r="I37" s="349">
        <f t="shared" si="3"/>
        <v>85</v>
      </c>
      <c r="J37" s="350">
        <f t="shared" si="3"/>
        <v>241</v>
      </c>
      <c r="S37" s="337"/>
      <c r="T37" s="337"/>
      <c r="U37" s="337"/>
      <c r="V37" s="337"/>
      <c r="W37" s="337"/>
      <c r="X37" s="337"/>
      <c r="Y37" s="337"/>
      <c r="Z37" s="337"/>
      <c r="AA37" s="337"/>
      <c r="AB37" s="337"/>
      <c r="AC37" s="337"/>
      <c r="AD37" s="337"/>
      <c r="AE37" s="337"/>
      <c r="AF37" s="337"/>
      <c r="AG37" s="337"/>
      <c r="AH37" s="337"/>
      <c r="AI37" s="337"/>
      <c r="AJ37" s="337"/>
      <c r="AK37" s="337"/>
      <c r="AL37" s="337"/>
      <c r="AM37" s="337"/>
      <c r="AN37" s="337"/>
      <c r="AO37" s="337"/>
      <c r="AP37" s="337"/>
      <c r="AQ37" s="337"/>
      <c r="AR37" s="337"/>
      <c r="AS37" s="337"/>
    </row>
    <row r="38" spans="1:45" s="309" customFormat="1" ht="14.45" customHeight="1">
      <c r="A38" s="347" t="s">
        <v>34</v>
      </c>
      <c r="B38" s="437">
        <v>93</v>
      </c>
      <c r="C38" s="349">
        <v>40</v>
      </c>
      <c r="D38" s="350">
        <f t="shared" si="1"/>
        <v>133</v>
      </c>
      <c r="E38" s="348">
        <v>104</v>
      </c>
      <c r="F38" s="442">
        <v>41</v>
      </c>
      <c r="G38" s="350">
        <f t="shared" si="2"/>
        <v>145</v>
      </c>
      <c r="H38" s="348">
        <f t="shared" si="3"/>
        <v>197</v>
      </c>
      <c r="I38" s="349">
        <f t="shared" si="3"/>
        <v>81</v>
      </c>
      <c r="J38" s="350">
        <f t="shared" si="3"/>
        <v>278</v>
      </c>
      <c r="S38" s="337"/>
      <c r="T38" s="337"/>
      <c r="U38" s="337"/>
      <c r="V38" s="337"/>
      <c r="W38" s="337"/>
      <c r="X38" s="337"/>
      <c r="Y38" s="337"/>
      <c r="Z38" s="337"/>
      <c r="AA38" s="337"/>
      <c r="AB38" s="337"/>
      <c r="AC38" s="337"/>
      <c r="AD38" s="337"/>
      <c r="AE38" s="337"/>
      <c r="AF38" s="337"/>
      <c r="AG38" s="337"/>
      <c r="AH38" s="337"/>
      <c r="AI38" s="337"/>
      <c r="AJ38" s="337"/>
      <c r="AK38" s="337"/>
      <c r="AL38" s="337"/>
      <c r="AM38" s="337"/>
      <c r="AN38" s="337"/>
      <c r="AO38" s="337"/>
      <c r="AP38" s="337"/>
      <c r="AQ38" s="337"/>
      <c r="AR38" s="337"/>
      <c r="AS38" s="337"/>
    </row>
    <row r="39" spans="1:45" s="309" customFormat="1" ht="14.45" customHeight="1">
      <c r="A39" s="347" t="s">
        <v>35</v>
      </c>
      <c r="B39" s="437">
        <v>117</v>
      </c>
      <c r="C39" s="349">
        <v>38</v>
      </c>
      <c r="D39" s="350">
        <f t="shared" si="1"/>
        <v>155</v>
      </c>
      <c r="E39" s="348">
        <v>77</v>
      </c>
      <c r="F39" s="442">
        <v>27</v>
      </c>
      <c r="G39" s="350">
        <f t="shared" si="2"/>
        <v>104</v>
      </c>
      <c r="H39" s="348">
        <f t="shared" si="3"/>
        <v>194</v>
      </c>
      <c r="I39" s="349">
        <f t="shared" si="3"/>
        <v>65</v>
      </c>
      <c r="J39" s="350">
        <f t="shared" si="3"/>
        <v>259</v>
      </c>
      <c r="S39" s="337"/>
      <c r="T39" s="337"/>
      <c r="U39" s="337"/>
      <c r="V39" s="337"/>
      <c r="W39" s="337"/>
      <c r="X39" s="337"/>
      <c r="Y39" s="337"/>
      <c r="Z39" s="337"/>
      <c r="AA39" s="337"/>
      <c r="AB39" s="337"/>
      <c r="AC39" s="337"/>
      <c r="AD39" s="337"/>
      <c r="AE39" s="337"/>
      <c r="AF39" s="337"/>
      <c r="AG39" s="337"/>
      <c r="AH39" s="337"/>
      <c r="AI39" s="337"/>
      <c r="AJ39" s="337"/>
      <c r="AK39" s="337"/>
      <c r="AL39" s="337"/>
      <c r="AM39" s="337"/>
      <c r="AN39" s="337"/>
      <c r="AO39" s="337"/>
      <c r="AP39" s="337"/>
      <c r="AQ39" s="337"/>
      <c r="AR39" s="337"/>
      <c r="AS39" s="337"/>
    </row>
    <row r="40" spans="1:45" s="309" customFormat="1" ht="14.45" customHeight="1">
      <c r="A40" s="347" t="s">
        <v>36</v>
      </c>
      <c r="B40" s="437">
        <v>78</v>
      </c>
      <c r="C40" s="349">
        <v>30</v>
      </c>
      <c r="D40" s="350">
        <f t="shared" si="1"/>
        <v>108</v>
      </c>
      <c r="E40" s="348">
        <v>59</v>
      </c>
      <c r="F40" s="442">
        <v>36</v>
      </c>
      <c r="G40" s="350">
        <f t="shared" si="2"/>
        <v>95</v>
      </c>
      <c r="H40" s="348">
        <f t="shared" si="3"/>
        <v>137</v>
      </c>
      <c r="I40" s="349">
        <f t="shared" si="3"/>
        <v>66</v>
      </c>
      <c r="J40" s="350">
        <f t="shared" si="3"/>
        <v>203</v>
      </c>
      <c r="S40" s="337"/>
      <c r="T40" s="337"/>
      <c r="U40" s="337"/>
      <c r="V40" s="337"/>
      <c r="W40" s="337"/>
      <c r="X40" s="337"/>
      <c r="Y40" s="337"/>
      <c r="Z40" s="337"/>
      <c r="AA40" s="337"/>
      <c r="AB40" s="337"/>
      <c r="AC40" s="337"/>
      <c r="AD40" s="337"/>
      <c r="AE40" s="337"/>
      <c r="AF40" s="337"/>
      <c r="AG40" s="337"/>
      <c r="AH40" s="337"/>
      <c r="AI40" s="337"/>
      <c r="AJ40" s="337"/>
      <c r="AK40" s="337"/>
      <c r="AL40" s="337"/>
      <c r="AM40" s="337"/>
      <c r="AN40" s="337"/>
      <c r="AO40" s="337"/>
      <c r="AP40" s="337"/>
      <c r="AQ40" s="337"/>
      <c r="AR40" s="337"/>
      <c r="AS40" s="337"/>
    </row>
    <row r="41" spans="1:45" s="309" customFormat="1" ht="14.45" customHeight="1">
      <c r="A41" s="347" t="s">
        <v>37</v>
      </c>
      <c r="B41" s="437">
        <v>164</v>
      </c>
      <c r="C41" s="349">
        <v>32</v>
      </c>
      <c r="D41" s="350">
        <f t="shared" si="1"/>
        <v>196</v>
      </c>
      <c r="E41" s="348">
        <v>56</v>
      </c>
      <c r="F41" s="442">
        <v>24</v>
      </c>
      <c r="G41" s="350">
        <f t="shared" si="2"/>
        <v>80</v>
      </c>
      <c r="H41" s="348">
        <f t="shared" si="3"/>
        <v>220</v>
      </c>
      <c r="I41" s="349">
        <f t="shared" si="3"/>
        <v>56</v>
      </c>
      <c r="J41" s="350">
        <f t="shared" si="3"/>
        <v>276</v>
      </c>
      <c r="S41" s="337"/>
      <c r="T41" s="337"/>
      <c r="U41" s="337"/>
      <c r="V41" s="337"/>
      <c r="W41" s="337"/>
      <c r="X41" s="337"/>
      <c r="Y41" s="337"/>
      <c r="Z41" s="337"/>
      <c r="AA41" s="337"/>
      <c r="AB41" s="337"/>
      <c r="AC41" s="337"/>
      <c r="AD41" s="337"/>
      <c r="AE41" s="337"/>
      <c r="AF41" s="337"/>
      <c r="AG41" s="337"/>
      <c r="AH41" s="337"/>
      <c r="AI41" s="337"/>
      <c r="AJ41" s="337"/>
      <c r="AK41" s="337"/>
      <c r="AL41" s="337"/>
      <c r="AM41" s="337"/>
      <c r="AN41" s="337"/>
      <c r="AO41" s="337"/>
      <c r="AP41" s="337"/>
      <c r="AQ41" s="337"/>
      <c r="AR41" s="337"/>
      <c r="AS41" s="337"/>
    </row>
    <row r="42" spans="1:45" s="309" customFormat="1" ht="14.45" customHeight="1">
      <c r="A42" s="347" t="s">
        <v>38</v>
      </c>
      <c r="B42" s="437">
        <v>57</v>
      </c>
      <c r="C42" s="349">
        <v>23</v>
      </c>
      <c r="D42" s="350">
        <f t="shared" si="1"/>
        <v>80</v>
      </c>
      <c r="E42" s="348">
        <v>62</v>
      </c>
      <c r="F42" s="442">
        <v>32</v>
      </c>
      <c r="G42" s="350">
        <f t="shared" si="2"/>
        <v>94</v>
      </c>
      <c r="H42" s="348">
        <f t="shared" si="3"/>
        <v>119</v>
      </c>
      <c r="I42" s="349">
        <f t="shared" si="3"/>
        <v>55</v>
      </c>
      <c r="J42" s="350">
        <f t="shared" si="3"/>
        <v>174</v>
      </c>
      <c r="S42" s="337"/>
      <c r="T42" s="337"/>
      <c r="U42" s="337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  <c r="AH42" s="337"/>
      <c r="AI42" s="337"/>
      <c r="AJ42" s="337"/>
      <c r="AK42" s="337"/>
      <c r="AL42" s="337"/>
      <c r="AM42" s="337"/>
      <c r="AN42" s="337"/>
      <c r="AO42" s="337"/>
      <c r="AP42" s="337"/>
      <c r="AQ42" s="337"/>
      <c r="AR42" s="337"/>
      <c r="AS42" s="337"/>
    </row>
    <row r="43" spans="1:45" s="309" customFormat="1" ht="14.45" customHeight="1">
      <c r="A43" s="351" t="s">
        <v>39</v>
      </c>
      <c r="B43" s="439">
        <v>31</v>
      </c>
      <c r="C43" s="340">
        <v>14</v>
      </c>
      <c r="D43" s="341">
        <f t="shared" si="1"/>
        <v>45</v>
      </c>
      <c r="E43" s="339">
        <v>24</v>
      </c>
      <c r="F43" s="444">
        <v>12</v>
      </c>
      <c r="G43" s="341">
        <f t="shared" si="2"/>
        <v>36</v>
      </c>
      <c r="H43" s="339">
        <f t="shared" si="3"/>
        <v>55</v>
      </c>
      <c r="I43" s="340">
        <f t="shared" si="3"/>
        <v>26</v>
      </c>
      <c r="J43" s="341">
        <f t="shared" si="3"/>
        <v>81</v>
      </c>
      <c r="S43" s="337"/>
      <c r="T43" s="337"/>
      <c r="U43" s="337"/>
      <c r="V43" s="337"/>
      <c r="W43" s="337"/>
      <c r="X43" s="337"/>
      <c r="Y43" s="337"/>
      <c r="Z43" s="337"/>
      <c r="AA43" s="337"/>
      <c r="AB43" s="337"/>
      <c r="AC43" s="337"/>
      <c r="AD43" s="337"/>
      <c r="AE43" s="337"/>
      <c r="AF43" s="337"/>
      <c r="AG43" s="337"/>
      <c r="AH43" s="337"/>
      <c r="AI43" s="337"/>
      <c r="AJ43" s="337"/>
      <c r="AK43" s="337"/>
      <c r="AL43" s="337"/>
      <c r="AM43" s="337"/>
      <c r="AN43" s="337"/>
      <c r="AO43" s="337"/>
      <c r="AP43" s="337"/>
      <c r="AQ43" s="337"/>
      <c r="AR43" s="337"/>
      <c r="AS43" s="337"/>
    </row>
    <row r="44" spans="1:45" s="309" customFormat="1" ht="14.45" customHeight="1">
      <c r="A44" s="342" t="s">
        <v>40</v>
      </c>
      <c r="B44" s="439">
        <v>35</v>
      </c>
      <c r="C44" s="340">
        <v>16</v>
      </c>
      <c r="D44" s="341">
        <f t="shared" si="1"/>
        <v>51</v>
      </c>
      <c r="E44" s="339">
        <v>34</v>
      </c>
      <c r="F44" s="444">
        <v>16</v>
      </c>
      <c r="G44" s="341">
        <f t="shared" si="2"/>
        <v>50</v>
      </c>
      <c r="H44" s="339">
        <f t="shared" si="3"/>
        <v>69</v>
      </c>
      <c r="I44" s="340">
        <f t="shared" si="3"/>
        <v>32</v>
      </c>
      <c r="J44" s="341">
        <f t="shared" si="3"/>
        <v>101</v>
      </c>
      <c r="S44" s="337"/>
      <c r="T44" s="337"/>
      <c r="U44" s="337"/>
      <c r="V44" s="337"/>
      <c r="W44" s="337"/>
      <c r="X44" s="337"/>
      <c r="Y44" s="337"/>
      <c r="Z44" s="337"/>
      <c r="AA44" s="337"/>
      <c r="AB44" s="337"/>
      <c r="AC44" s="337"/>
      <c r="AD44" s="337"/>
      <c r="AE44" s="337"/>
      <c r="AF44" s="337"/>
      <c r="AG44" s="337"/>
      <c r="AH44" s="337"/>
      <c r="AI44" s="337"/>
      <c r="AJ44" s="337"/>
      <c r="AK44" s="337"/>
      <c r="AL44" s="337"/>
      <c r="AM44" s="337"/>
      <c r="AN44" s="337"/>
      <c r="AO44" s="337"/>
      <c r="AP44" s="337"/>
      <c r="AQ44" s="337"/>
      <c r="AR44" s="337"/>
      <c r="AS44" s="337"/>
    </row>
    <row r="45" spans="1:45" s="309" customFormat="1" ht="14.45" customHeight="1">
      <c r="A45" s="342" t="s">
        <v>41</v>
      </c>
      <c r="B45" s="439">
        <v>54</v>
      </c>
      <c r="C45" s="340">
        <v>16</v>
      </c>
      <c r="D45" s="341">
        <f t="shared" si="1"/>
        <v>70</v>
      </c>
      <c r="E45" s="339">
        <v>46</v>
      </c>
      <c r="F45" s="444">
        <v>17</v>
      </c>
      <c r="G45" s="341">
        <f t="shared" si="2"/>
        <v>63</v>
      </c>
      <c r="H45" s="339">
        <f t="shared" si="3"/>
        <v>100</v>
      </c>
      <c r="I45" s="340">
        <f t="shared" si="3"/>
        <v>33</v>
      </c>
      <c r="J45" s="341">
        <f t="shared" si="3"/>
        <v>133</v>
      </c>
      <c r="S45" s="337"/>
      <c r="T45" s="337"/>
      <c r="U45" s="337"/>
      <c r="V45" s="337"/>
      <c r="W45" s="337"/>
      <c r="X45" s="337"/>
      <c r="Y45" s="337"/>
      <c r="Z45" s="337"/>
      <c r="AA45" s="337"/>
      <c r="AB45" s="337"/>
      <c r="AC45" s="337"/>
      <c r="AD45" s="337"/>
      <c r="AE45" s="337"/>
      <c r="AF45" s="337"/>
      <c r="AG45" s="337"/>
      <c r="AH45" s="337"/>
      <c r="AI45" s="337"/>
      <c r="AJ45" s="337"/>
      <c r="AK45" s="337"/>
      <c r="AL45" s="337"/>
      <c r="AM45" s="337"/>
      <c r="AN45" s="337"/>
      <c r="AO45" s="337"/>
      <c r="AP45" s="337"/>
      <c r="AQ45" s="337"/>
      <c r="AR45" s="337"/>
      <c r="AS45" s="337"/>
    </row>
    <row r="46" spans="1:45" s="309" customFormat="1" ht="14.45" customHeight="1">
      <c r="A46" s="342" t="s">
        <v>42</v>
      </c>
      <c r="B46" s="439">
        <v>25</v>
      </c>
      <c r="C46" s="340">
        <v>12</v>
      </c>
      <c r="D46" s="341">
        <f t="shared" si="1"/>
        <v>37</v>
      </c>
      <c r="E46" s="339">
        <v>24</v>
      </c>
      <c r="F46" s="444">
        <v>21</v>
      </c>
      <c r="G46" s="341">
        <f t="shared" si="2"/>
        <v>45</v>
      </c>
      <c r="H46" s="339">
        <f t="shared" si="3"/>
        <v>49</v>
      </c>
      <c r="I46" s="340">
        <f t="shared" si="3"/>
        <v>33</v>
      </c>
      <c r="J46" s="341">
        <f t="shared" si="3"/>
        <v>82</v>
      </c>
      <c r="S46" s="337"/>
      <c r="T46" s="337"/>
      <c r="U46" s="337"/>
      <c r="V46" s="337"/>
      <c r="W46" s="337"/>
      <c r="X46" s="337"/>
      <c r="Y46" s="337"/>
      <c r="Z46" s="337"/>
      <c r="AA46" s="337"/>
      <c r="AB46" s="337"/>
      <c r="AC46" s="337"/>
      <c r="AD46" s="337"/>
      <c r="AE46" s="337"/>
      <c r="AF46" s="337"/>
      <c r="AG46" s="337"/>
      <c r="AH46" s="337"/>
      <c r="AI46" s="337"/>
      <c r="AJ46" s="337"/>
      <c r="AK46" s="337"/>
      <c r="AL46" s="337"/>
      <c r="AM46" s="337"/>
      <c r="AN46" s="337"/>
      <c r="AO46" s="337"/>
      <c r="AP46" s="337"/>
      <c r="AQ46" s="337"/>
      <c r="AR46" s="337"/>
      <c r="AS46" s="337"/>
    </row>
    <row r="47" spans="1:45" s="309" customFormat="1" ht="14.45" customHeight="1">
      <c r="A47" s="342" t="s">
        <v>43</v>
      </c>
      <c r="B47" s="439">
        <v>22</v>
      </c>
      <c r="C47" s="340">
        <v>12</v>
      </c>
      <c r="D47" s="341">
        <f t="shared" si="1"/>
        <v>34</v>
      </c>
      <c r="E47" s="339">
        <v>27</v>
      </c>
      <c r="F47" s="444">
        <v>22</v>
      </c>
      <c r="G47" s="341">
        <f t="shared" si="2"/>
        <v>49</v>
      </c>
      <c r="H47" s="339">
        <f t="shared" si="3"/>
        <v>49</v>
      </c>
      <c r="I47" s="340">
        <f t="shared" si="3"/>
        <v>34</v>
      </c>
      <c r="J47" s="341">
        <f t="shared" si="3"/>
        <v>83</v>
      </c>
      <c r="S47" s="337"/>
      <c r="T47" s="337"/>
      <c r="U47" s="337"/>
      <c r="V47" s="337"/>
      <c r="W47" s="337"/>
      <c r="X47" s="337"/>
      <c r="Y47" s="337"/>
      <c r="Z47" s="337"/>
      <c r="AA47" s="337"/>
      <c r="AB47" s="337"/>
      <c r="AC47" s="337"/>
      <c r="AD47" s="337"/>
      <c r="AE47" s="337"/>
      <c r="AF47" s="337"/>
      <c r="AG47" s="337"/>
      <c r="AH47" s="337"/>
      <c r="AI47" s="337"/>
      <c r="AJ47" s="337"/>
      <c r="AK47" s="337"/>
      <c r="AL47" s="337"/>
      <c r="AM47" s="337"/>
      <c r="AN47" s="337"/>
      <c r="AO47" s="337"/>
      <c r="AP47" s="337"/>
      <c r="AQ47" s="337"/>
      <c r="AR47" s="337"/>
      <c r="AS47" s="337"/>
    </row>
    <row r="48" spans="1:45" s="309" customFormat="1" ht="14.45" customHeight="1">
      <c r="A48" s="343" t="s">
        <v>44</v>
      </c>
      <c r="B48" s="439">
        <v>29</v>
      </c>
      <c r="C48" s="340">
        <v>10</v>
      </c>
      <c r="D48" s="341">
        <f t="shared" si="1"/>
        <v>39</v>
      </c>
      <c r="E48" s="339">
        <v>38</v>
      </c>
      <c r="F48" s="444">
        <v>22</v>
      </c>
      <c r="G48" s="341">
        <f t="shared" si="2"/>
        <v>60</v>
      </c>
      <c r="H48" s="339">
        <f t="shared" si="3"/>
        <v>67</v>
      </c>
      <c r="I48" s="340">
        <f t="shared" si="3"/>
        <v>32</v>
      </c>
      <c r="J48" s="341">
        <f t="shared" si="3"/>
        <v>99</v>
      </c>
      <c r="S48" s="337"/>
      <c r="T48" s="337"/>
      <c r="U48" s="337"/>
      <c r="V48" s="337"/>
      <c r="W48" s="337"/>
      <c r="X48" s="337"/>
      <c r="Y48" s="337"/>
      <c r="Z48" s="337"/>
      <c r="AA48" s="337"/>
      <c r="AB48" s="337"/>
      <c r="AC48" s="337"/>
      <c r="AD48" s="337"/>
      <c r="AE48" s="337"/>
      <c r="AF48" s="337"/>
      <c r="AG48" s="337"/>
      <c r="AH48" s="337"/>
      <c r="AI48" s="337"/>
      <c r="AJ48" s="337"/>
      <c r="AK48" s="337"/>
      <c r="AL48" s="337"/>
      <c r="AM48" s="337"/>
      <c r="AN48" s="337"/>
      <c r="AO48" s="337"/>
      <c r="AP48" s="337"/>
      <c r="AQ48" s="337"/>
      <c r="AR48" s="337"/>
      <c r="AS48" s="337"/>
    </row>
    <row r="49" spans="1:45" s="309" customFormat="1" ht="14.45" customHeight="1">
      <c r="A49" s="347" t="s">
        <v>206</v>
      </c>
      <c r="B49" s="437">
        <f>SUM(B43:B48)</f>
        <v>196</v>
      </c>
      <c r="C49" s="442">
        <f>SUM(C43:C48)</f>
        <v>80</v>
      </c>
      <c r="D49" s="350">
        <f t="shared" si="1"/>
        <v>276</v>
      </c>
      <c r="E49" s="348">
        <f>SUM(E43:E48)</f>
        <v>193</v>
      </c>
      <c r="F49" s="442">
        <f>SUM(F43:F48)</f>
        <v>110</v>
      </c>
      <c r="G49" s="350">
        <f t="shared" si="2"/>
        <v>303</v>
      </c>
      <c r="H49" s="348">
        <f t="shared" si="3"/>
        <v>389</v>
      </c>
      <c r="I49" s="349">
        <f t="shared" si="3"/>
        <v>190</v>
      </c>
      <c r="J49" s="350">
        <f t="shared" si="3"/>
        <v>579</v>
      </c>
      <c r="S49" s="337"/>
      <c r="T49" s="337"/>
      <c r="U49" s="337"/>
      <c r="V49" s="337"/>
      <c r="W49" s="337"/>
      <c r="X49" s="337"/>
      <c r="Y49" s="337"/>
      <c r="Z49" s="337"/>
      <c r="AA49" s="337"/>
      <c r="AB49" s="337"/>
      <c r="AC49" s="337"/>
      <c r="AD49" s="337"/>
      <c r="AE49" s="337"/>
      <c r="AF49" s="337"/>
      <c r="AG49" s="337"/>
      <c r="AH49" s="337"/>
      <c r="AI49" s="337"/>
      <c r="AJ49" s="337"/>
      <c r="AK49" s="337"/>
      <c r="AL49" s="337"/>
      <c r="AM49" s="337"/>
      <c r="AN49" s="337"/>
      <c r="AO49" s="337"/>
      <c r="AP49" s="337"/>
      <c r="AQ49" s="337"/>
      <c r="AR49" s="337"/>
      <c r="AS49" s="337"/>
    </row>
    <row r="50" spans="1:45" s="309" customFormat="1" ht="14.45" customHeight="1">
      <c r="A50" s="351" t="s">
        <v>46</v>
      </c>
      <c r="B50" s="439">
        <v>22</v>
      </c>
      <c r="C50" s="340">
        <v>9</v>
      </c>
      <c r="D50" s="341">
        <f t="shared" si="1"/>
        <v>31</v>
      </c>
      <c r="E50" s="339">
        <v>16</v>
      </c>
      <c r="F50" s="444">
        <v>9</v>
      </c>
      <c r="G50" s="341">
        <f t="shared" si="2"/>
        <v>25</v>
      </c>
      <c r="H50" s="339">
        <f t="shared" si="3"/>
        <v>38</v>
      </c>
      <c r="I50" s="340">
        <f t="shared" si="3"/>
        <v>18</v>
      </c>
      <c r="J50" s="341">
        <f t="shared" si="3"/>
        <v>56</v>
      </c>
      <c r="S50" s="337"/>
      <c r="T50" s="337"/>
      <c r="U50" s="337"/>
      <c r="V50" s="337"/>
      <c r="W50" s="337"/>
      <c r="X50" s="337"/>
      <c r="Y50" s="337"/>
      <c r="Z50" s="337"/>
      <c r="AA50" s="337"/>
      <c r="AB50" s="337"/>
      <c r="AC50" s="337"/>
      <c r="AD50" s="337"/>
      <c r="AE50" s="337"/>
      <c r="AF50" s="337"/>
      <c r="AG50" s="337"/>
      <c r="AH50" s="337"/>
      <c r="AI50" s="337"/>
      <c r="AJ50" s="337"/>
      <c r="AK50" s="337"/>
      <c r="AL50" s="337"/>
      <c r="AM50" s="337"/>
      <c r="AN50" s="337"/>
      <c r="AO50" s="337"/>
      <c r="AP50" s="337"/>
      <c r="AQ50" s="337"/>
      <c r="AR50" s="337"/>
      <c r="AS50" s="337"/>
    </row>
    <row r="51" spans="1:45" s="309" customFormat="1" ht="14.45" customHeight="1">
      <c r="A51" s="342" t="s">
        <v>47</v>
      </c>
      <c r="B51" s="439">
        <v>18</v>
      </c>
      <c r="C51" s="340">
        <v>13</v>
      </c>
      <c r="D51" s="341">
        <f t="shared" si="1"/>
        <v>31</v>
      </c>
      <c r="E51" s="339">
        <v>27</v>
      </c>
      <c r="F51" s="444">
        <v>15</v>
      </c>
      <c r="G51" s="341">
        <f t="shared" si="2"/>
        <v>42</v>
      </c>
      <c r="H51" s="339">
        <f t="shared" si="3"/>
        <v>45</v>
      </c>
      <c r="I51" s="340">
        <f t="shared" si="3"/>
        <v>28</v>
      </c>
      <c r="J51" s="341">
        <f t="shared" si="3"/>
        <v>73</v>
      </c>
      <c r="S51" s="337"/>
      <c r="T51" s="337"/>
      <c r="U51" s="337"/>
      <c r="V51" s="337"/>
      <c r="W51" s="337"/>
      <c r="X51" s="337"/>
      <c r="Y51" s="337"/>
      <c r="Z51" s="337"/>
      <c r="AA51" s="337"/>
      <c r="AB51" s="337"/>
      <c r="AC51" s="337"/>
      <c r="AD51" s="337"/>
      <c r="AE51" s="337"/>
      <c r="AF51" s="337"/>
      <c r="AG51" s="337"/>
      <c r="AH51" s="337"/>
      <c r="AI51" s="337"/>
      <c r="AJ51" s="337"/>
      <c r="AK51" s="337"/>
      <c r="AL51" s="337"/>
      <c r="AM51" s="337"/>
      <c r="AN51" s="337"/>
      <c r="AO51" s="337"/>
      <c r="AP51" s="337"/>
      <c r="AQ51" s="337"/>
      <c r="AR51" s="337"/>
      <c r="AS51" s="337"/>
    </row>
    <row r="52" spans="1:45" s="309" customFormat="1" ht="14.45" customHeight="1">
      <c r="A52" s="342" t="s">
        <v>48</v>
      </c>
      <c r="B52" s="439">
        <v>29</v>
      </c>
      <c r="C52" s="340">
        <v>7</v>
      </c>
      <c r="D52" s="341">
        <f t="shared" si="1"/>
        <v>36</v>
      </c>
      <c r="E52" s="339">
        <v>30</v>
      </c>
      <c r="F52" s="444">
        <v>13</v>
      </c>
      <c r="G52" s="341">
        <f t="shared" si="2"/>
        <v>43</v>
      </c>
      <c r="H52" s="339">
        <f t="shared" si="3"/>
        <v>59</v>
      </c>
      <c r="I52" s="340">
        <f t="shared" si="3"/>
        <v>20</v>
      </c>
      <c r="J52" s="341">
        <f t="shared" si="3"/>
        <v>79</v>
      </c>
      <c r="S52" s="337"/>
      <c r="T52" s="337"/>
      <c r="U52" s="337"/>
      <c r="V52" s="337"/>
      <c r="W52" s="337"/>
      <c r="X52" s="337"/>
      <c r="Y52" s="337"/>
      <c r="Z52" s="337"/>
      <c r="AA52" s="337"/>
      <c r="AB52" s="337"/>
      <c r="AC52" s="337"/>
      <c r="AD52" s="337"/>
      <c r="AE52" s="337"/>
      <c r="AF52" s="337"/>
      <c r="AG52" s="337"/>
      <c r="AH52" s="337"/>
      <c r="AI52" s="337"/>
      <c r="AJ52" s="337"/>
      <c r="AK52" s="337"/>
      <c r="AL52" s="337"/>
      <c r="AM52" s="337"/>
      <c r="AN52" s="337"/>
      <c r="AO52" s="337"/>
      <c r="AP52" s="337"/>
      <c r="AQ52" s="337"/>
      <c r="AR52" s="337"/>
      <c r="AS52" s="337"/>
    </row>
    <row r="53" spans="1:45" s="309" customFormat="1" ht="14.45" customHeight="1">
      <c r="A53" s="342" t="s">
        <v>49</v>
      </c>
      <c r="B53" s="439">
        <v>22</v>
      </c>
      <c r="C53" s="340">
        <v>9</v>
      </c>
      <c r="D53" s="341">
        <f t="shared" si="1"/>
        <v>31</v>
      </c>
      <c r="E53" s="339">
        <v>24</v>
      </c>
      <c r="F53" s="444">
        <v>14</v>
      </c>
      <c r="G53" s="341">
        <f t="shared" si="2"/>
        <v>38</v>
      </c>
      <c r="H53" s="339">
        <f t="shared" si="3"/>
        <v>46</v>
      </c>
      <c r="I53" s="340">
        <f t="shared" si="3"/>
        <v>23</v>
      </c>
      <c r="J53" s="341">
        <f t="shared" si="3"/>
        <v>69</v>
      </c>
      <c r="S53" s="337"/>
      <c r="T53" s="337"/>
      <c r="U53" s="337"/>
      <c r="V53" s="337"/>
      <c r="W53" s="337"/>
      <c r="X53" s="337"/>
      <c r="Y53" s="337"/>
      <c r="Z53" s="337"/>
      <c r="AA53" s="337"/>
      <c r="AB53" s="337"/>
      <c r="AC53" s="337"/>
      <c r="AD53" s="337"/>
      <c r="AE53" s="337"/>
      <c r="AF53" s="337"/>
      <c r="AG53" s="337"/>
      <c r="AH53" s="337"/>
      <c r="AI53" s="337"/>
      <c r="AJ53" s="337"/>
      <c r="AK53" s="337"/>
      <c r="AL53" s="337"/>
      <c r="AM53" s="337"/>
      <c r="AN53" s="337"/>
      <c r="AO53" s="337"/>
      <c r="AP53" s="337"/>
      <c r="AQ53" s="337"/>
      <c r="AR53" s="337"/>
      <c r="AS53" s="337"/>
    </row>
    <row r="54" spans="1:45" s="309" customFormat="1" ht="14.45" customHeight="1">
      <c r="A54" s="342" t="s">
        <v>50</v>
      </c>
      <c r="B54" s="439">
        <v>16</v>
      </c>
      <c r="C54" s="340">
        <v>3</v>
      </c>
      <c r="D54" s="341">
        <f t="shared" si="1"/>
        <v>19</v>
      </c>
      <c r="E54" s="339">
        <v>35</v>
      </c>
      <c r="F54" s="444">
        <v>9</v>
      </c>
      <c r="G54" s="341">
        <f t="shared" si="2"/>
        <v>44</v>
      </c>
      <c r="H54" s="339">
        <f t="shared" si="3"/>
        <v>51</v>
      </c>
      <c r="I54" s="340">
        <f t="shared" si="3"/>
        <v>12</v>
      </c>
      <c r="J54" s="341">
        <f t="shared" si="3"/>
        <v>63</v>
      </c>
      <c r="S54" s="337"/>
      <c r="T54" s="337"/>
      <c r="U54" s="337"/>
      <c r="V54" s="337"/>
      <c r="W54" s="337"/>
      <c r="X54" s="337"/>
      <c r="Y54" s="337"/>
      <c r="Z54" s="337"/>
      <c r="AA54" s="337"/>
      <c r="AB54" s="337"/>
      <c r="AC54" s="337"/>
      <c r="AD54" s="337"/>
      <c r="AE54" s="337"/>
      <c r="AF54" s="337"/>
      <c r="AG54" s="337"/>
      <c r="AH54" s="337"/>
      <c r="AI54" s="337"/>
      <c r="AJ54" s="337"/>
      <c r="AK54" s="337"/>
      <c r="AL54" s="337"/>
      <c r="AM54" s="337"/>
      <c r="AN54" s="337"/>
      <c r="AO54" s="337"/>
      <c r="AP54" s="337"/>
      <c r="AQ54" s="337"/>
      <c r="AR54" s="337"/>
      <c r="AS54" s="337"/>
    </row>
    <row r="55" spans="1:45" s="309" customFormat="1" ht="14.45" customHeight="1">
      <c r="A55" s="343" t="s">
        <v>240</v>
      </c>
      <c r="B55" s="439">
        <v>22</v>
      </c>
      <c r="C55" s="340">
        <v>4</v>
      </c>
      <c r="D55" s="341">
        <f t="shared" si="1"/>
        <v>26</v>
      </c>
      <c r="E55" s="339">
        <v>15</v>
      </c>
      <c r="F55" s="444">
        <v>9</v>
      </c>
      <c r="G55" s="341">
        <f t="shared" si="2"/>
        <v>24</v>
      </c>
      <c r="H55" s="339">
        <f t="shared" si="3"/>
        <v>37</v>
      </c>
      <c r="I55" s="340">
        <f t="shared" si="3"/>
        <v>13</v>
      </c>
      <c r="J55" s="341">
        <f t="shared" si="3"/>
        <v>50</v>
      </c>
      <c r="S55" s="337"/>
      <c r="T55" s="337"/>
      <c r="U55" s="337"/>
      <c r="V55" s="337"/>
      <c r="W55" s="337"/>
      <c r="X55" s="337"/>
      <c r="Y55" s="337"/>
      <c r="Z55" s="337"/>
      <c r="AA55" s="337"/>
      <c r="AB55" s="337"/>
      <c r="AC55" s="337"/>
      <c r="AD55" s="337"/>
      <c r="AE55" s="337"/>
      <c r="AF55" s="337"/>
      <c r="AG55" s="337"/>
      <c r="AH55" s="337"/>
      <c r="AI55" s="337"/>
      <c r="AJ55" s="337"/>
      <c r="AK55" s="337"/>
      <c r="AL55" s="337"/>
      <c r="AM55" s="337"/>
      <c r="AN55" s="337"/>
      <c r="AO55" s="337"/>
      <c r="AP55" s="337"/>
      <c r="AQ55" s="337"/>
      <c r="AR55" s="337"/>
      <c r="AS55" s="337"/>
    </row>
    <row r="56" spans="1:45" s="309" customFormat="1" ht="14.45" customHeight="1" thickBot="1">
      <c r="A56" s="359" t="s">
        <v>207</v>
      </c>
      <c r="B56" s="437">
        <f>SUM(B50:B55)</f>
        <v>129</v>
      </c>
      <c r="C56" s="361">
        <f>SUM(C50:C55)</f>
        <v>45</v>
      </c>
      <c r="D56" s="362">
        <f t="shared" si="1"/>
        <v>174</v>
      </c>
      <c r="E56" s="360">
        <f>SUM(E50:E55)</f>
        <v>147</v>
      </c>
      <c r="F56" s="442">
        <f>SUM(F50:F55)</f>
        <v>69</v>
      </c>
      <c r="G56" s="362">
        <f t="shared" si="2"/>
        <v>216</v>
      </c>
      <c r="H56" s="360">
        <f t="shared" si="3"/>
        <v>276</v>
      </c>
      <c r="I56" s="361">
        <f t="shared" si="3"/>
        <v>114</v>
      </c>
      <c r="J56" s="362">
        <f t="shared" si="3"/>
        <v>390</v>
      </c>
      <c r="S56" s="337"/>
      <c r="T56" s="337"/>
      <c r="U56" s="337"/>
      <c r="V56" s="337"/>
      <c r="W56" s="337"/>
      <c r="X56" s="337"/>
      <c r="Y56" s="337"/>
      <c r="Z56" s="337"/>
      <c r="AA56" s="337"/>
      <c r="AB56" s="337"/>
      <c r="AC56" s="337"/>
      <c r="AD56" s="337"/>
      <c r="AE56" s="337"/>
      <c r="AF56" s="337"/>
      <c r="AG56" s="337"/>
      <c r="AH56" s="337"/>
      <c r="AI56" s="337"/>
      <c r="AJ56" s="337"/>
      <c r="AK56" s="337"/>
      <c r="AL56" s="337"/>
      <c r="AM56" s="337"/>
      <c r="AN56" s="337"/>
      <c r="AO56" s="337"/>
      <c r="AP56" s="337"/>
      <c r="AQ56" s="337"/>
      <c r="AR56" s="337"/>
      <c r="AS56" s="337"/>
    </row>
    <row r="57" spans="1:45" s="309" customFormat="1" ht="14.45" customHeight="1" thickBot="1">
      <c r="A57" s="363" t="s">
        <v>208</v>
      </c>
      <c r="B57" s="364">
        <f>B27+B34+B35+B36+B37+B38+B39+B40+B41+B42+B49+B56</f>
        <v>1391</v>
      </c>
      <c r="C57" s="365">
        <f t="shared" ref="C57:G57" si="4">C27+C34+C35+C36+C37+C38+C39+C40+C41+C42+C49+C56</f>
        <v>589</v>
      </c>
      <c r="D57" s="366">
        <f t="shared" si="4"/>
        <v>1980</v>
      </c>
      <c r="E57" s="364">
        <f>E27+E34+E35+E36+E37+E38+E39+E40+E41+E42+E49+E56</f>
        <v>1568</v>
      </c>
      <c r="F57" s="365">
        <f t="shared" si="4"/>
        <v>577</v>
      </c>
      <c r="G57" s="367">
        <f t="shared" si="4"/>
        <v>2145</v>
      </c>
      <c r="H57" s="364">
        <f t="shared" si="3"/>
        <v>2959</v>
      </c>
      <c r="I57" s="365">
        <f t="shared" si="3"/>
        <v>1166</v>
      </c>
      <c r="J57" s="368">
        <f t="shared" si="3"/>
        <v>4125</v>
      </c>
      <c r="S57" s="337"/>
      <c r="T57" s="337"/>
      <c r="U57" s="337"/>
      <c r="V57" s="337"/>
      <c r="W57" s="337"/>
      <c r="X57" s="337"/>
      <c r="Y57" s="337"/>
      <c r="Z57" s="337"/>
      <c r="AA57" s="337"/>
      <c r="AB57" s="337"/>
      <c r="AC57" s="337"/>
      <c r="AD57" s="337"/>
      <c r="AE57" s="337"/>
      <c r="AF57" s="337"/>
      <c r="AG57" s="337"/>
      <c r="AH57" s="337"/>
      <c r="AI57" s="337"/>
      <c r="AJ57" s="337"/>
      <c r="AK57" s="337"/>
      <c r="AL57" s="337"/>
      <c r="AM57" s="337"/>
      <c r="AN57" s="337"/>
      <c r="AO57" s="337"/>
      <c r="AP57" s="337"/>
      <c r="AQ57" s="337"/>
      <c r="AR57" s="337"/>
      <c r="AS57" s="337"/>
    </row>
    <row r="58" spans="1:45" ht="15" customHeight="1"/>
  </sheetData>
  <phoneticPr fontId="3"/>
  <printOptions gridLinesSet="0"/>
  <pageMargins left="0.9055118110236221" right="0" top="0.82677165354330717" bottom="0.43307086614173229" header="0.31496062992125984" footer="0.19685039370078741"/>
  <pageSetup paperSize="9" scale="90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U74"/>
  <sheetViews>
    <sheetView view="pageBreakPreview" topLeftCell="A3" zoomScale="40" zoomScaleNormal="75" zoomScaleSheetLayoutView="40" workbookViewId="0">
      <selection activeCell="Q19" sqref="Q19"/>
    </sheetView>
  </sheetViews>
  <sheetFormatPr defaultRowHeight="12"/>
  <cols>
    <col min="1" max="1" width="16" style="369" customWidth="1"/>
    <col min="2" max="13" width="14.1640625" style="369" customWidth="1"/>
    <col min="14" max="14" width="16.83203125" style="371" customWidth="1"/>
    <col min="15" max="16384" width="9.33203125" style="371"/>
  </cols>
  <sheetData>
    <row r="1" spans="1:21" hidden="1">
      <c r="B1" s="370">
        <v>11</v>
      </c>
      <c r="C1" s="370">
        <v>17</v>
      </c>
      <c r="D1" s="370">
        <v>23</v>
      </c>
      <c r="E1" s="370">
        <v>24</v>
      </c>
      <c r="F1" s="370">
        <v>25</v>
      </c>
      <c r="G1" s="370">
        <v>26</v>
      </c>
      <c r="H1" s="370">
        <v>27</v>
      </c>
      <c r="I1" s="370">
        <v>28</v>
      </c>
      <c r="J1" s="370">
        <v>29</v>
      </c>
      <c r="K1" s="370">
        <v>30</v>
      </c>
      <c r="L1" s="370">
        <v>31</v>
      </c>
      <c r="M1" s="370">
        <v>37</v>
      </c>
    </row>
    <row r="2" spans="1:21" hidden="1">
      <c r="B2" s="370">
        <v>16</v>
      </c>
      <c r="C2" s="370">
        <v>22</v>
      </c>
      <c r="D2" s="370">
        <v>23</v>
      </c>
      <c r="E2" s="370">
        <v>24</v>
      </c>
      <c r="F2" s="370">
        <v>25</v>
      </c>
      <c r="G2" s="370">
        <v>26</v>
      </c>
      <c r="H2" s="370">
        <v>27</v>
      </c>
      <c r="I2" s="370">
        <v>28</v>
      </c>
      <c r="J2" s="370">
        <v>29</v>
      </c>
      <c r="K2" s="370">
        <v>30</v>
      </c>
      <c r="L2" s="370">
        <v>36</v>
      </c>
      <c r="M2" s="370">
        <v>42</v>
      </c>
    </row>
    <row r="3" spans="1:21">
      <c r="P3" s="371" t="s">
        <v>101</v>
      </c>
    </row>
    <row r="4" spans="1:21" ht="12.75" thickBot="1"/>
    <row r="5" spans="1:21" ht="18" customHeight="1">
      <c r="A5" s="372"/>
      <c r="B5" s="372"/>
      <c r="C5" s="372"/>
      <c r="D5" s="372"/>
      <c r="E5" s="372"/>
      <c r="F5" s="372"/>
      <c r="G5" s="372"/>
      <c r="H5" s="373"/>
      <c r="I5" s="373"/>
      <c r="J5" s="374"/>
      <c r="K5" s="374"/>
      <c r="L5" s="374"/>
      <c r="M5" s="374"/>
      <c r="N5" s="375"/>
    </row>
    <row r="6" spans="1:21" ht="18" customHeight="1">
      <c r="A6" s="372"/>
      <c r="B6" s="372"/>
      <c r="C6" s="372"/>
      <c r="D6" s="372"/>
      <c r="E6" s="372"/>
      <c r="F6" s="372"/>
      <c r="G6" s="372"/>
      <c r="H6" s="376"/>
      <c r="I6" s="376"/>
      <c r="J6" s="372"/>
      <c r="K6" s="372"/>
      <c r="L6" s="372"/>
      <c r="M6" s="372"/>
      <c r="N6" s="377"/>
    </row>
    <row r="7" spans="1:21" ht="18" customHeight="1">
      <c r="A7" s="372"/>
      <c r="B7" s="372"/>
      <c r="C7" s="372"/>
      <c r="D7" s="372"/>
      <c r="E7" s="372"/>
      <c r="F7" s="372"/>
      <c r="G7" s="372"/>
      <c r="H7" s="376"/>
      <c r="I7" s="376"/>
      <c r="J7" s="372"/>
      <c r="K7" s="372"/>
      <c r="L7" s="372"/>
      <c r="M7" s="372"/>
      <c r="N7" s="377"/>
    </row>
    <row r="8" spans="1:21" ht="18" customHeight="1">
      <c r="A8" s="378"/>
      <c r="B8" s="378"/>
      <c r="C8" s="378"/>
      <c r="D8" s="378"/>
      <c r="E8" s="378"/>
      <c r="F8" s="378"/>
      <c r="G8" s="378"/>
      <c r="H8" s="379"/>
      <c r="I8" s="379"/>
      <c r="J8" s="380"/>
      <c r="K8" s="380"/>
      <c r="L8" s="378"/>
      <c r="M8" s="378"/>
      <c r="N8" s="377"/>
      <c r="O8" s="369"/>
      <c r="P8" s="369"/>
      <c r="Q8" s="369"/>
      <c r="R8" s="369"/>
      <c r="S8" s="369"/>
      <c r="T8" s="369"/>
      <c r="U8" s="369"/>
    </row>
    <row r="9" spans="1:21" ht="18" customHeight="1">
      <c r="A9" s="378"/>
      <c r="B9" s="378"/>
      <c r="C9" s="378"/>
      <c r="D9" s="378"/>
      <c r="E9" s="378"/>
      <c r="F9" s="378"/>
      <c r="G9" s="378"/>
      <c r="H9" s="379"/>
      <c r="I9" s="379"/>
      <c r="J9" s="380"/>
      <c r="K9" s="380"/>
      <c r="L9" s="378"/>
      <c r="M9" s="378"/>
      <c r="N9" s="377"/>
      <c r="O9" s="369"/>
      <c r="P9" s="369"/>
      <c r="Q9" s="369"/>
      <c r="R9" s="369"/>
      <c r="S9" s="369"/>
      <c r="T9" s="369"/>
      <c r="U9" s="369"/>
    </row>
    <row r="10" spans="1:21" ht="18" customHeight="1">
      <c r="A10" s="378"/>
      <c r="B10" s="378"/>
      <c r="C10" s="378"/>
      <c r="D10" s="378"/>
      <c r="E10" s="378"/>
      <c r="F10" s="378"/>
      <c r="G10" s="378"/>
      <c r="H10" s="376"/>
      <c r="I10" s="376"/>
      <c r="J10" s="372"/>
      <c r="K10" s="372"/>
      <c r="L10" s="372"/>
      <c r="M10" s="372"/>
      <c r="N10" s="377"/>
      <c r="O10" s="369"/>
      <c r="P10" s="369"/>
      <c r="Q10" s="369"/>
      <c r="R10" s="369"/>
      <c r="S10" s="369"/>
      <c r="T10" s="369"/>
      <c r="U10" s="369"/>
    </row>
    <row r="11" spans="1:21" ht="30" customHeight="1">
      <c r="A11" s="381" t="s">
        <v>216</v>
      </c>
      <c r="B11" s="382"/>
      <c r="C11" s="382"/>
      <c r="D11" s="382"/>
      <c r="E11" s="382"/>
      <c r="F11" s="382"/>
      <c r="G11" s="382"/>
      <c r="H11" s="383" t="s">
        <v>3</v>
      </c>
      <c r="I11" s="383" t="s">
        <v>3</v>
      </c>
      <c r="J11" s="378"/>
      <c r="K11" s="378"/>
      <c r="L11" s="378"/>
      <c r="M11" s="372"/>
      <c r="N11" s="377"/>
      <c r="P11" s="384"/>
      <c r="Q11" s="384"/>
      <c r="R11" s="384"/>
      <c r="S11" s="384"/>
      <c r="T11" s="384"/>
      <c r="U11" s="384"/>
    </row>
    <row r="12" spans="1:21" ht="18" customHeight="1">
      <c r="A12" s="385"/>
      <c r="B12" s="382"/>
      <c r="C12" s="382"/>
      <c r="D12" s="382"/>
      <c r="E12" s="382"/>
      <c r="F12" s="382"/>
      <c r="G12" s="382"/>
      <c r="H12" s="383"/>
      <c r="I12" s="383"/>
      <c r="J12" s="378"/>
      <c r="K12" s="378"/>
      <c r="L12" s="378"/>
      <c r="M12" s="372"/>
      <c r="N12" s="377"/>
      <c r="P12" s="384"/>
      <c r="Q12" s="384"/>
      <c r="R12" s="384"/>
      <c r="S12" s="384"/>
      <c r="T12" s="384"/>
      <c r="U12" s="384"/>
    </row>
    <row r="13" spans="1:21" ht="18" customHeight="1">
      <c r="A13" s="385"/>
      <c r="B13" s="382"/>
      <c r="C13" s="382"/>
      <c r="D13" s="382"/>
      <c r="E13" s="382"/>
      <c r="F13" s="382"/>
      <c r="G13" s="382"/>
      <c r="H13" s="383"/>
      <c r="I13" s="383"/>
      <c r="J13" s="378"/>
      <c r="K13" s="378"/>
      <c r="L13" s="378"/>
      <c r="M13" s="372"/>
      <c r="N13" s="377"/>
      <c r="P13" s="384"/>
      <c r="Q13" s="384"/>
      <c r="R13" s="384"/>
      <c r="S13" s="384"/>
      <c r="T13" s="384"/>
      <c r="U13" s="384"/>
    </row>
    <row r="14" spans="1:21" ht="18" customHeight="1">
      <c r="A14" s="385"/>
      <c r="B14" s="382"/>
      <c r="C14" s="382"/>
      <c r="D14" s="382"/>
      <c r="E14" s="382"/>
      <c r="F14" s="382"/>
      <c r="G14" s="382"/>
      <c r="H14" s="383"/>
      <c r="I14" s="383"/>
      <c r="J14" s="378"/>
      <c r="K14" s="378"/>
      <c r="L14" s="378"/>
      <c r="M14" s="372"/>
      <c r="N14" s="377"/>
      <c r="P14" s="384"/>
      <c r="Q14" s="384"/>
      <c r="R14" s="384"/>
      <c r="S14" s="384"/>
      <c r="T14" s="384"/>
      <c r="U14" s="384"/>
    </row>
    <row r="15" spans="1:21" ht="18" customHeight="1">
      <c r="A15" s="378"/>
      <c r="B15" s="378"/>
      <c r="D15" s="378"/>
      <c r="E15" s="378"/>
      <c r="F15" s="378"/>
      <c r="G15" s="378"/>
      <c r="H15" s="383"/>
      <c r="I15" s="383"/>
      <c r="J15" s="378"/>
      <c r="K15" s="378"/>
      <c r="L15" s="378"/>
      <c r="M15" s="378"/>
      <c r="N15" s="377"/>
      <c r="U15" s="384"/>
    </row>
    <row r="16" spans="1:21" ht="18" customHeight="1">
      <c r="A16" s="378"/>
      <c r="B16" s="378"/>
      <c r="D16" s="378"/>
      <c r="E16" s="378"/>
      <c r="F16" s="386"/>
      <c r="G16" s="382"/>
      <c r="H16" s="383"/>
      <c r="I16" s="383"/>
      <c r="J16" s="378"/>
      <c r="K16" s="378"/>
      <c r="L16" s="378"/>
      <c r="M16" s="378"/>
      <c r="N16" s="377"/>
      <c r="U16" s="384"/>
    </row>
    <row r="17" spans="1:21" ht="18" customHeight="1">
      <c r="A17" s="378"/>
      <c r="B17" s="378"/>
      <c r="D17" s="378"/>
      <c r="E17" s="378"/>
      <c r="F17" s="378"/>
      <c r="G17" s="378"/>
      <c r="H17" s="383"/>
      <c r="I17" s="383"/>
      <c r="J17" s="378"/>
      <c r="K17" s="378"/>
      <c r="L17" s="378"/>
      <c r="M17" s="378"/>
      <c r="N17" s="377"/>
      <c r="U17" s="384"/>
    </row>
    <row r="18" spans="1:21" ht="18" customHeight="1">
      <c r="A18" s="378"/>
      <c r="B18" s="378"/>
      <c r="D18" s="378"/>
      <c r="E18" s="378"/>
      <c r="F18" s="386" t="s">
        <v>189</v>
      </c>
      <c r="G18" s="382"/>
      <c r="H18" s="383"/>
      <c r="I18" s="383"/>
      <c r="J18" s="378"/>
      <c r="K18" s="378"/>
      <c r="L18" s="378"/>
      <c r="M18" s="378"/>
      <c r="N18" s="377"/>
      <c r="U18" s="384"/>
    </row>
    <row r="19" spans="1:21" ht="18" customHeight="1">
      <c r="A19" s="378"/>
      <c r="B19" s="378"/>
      <c r="D19" s="378"/>
      <c r="E19" s="378"/>
      <c r="F19" s="378"/>
      <c r="G19" s="378"/>
      <c r="H19" s="383"/>
      <c r="I19" s="383"/>
      <c r="J19" s="378"/>
      <c r="K19" s="378"/>
      <c r="L19" s="378"/>
      <c r="M19" s="378"/>
      <c r="N19" s="377"/>
      <c r="U19" s="384"/>
    </row>
    <row r="20" spans="1:21" ht="18" customHeight="1">
      <c r="A20" s="378"/>
      <c r="B20" s="378"/>
      <c r="D20" s="378"/>
      <c r="E20" s="378"/>
      <c r="F20" s="386" t="s">
        <v>190</v>
      </c>
      <c r="G20" s="382"/>
      <c r="H20" s="383"/>
      <c r="I20" s="383"/>
      <c r="J20" s="378"/>
      <c r="K20" s="378"/>
      <c r="L20" s="378"/>
      <c r="M20" s="378"/>
      <c r="N20" s="377"/>
      <c r="T20" s="384"/>
    </row>
    <row r="21" spans="1:21" ht="18" customHeight="1" thickBot="1">
      <c r="A21" s="387"/>
      <c r="B21" s="387"/>
      <c r="D21" s="387"/>
      <c r="E21" s="387"/>
      <c r="F21" s="387"/>
      <c r="G21" s="387"/>
      <c r="H21" s="383"/>
      <c r="I21" s="383"/>
      <c r="J21" s="378"/>
      <c r="K21" s="378"/>
      <c r="L21" s="378"/>
      <c r="M21" s="378"/>
      <c r="N21" s="377"/>
      <c r="T21" s="384"/>
    </row>
    <row r="22" spans="1:21" ht="18" customHeight="1">
      <c r="A22" s="388" t="s">
        <v>233</v>
      </c>
      <c r="B22" s="389"/>
      <c r="C22" s="390"/>
      <c r="D22" s="390"/>
      <c r="E22" s="390"/>
      <c r="F22" s="390"/>
      <c r="G22" s="390"/>
      <c r="H22" s="383"/>
      <c r="I22" s="383"/>
      <c r="J22" s="378"/>
      <c r="K22" s="378"/>
      <c r="L22" s="378"/>
      <c r="M22" s="378"/>
      <c r="N22" s="377"/>
      <c r="S22" s="384"/>
      <c r="T22" s="384"/>
    </row>
    <row r="23" spans="1:21" ht="18" customHeight="1" thickBot="1">
      <c r="A23" s="391" t="s">
        <v>256</v>
      </c>
      <c r="B23" s="387"/>
      <c r="C23" s="392"/>
      <c r="D23" s="392"/>
      <c r="E23" s="392"/>
      <c r="F23" s="392"/>
      <c r="G23" s="392"/>
      <c r="H23" s="393"/>
      <c r="I23" s="393"/>
      <c r="J23" s="387"/>
      <c r="K23" s="387"/>
      <c r="L23" s="387"/>
      <c r="M23" s="387"/>
      <c r="N23" s="394"/>
      <c r="S23" s="384"/>
      <c r="T23" s="384"/>
    </row>
    <row r="24" spans="1:21" s="398" customFormat="1" ht="22.15" customHeight="1" thickBot="1">
      <c r="A24" s="395" t="s">
        <v>186</v>
      </c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7"/>
    </row>
    <row r="25" spans="1:21" ht="18" customHeight="1">
      <c r="A25" s="399"/>
      <c r="B25" s="400"/>
      <c r="C25" s="400"/>
      <c r="D25" s="400"/>
      <c r="E25" s="400"/>
      <c r="F25" s="400"/>
      <c r="G25" s="400"/>
      <c r="H25" s="400"/>
      <c r="I25" s="400"/>
      <c r="J25" s="400"/>
      <c r="K25" s="400"/>
      <c r="L25" s="400"/>
      <c r="M25" s="400"/>
      <c r="N25" s="377"/>
    </row>
    <row r="26" spans="1:21" ht="18" customHeight="1">
      <c r="A26" s="383"/>
      <c r="B26" s="378"/>
      <c r="C26" s="378"/>
      <c r="D26" s="378"/>
      <c r="E26" s="378"/>
      <c r="F26" s="378"/>
      <c r="G26" s="378"/>
      <c r="H26" s="378"/>
      <c r="I26" s="378"/>
      <c r="J26" s="378"/>
      <c r="K26" s="378"/>
      <c r="L26" s="378"/>
      <c r="M26" s="378"/>
      <c r="N26" s="377"/>
    </row>
    <row r="27" spans="1:21" ht="18" customHeight="1">
      <c r="A27" s="383"/>
      <c r="B27" s="378"/>
      <c r="C27" s="378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7"/>
    </row>
    <row r="28" spans="1:21" ht="18" customHeight="1">
      <c r="A28" s="383"/>
      <c r="B28" s="378"/>
      <c r="C28" s="378"/>
      <c r="D28" s="378"/>
      <c r="E28" s="378"/>
      <c r="F28" s="378"/>
      <c r="G28" s="378"/>
      <c r="H28" s="378"/>
      <c r="I28" s="378"/>
      <c r="J28" s="378"/>
      <c r="K28" s="378"/>
      <c r="L28" s="378"/>
      <c r="M28" s="378"/>
      <c r="N28" s="377"/>
    </row>
    <row r="29" spans="1:21" ht="18" customHeight="1">
      <c r="A29" s="383"/>
      <c r="B29" s="378"/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7"/>
    </row>
    <row r="30" spans="1:21" ht="18" customHeight="1">
      <c r="A30" s="383"/>
      <c r="B30" s="378"/>
      <c r="C30" s="378"/>
      <c r="D30" s="378"/>
      <c r="E30" s="378"/>
      <c r="F30" s="378"/>
      <c r="G30" s="378"/>
      <c r="H30" s="378"/>
      <c r="I30" s="378"/>
      <c r="J30" s="378"/>
      <c r="K30" s="378"/>
      <c r="L30" s="378"/>
      <c r="M30" s="378"/>
      <c r="N30" s="377"/>
    </row>
    <row r="31" spans="1:21" ht="18" customHeight="1">
      <c r="A31" s="383"/>
      <c r="B31" s="378"/>
      <c r="C31" s="378"/>
      <c r="D31" s="378"/>
      <c r="E31" s="378"/>
      <c r="F31" s="378"/>
      <c r="G31" s="378"/>
      <c r="H31" s="378"/>
      <c r="I31" s="378"/>
      <c r="J31" s="378"/>
      <c r="K31" s="378"/>
      <c r="L31" s="378"/>
      <c r="M31" s="378"/>
      <c r="N31" s="377"/>
    </row>
    <row r="32" spans="1:21" ht="18" customHeight="1">
      <c r="A32" s="383"/>
      <c r="B32" s="378"/>
      <c r="C32" s="378"/>
      <c r="D32" s="378"/>
      <c r="E32" s="378"/>
      <c r="F32" s="378"/>
      <c r="G32" s="378"/>
      <c r="H32" s="378"/>
      <c r="I32" s="378"/>
      <c r="J32" s="378"/>
      <c r="K32" s="378"/>
      <c r="L32" s="378"/>
      <c r="M32" s="378"/>
      <c r="N32" s="377"/>
    </row>
    <row r="33" spans="1:14" ht="18" customHeight="1">
      <c r="A33" s="383"/>
      <c r="B33" s="378"/>
      <c r="C33" s="378"/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377"/>
    </row>
    <row r="34" spans="1:14" ht="18" customHeight="1">
      <c r="A34" s="383"/>
      <c r="B34" s="378"/>
      <c r="C34" s="378"/>
      <c r="D34" s="378"/>
      <c r="E34" s="378"/>
      <c r="F34" s="378"/>
      <c r="G34" s="378"/>
      <c r="H34" s="378"/>
      <c r="I34" s="378"/>
      <c r="J34" s="378"/>
      <c r="K34" s="378"/>
      <c r="L34" s="378"/>
      <c r="M34" s="378"/>
      <c r="N34" s="377"/>
    </row>
    <row r="35" spans="1:14" ht="18" customHeight="1">
      <c r="A35" s="383"/>
      <c r="B35" s="378"/>
      <c r="C35" s="378"/>
      <c r="D35" s="378"/>
      <c r="E35" s="378"/>
      <c r="F35" s="378"/>
      <c r="G35" s="378"/>
      <c r="H35" s="378"/>
      <c r="I35" s="378"/>
      <c r="J35" s="378"/>
      <c r="K35" s="378"/>
      <c r="L35" s="378"/>
      <c r="M35" s="378"/>
      <c r="N35" s="377"/>
    </row>
    <row r="36" spans="1:14" ht="18" customHeight="1" thickBot="1">
      <c r="A36" s="393"/>
      <c r="B36" s="387"/>
      <c r="C36" s="387"/>
      <c r="D36" s="387"/>
      <c r="E36" s="387"/>
      <c r="F36" s="387"/>
      <c r="G36" s="387"/>
      <c r="H36" s="387"/>
      <c r="I36" s="387"/>
      <c r="J36" s="387"/>
      <c r="K36" s="387"/>
      <c r="L36" s="387"/>
      <c r="M36" s="387"/>
      <c r="N36" s="394"/>
    </row>
    <row r="37" spans="1:14" s="398" customFormat="1" ht="19.899999999999999" customHeight="1" thickBot="1">
      <c r="A37" s="401" t="s">
        <v>157</v>
      </c>
      <c r="B37" s="402" t="s">
        <v>217</v>
      </c>
      <c r="C37" s="403" t="s">
        <v>218</v>
      </c>
      <c r="D37" s="403" t="s">
        <v>219</v>
      </c>
      <c r="E37" s="403" t="s">
        <v>220</v>
      </c>
      <c r="F37" s="403" t="s">
        <v>221</v>
      </c>
      <c r="G37" s="403" t="s">
        <v>222</v>
      </c>
      <c r="H37" s="403" t="s">
        <v>223</v>
      </c>
      <c r="I37" s="403" t="s">
        <v>224</v>
      </c>
      <c r="J37" s="403" t="s">
        <v>225</v>
      </c>
      <c r="K37" s="403" t="s">
        <v>226</v>
      </c>
      <c r="L37" s="403" t="s">
        <v>227</v>
      </c>
      <c r="M37" s="403" t="s">
        <v>228</v>
      </c>
      <c r="N37" s="404" t="s">
        <v>14</v>
      </c>
    </row>
    <row r="38" spans="1:14" s="398" customFormat="1" ht="19.899999999999999" customHeight="1">
      <c r="A38" s="405" t="s">
        <v>189</v>
      </c>
      <c r="B38" s="469">
        <f>'No1_1（歩行者交通量）'!B27</f>
        <v>176</v>
      </c>
      <c r="C38" s="470">
        <f>'No1_1（歩行者交通量）'!B34</f>
        <v>123</v>
      </c>
      <c r="D38" s="470">
        <f>'No1_1（歩行者交通量）'!B35</f>
        <v>60</v>
      </c>
      <c r="E38" s="470">
        <f>'No1_1（歩行者交通量）'!B36</f>
        <v>47</v>
      </c>
      <c r="F38" s="470">
        <f>'No1_1（歩行者交通量）'!B37</f>
        <v>35</v>
      </c>
      <c r="G38" s="470">
        <f>'No1_1（歩行者交通量）'!B38</f>
        <v>44</v>
      </c>
      <c r="H38" s="470">
        <f>'No1_1（歩行者交通量）'!B39</f>
        <v>65</v>
      </c>
      <c r="I38" s="470">
        <f>'No1_1（歩行者交通量）'!B40</f>
        <v>37</v>
      </c>
      <c r="J38" s="470">
        <f>'No1_1（歩行者交通量）'!B41</f>
        <v>48</v>
      </c>
      <c r="K38" s="470">
        <f>'No1_1（歩行者交通量）'!B42</f>
        <v>79</v>
      </c>
      <c r="L38" s="470">
        <f>'No1_1（歩行者交通量）'!B49</f>
        <v>120</v>
      </c>
      <c r="M38" s="471">
        <f>'No1_1（歩行者交通量）'!B56</f>
        <v>114</v>
      </c>
      <c r="N38" s="447">
        <f>SUM(B38:M38)</f>
        <v>948</v>
      </c>
    </row>
    <row r="39" spans="1:14" s="398" customFormat="1" ht="19.899999999999999" customHeight="1" thickBot="1">
      <c r="A39" s="407" t="s">
        <v>190</v>
      </c>
      <c r="B39" s="472">
        <f>'No1_1（歩行者交通量）'!C27</f>
        <v>18</v>
      </c>
      <c r="C39" s="473">
        <f>'No1_1（歩行者交通量）'!C34</f>
        <v>23</v>
      </c>
      <c r="D39" s="473">
        <f>'No1_1（歩行者交通量）'!C35</f>
        <v>23</v>
      </c>
      <c r="E39" s="473">
        <f>'No1_1（歩行者交通量）'!C36</f>
        <v>19</v>
      </c>
      <c r="F39" s="473">
        <f>'No1_1（歩行者交通量）'!C37</f>
        <v>23</v>
      </c>
      <c r="G39" s="473">
        <f>'No1_1（歩行者交通量）'!C38</f>
        <v>26</v>
      </c>
      <c r="H39" s="473">
        <f>'No1_1（歩行者交通量）'!C39</f>
        <v>35</v>
      </c>
      <c r="I39" s="473">
        <f>'No1_1（歩行者交通量）'!C40</f>
        <v>24</v>
      </c>
      <c r="J39" s="473">
        <f>'No1_1（歩行者交通量）'!C41</f>
        <v>50</v>
      </c>
      <c r="K39" s="473">
        <f>'No1_1（歩行者交通量）'!C42</f>
        <v>93</v>
      </c>
      <c r="L39" s="473">
        <f>'No1_1（歩行者交通量）'!C49</f>
        <v>97</v>
      </c>
      <c r="M39" s="474">
        <f>'No1_1（歩行者交通量）'!C56</f>
        <v>52</v>
      </c>
      <c r="N39" s="408">
        <f t="shared" ref="N39:N40" si="0">SUM(B39:M39)</f>
        <v>483</v>
      </c>
    </row>
    <row r="40" spans="1:14" s="398" customFormat="1" ht="19.899999999999999" customHeight="1" thickBot="1">
      <c r="A40" s="409" t="s">
        <v>159</v>
      </c>
      <c r="B40" s="472">
        <f>SUM(B38:B39)</f>
        <v>194</v>
      </c>
      <c r="C40" s="473">
        <f>SUM(C38:C39)</f>
        <v>146</v>
      </c>
      <c r="D40" s="473">
        <f t="shared" ref="D40:M40" si="1">SUM(D38:D39)</f>
        <v>83</v>
      </c>
      <c r="E40" s="473">
        <f t="shared" si="1"/>
        <v>66</v>
      </c>
      <c r="F40" s="473">
        <f t="shared" si="1"/>
        <v>58</v>
      </c>
      <c r="G40" s="473">
        <f t="shared" si="1"/>
        <v>70</v>
      </c>
      <c r="H40" s="473">
        <f t="shared" si="1"/>
        <v>100</v>
      </c>
      <c r="I40" s="473">
        <f t="shared" si="1"/>
        <v>61</v>
      </c>
      <c r="J40" s="473">
        <f t="shared" si="1"/>
        <v>98</v>
      </c>
      <c r="K40" s="473">
        <f t="shared" si="1"/>
        <v>172</v>
      </c>
      <c r="L40" s="473">
        <f t="shared" si="1"/>
        <v>217</v>
      </c>
      <c r="M40" s="474">
        <f t="shared" si="1"/>
        <v>166</v>
      </c>
      <c r="N40" s="406">
        <f t="shared" si="0"/>
        <v>1431</v>
      </c>
    </row>
    <row r="41" spans="1:14" s="398" customFormat="1" ht="22.15" customHeight="1" thickBot="1">
      <c r="A41" s="395" t="s">
        <v>187</v>
      </c>
      <c r="B41" s="396"/>
      <c r="C41" s="396"/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7"/>
    </row>
    <row r="42" spans="1:14" ht="18" customHeight="1">
      <c r="A42" s="399"/>
      <c r="B42" s="400"/>
      <c r="C42" s="400"/>
      <c r="D42" s="400"/>
      <c r="E42" s="400"/>
      <c r="F42" s="400"/>
      <c r="G42" s="400"/>
      <c r="H42" s="400"/>
      <c r="I42" s="400"/>
      <c r="J42" s="400"/>
      <c r="K42" s="400"/>
      <c r="L42" s="400"/>
      <c r="M42" s="400"/>
      <c r="N42" s="377"/>
    </row>
    <row r="43" spans="1:14" ht="18" customHeight="1">
      <c r="A43" s="383"/>
      <c r="B43" s="378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7"/>
    </row>
    <row r="44" spans="1:14" ht="18" customHeight="1">
      <c r="A44" s="383"/>
      <c r="B44" s="378"/>
      <c r="C44" s="378"/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7"/>
    </row>
    <row r="45" spans="1:14" ht="18" customHeight="1">
      <c r="A45" s="383"/>
      <c r="B45" s="378"/>
      <c r="C45" s="378"/>
      <c r="D45" s="378"/>
      <c r="E45" s="378"/>
      <c r="F45" s="378"/>
      <c r="G45" s="378"/>
      <c r="H45" s="378"/>
      <c r="I45" s="378"/>
      <c r="J45" s="378"/>
      <c r="K45" s="378"/>
      <c r="L45" s="378"/>
      <c r="M45" s="378"/>
      <c r="N45" s="377"/>
    </row>
    <row r="46" spans="1:14" ht="18" customHeight="1">
      <c r="A46" s="383"/>
      <c r="B46" s="378"/>
      <c r="C46" s="378"/>
      <c r="D46" s="378"/>
      <c r="E46" s="378"/>
      <c r="F46" s="378"/>
      <c r="G46" s="378"/>
      <c r="H46" s="378"/>
      <c r="I46" s="378"/>
      <c r="J46" s="378"/>
      <c r="K46" s="378"/>
      <c r="L46" s="378"/>
      <c r="M46" s="378"/>
      <c r="N46" s="377"/>
    </row>
    <row r="47" spans="1:14" ht="18" customHeight="1">
      <c r="A47" s="383"/>
      <c r="B47" s="378"/>
      <c r="C47" s="378"/>
      <c r="D47" s="378"/>
      <c r="E47" s="378"/>
      <c r="F47" s="378"/>
      <c r="G47" s="378"/>
      <c r="H47" s="378"/>
      <c r="I47" s="378"/>
      <c r="J47" s="378"/>
      <c r="K47" s="378"/>
      <c r="L47" s="378"/>
      <c r="M47" s="378"/>
      <c r="N47" s="377"/>
    </row>
    <row r="48" spans="1:14" ht="18" customHeight="1">
      <c r="A48" s="383"/>
      <c r="B48" s="378"/>
      <c r="C48" s="378"/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7"/>
    </row>
    <row r="49" spans="1:14" ht="18" customHeight="1">
      <c r="A49" s="383"/>
      <c r="B49" s="378"/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7"/>
    </row>
    <row r="50" spans="1:14" ht="18" customHeight="1">
      <c r="A50" s="383"/>
      <c r="B50" s="378"/>
      <c r="C50" s="378"/>
      <c r="D50" s="378"/>
      <c r="E50" s="378"/>
      <c r="F50" s="378"/>
      <c r="G50" s="378"/>
      <c r="H50" s="378"/>
      <c r="I50" s="378"/>
      <c r="J50" s="378"/>
      <c r="K50" s="378"/>
      <c r="L50" s="378"/>
      <c r="M50" s="378"/>
      <c r="N50" s="377"/>
    </row>
    <row r="51" spans="1:14" ht="18" customHeight="1">
      <c r="A51" s="383"/>
      <c r="B51" s="378"/>
      <c r="C51" s="378"/>
      <c r="D51" s="378"/>
      <c r="E51" s="378"/>
      <c r="F51" s="378"/>
      <c r="G51" s="378"/>
      <c r="H51" s="378"/>
      <c r="I51" s="378"/>
      <c r="J51" s="378"/>
      <c r="K51" s="378"/>
      <c r="L51" s="378"/>
      <c r="M51" s="378"/>
      <c r="N51" s="377"/>
    </row>
    <row r="52" spans="1:14" ht="18" customHeight="1">
      <c r="A52" s="383"/>
      <c r="B52" s="378"/>
      <c r="C52" s="378"/>
      <c r="D52" s="378"/>
      <c r="E52" s="378"/>
      <c r="F52" s="378"/>
      <c r="G52" s="378"/>
      <c r="H52" s="378"/>
      <c r="I52" s="378"/>
      <c r="J52" s="378"/>
      <c r="K52" s="378"/>
      <c r="L52" s="378"/>
      <c r="M52" s="378"/>
      <c r="N52" s="377"/>
    </row>
    <row r="53" spans="1:14" ht="18" customHeight="1" thickBot="1">
      <c r="A53" s="393"/>
      <c r="B53" s="387"/>
      <c r="C53" s="387"/>
      <c r="D53" s="387"/>
      <c r="E53" s="387"/>
      <c r="F53" s="387"/>
      <c r="G53" s="387"/>
      <c r="H53" s="387"/>
      <c r="I53" s="387"/>
      <c r="J53" s="387"/>
      <c r="K53" s="387"/>
      <c r="L53" s="387"/>
      <c r="M53" s="387"/>
      <c r="N53" s="394"/>
    </row>
    <row r="54" spans="1:14" s="398" customFormat="1" ht="19.899999999999999" customHeight="1" thickBot="1">
      <c r="A54" s="401" t="s">
        <v>157</v>
      </c>
      <c r="B54" s="402" t="s">
        <v>217</v>
      </c>
      <c r="C54" s="403" t="s">
        <v>218</v>
      </c>
      <c r="D54" s="403" t="s">
        <v>219</v>
      </c>
      <c r="E54" s="403" t="s">
        <v>220</v>
      </c>
      <c r="F54" s="403" t="s">
        <v>221</v>
      </c>
      <c r="G54" s="403" t="s">
        <v>222</v>
      </c>
      <c r="H54" s="403" t="s">
        <v>223</v>
      </c>
      <c r="I54" s="403" t="s">
        <v>224</v>
      </c>
      <c r="J54" s="403" t="s">
        <v>225</v>
      </c>
      <c r="K54" s="403" t="s">
        <v>226</v>
      </c>
      <c r="L54" s="403" t="s">
        <v>227</v>
      </c>
      <c r="M54" s="403" t="s">
        <v>228</v>
      </c>
      <c r="N54" s="404" t="s">
        <v>14</v>
      </c>
    </row>
    <row r="55" spans="1:14" s="398" customFormat="1" ht="19.899999999999999" customHeight="1">
      <c r="A55" s="405" t="s">
        <v>189</v>
      </c>
      <c r="B55" s="469">
        <f>'No1_1（歩行者交通量）'!E27</f>
        <v>229</v>
      </c>
      <c r="C55" s="470">
        <f>'No1_1（歩行者交通量）'!E34</f>
        <v>203</v>
      </c>
      <c r="D55" s="470">
        <f>'No1_1（歩行者交通量）'!E35</f>
        <v>85</v>
      </c>
      <c r="E55" s="470">
        <f>'No1_1（歩行者交通量）'!E36</f>
        <v>62</v>
      </c>
      <c r="F55" s="470">
        <f>'No1_1（歩行者交通量）'!E37</f>
        <v>56</v>
      </c>
      <c r="G55" s="470">
        <f>'No1_1（歩行者交通量）'!E38</f>
        <v>56</v>
      </c>
      <c r="H55" s="470">
        <f>'No1_1（歩行者交通量）'!E39</f>
        <v>77</v>
      </c>
      <c r="I55" s="470">
        <f>'No1_1（歩行者交通量）'!E40</f>
        <v>73</v>
      </c>
      <c r="J55" s="470">
        <f>'No1_1（歩行者交通量）'!E41</f>
        <v>130</v>
      </c>
      <c r="K55" s="470">
        <f>'No1_1（歩行者交通量）'!E42</f>
        <v>91</v>
      </c>
      <c r="L55" s="470">
        <f>'No1_1（歩行者交通量）'!E49</f>
        <v>112</v>
      </c>
      <c r="M55" s="471">
        <f>'No1_1（歩行者交通量）'!E56</f>
        <v>55</v>
      </c>
      <c r="N55" s="447">
        <f>SUM(B55:M55)</f>
        <v>1229</v>
      </c>
    </row>
    <row r="56" spans="1:14" s="398" customFormat="1" ht="19.899999999999999" customHeight="1" thickBot="1">
      <c r="A56" s="407" t="s">
        <v>190</v>
      </c>
      <c r="B56" s="472">
        <f>'No1_1（歩行者交通量）'!F27</f>
        <v>89</v>
      </c>
      <c r="C56" s="473">
        <f>'No1_1（歩行者交通量）'!F34</f>
        <v>80</v>
      </c>
      <c r="D56" s="473">
        <f>'No1_1（歩行者交通量）'!F35</f>
        <v>32</v>
      </c>
      <c r="E56" s="473">
        <f>'No1_1（歩行者交通量）'!F36</f>
        <v>34</v>
      </c>
      <c r="F56" s="473">
        <f>'No1_1（歩行者交通量）'!F37</f>
        <v>27</v>
      </c>
      <c r="G56" s="473">
        <f>'No1_1（歩行者交通量）'!F38</f>
        <v>33</v>
      </c>
      <c r="H56" s="473">
        <f>'No1_1（歩行者交通量）'!F39</f>
        <v>22</v>
      </c>
      <c r="I56" s="473">
        <f>'No1_1（歩行者交通量）'!F40</f>
        <v>34</v>
      </c>
      <c r="J56" s="473">
        <f>'No1_1（歩行者交通量）'!F41</f>
        <v>40</v>
      </c>
      <c r="K56" s="473">
        <f>'No1_1（歩行者交通量）'!F42</f>
        <v>48</v>
      </c>
      <c r="L56" s="473">
        <f>'No1_1（歩行者交通量）'!F49</f>
        <v>46</v>
      </c>
      <c r="M56" s="474">
        <f>'No1_1（歩行者交通量）'!F56</f>
        <v>23</v>
      </c>
      <c r="N56" s="408">
        <f t="shared" ref="N56:N57" si="2">SUM(B56:M56)</f>
        <v>508</v>
      </c>
    </row>
    <row r="57" spans="1:14" s="398" customFormat="1" ht="19.899999999999999" customHeight="1" thickBot="1">
      <c r="A57" s="409" t="s">
        <v>159</v>
      </c>
      <c r="B57" s="472">
        <f>SUM(B55:B56)</f>
        <v>318</v>
      </c>
      <c r="C57" s="473">
        <f>SUM(C55:C56)</f>
        <v>283</v>
      </c>
      <c r="D57" s="473">
        <f t="shared" ref="D57" si="3">SUM(D55:D56)</f>
        <v>117</v>
      </c>
      <c r="E57" s="473">
        <f t="shared" ref="E57" si="4">SUM(E55:E56)</f>
        <v>96</v>
      </c>
      <c r="F57" s="473">
        <f t="shared" ref="F57" si="5">SUM(F55:F56)</f>
        <v>83</v>
      </c>
      <c r="G57" s="473">
        <f t="shared" ref="G57" si="6">SUM(G55:G56)</f>
        <v>89</v>
      </c>
      <c r="H57" s="473">
        <f t="shared" ref="H57" si="7">SUM(H55:H56)</f>
        <v>99</v>
      </c>
      <c r="I57" s="473">
        <f t="shared" ref="I57" si="8">SUM(I55:I56)</f>
        <v>107</v>
      </c>
      <c r="J57" s="473">
        <f t="shared" ref="J57" si="9">SUM(J55:J56)</f>
        <v>170</v>
      </c>
      <c r="K57" s="473">
        <f t="shared" ref="K57" si="10">SUM(K55:K56)</f>
        <v>139</v>
      </c>
      <c r="L57" s="473">
        <f t="shared" ref="L57" si="11">SUM(L55:L56)</f>
        <v>158</v>
      </c>
      <c r="M57" s="474">
        <f t="shared" ref="M57" si="12">SUM(M55:M56)</f>
        <v>78</v>
      </c>
      <c r="N57" s="406">
        <f t="shared" si="2"/>
        <v>1737</v>
      </c>
    </row>
    <row r="58" spans="1:14" s="398" customFormat="1" ht="22.15" customHeight="1" thickBot="1">
      <c r="A58" s="395" t="s">
        <v>229</v>
      </c>
      <c r="B58" s="396"/>
      <c r="C58" s="396"/>
      <c r="D58" s="396"/>
      <c r="E58" s="396"/>
      <c r="F58" s="396"/>
      <c r="G58" s="396"/>
      <c r="H58" s="396"/>
      <c r="I58" s="396"/>
      <c r="J58" s="396"/>
      <c r="K58" s="396"/>
      <c r="L58" s="396"/>
      <c r="M58" s="396"/>
      <c r="N58" s="397"/>
    </row>
    <row r="59" spans="1:14" ht="18" customHeight="1">
      <c r="A59" s="399"/>
      <c r="B59" s="400"/>
      <c r="C59" s="400"/>
      <c r="D59" s="400"/>
      <c r="E59" s="400"/>
      <c r="F59" s="400"/>
      <c r="G59" s="400"/>
      <c r="H59" s="400"/>
      <c r="I59" s="400"/>
      <c r="J59" s="400"/>
      <c r="K59" s="400"/>
      <c r="L59" s="400"/>
      <c r="M59" s="400"/>
      <c r="N59" s="377"/>
    </row>
    <row r="60" spans="1:14" ht="18" customHeight="1">
      <c r="A60" s="383"/>
      <c r="B60" s="378"/>
      <c r="C60" s="378"/>
      <c r="D60" s="378"/>
      <c r="E60" s="378"/>
      <c r="F60" s="378"/>
      <c r="G60" s="378"/>
      <c r="H60" s="378"/>
      <c r="I60" s="378"/>
      <c r="J60" s="378"/>
      <c r="K60" s="378"/>
      <c r="L60" s="378"/>
      <c r="M60" s="378"/>
      <c r="N60" s="377"/>
    </row>
    <row r="61" spans="1:14" ht="18" customHeight="1">
      <c r="A61" s="383"/>
      <c r="B61" s="378"/>
      <c r="C61" s="378"/>
      <c r="D61" s="378"/>
      <c r="E61" s="378"/>
      <c r="F61" s="378"/>
      <c r="G61" s="378"/>
      <c r="H61" s="378"/>
      <c r="I61" s="378"/>
      <c r="J61" s="378"/>
      <c r="K61" s="378"/>
      <c r="L61" s="378"/>
      <c r="M61" s="378"/>
      <c r="N61" s="377"/>
    </row>
    <row r="62" spans="1:14" ht="18" customHeight="1">
      <c r="A62" s="383"/>
      <c r="B62" s="378"/>
      <c r="C62" s="378"/>
      <c r="D62" s="378"/>
      <c r="E62" s="378"/>
      <c r="F62" s="378"/>
      <c r="G62" s="378"/>
      <c r="H62" s="378"/>
      <c r="I62" s="378"/>
      <c r="J62" s="378"/>
      <c r="K62" s="378"/>
      <c r="L62" s="378"/>
      <c r="M62" s="378"/>
      <c r="N62" s="377"/>
    </row>
    <row r="63" spans="1:14" ht="18" customHeight="1">
      <c r="A63" s="383"/>
      <c r="B63" s="378"/>
      <c r="C63" s="378"/>
      <c r="D63" s="378"/>
      <c r="E63" s="378"/>
      <c r="F63" s="378"/>
      <c r="G63" s="378"/>
      <c r="H63" s="378"/>
      <c r="I63" s="378"/>
      <c r="J63" s="378"/>
      <c r="K63" s="378"/>
      <c r="L63" s="378"/>
      <c r="M63" s="378"/>
      <c r="N63" s="377"/>
    </row>
    <row r="64" spans="1:14" ht="18" customHeight="1">
      <c r="A64" s="383"/>
      <c r="B64" s="378"/>
      <c r="C64" s="378"/>
      <c r="D64" s="378"/>
      <c r="E64" s="378"/>
      <c r="F64" s="378"/>
      <c r="G64" s="378"/>
      <c r="H64" s="378"/>
      <c r="I64" s="378"/>
      <c r="J64" s="378"/>
      <c r="K64" s="378"/>
      <c r="L64" s="378"/>
      <c r="M64" s="378"/>
      <c r="N64" s="377"/>
    </row>
    <row r="65" spans="1:14" ht="18" customHeight="1">
      <c r="A65" s="383"/>
      <c r="B65" s="378"/>
      <c r="C65" s="378"/>
      <c r="D65" s="378"/>
      <c r="E65" s="378"/>
      <c r="F65" s="378"/>
      <c r="G65" s="378"/>
      <c r="H65" s="378"/>
      <c r="I65" s="378"/>
      <c r="J65" s="378"/>
      <c r="K65" s="378"/>
      <c r="L65" s="378"/>
      <c r="M65" s="378"/>
      <c r="N65" s="377"/>
    </row>
    <row r="66" spans="1:14" ht="18" customHeight="1">
      <c r="A66" s="383"/>
      <c r="B66" s="378"/>
      <c r="C66" s="378"/>
      <c r="D66" s="378"/>
      <c r="E66" s="378"/>
      <c r="F66" s="378"/>
      <c r="G66" s="378"/>
      <c r="H66" s="378"/>
      <c r="I66" s="378"/>
      <c r="J66" s="378"/>
      <c r="K66" s="378"/>
      <c r="L66" s="378"/>
      <c r="M66" s="378"/>
      <c r="N66" s="377"/>
    </row>
    <row r="67" spans="1:14" ht="18" customHeight="1">
      <c r="A67" s="383"/>
      <c r="B67" s="378"/>
      <c r="C67" s="378"/>
      <c r="D67" s="378"/>
      <c r="E67" s="378"/>
      <c r="F67" s="378"/>
      <c r="G67" s="378"/>
      <c r="H67" s="378"/>
      <c r="I67" s="378"/>
      <c r="J67" s="378"/>
      <c r="K67" s="378"/>
      <c r="L67" s="378"/>
      <c r="M67" s="378"/>
      <c r="N67" s="377"/>
    </row>
    <row r="68" spans="1:14" ht="18" customHeight="1">
      <c r="A68" s="383"/>
      <c r="B68" s="378"/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7"/>
    </row>
    <row r="69" spans="1:14" ht="18" customHeight="1">
      <c r="A69" s="383"/>
      <c r="B69" s="378"/>
      <c r="C69" s="378"/>
      <c r="D69" s="378"/>
      <c r="E69" s="378"/>
      <c r="F69" s="378"/>
      <c r="G69" s="378"/>
      <c r="H69" s="378"/>
      <c r="I69" s="378"/>
      <c r="J69" s="378"/>
      <c r="K69" s="378"/>
      <c r="L69" s="378"/>
      <c r="M69" s="378"/>
      <c r="N69" s="377"/>
    </row>
    <row r="70" spans="1:14" ht="18" customHeight="1" thickBot="1">
      <c r="A70" s="393"/>
      <c r="B70" s="387"/>
      <c r="C70" s="387"/>
      <c r="D70" s="387"/>
      <c r="E70" s="387"/>
      <c r="F70" s="387"/>
      <c r="G70" s="387"/>
      <c r="H70" s="387"/>
      <c r="I70" s="387"/>
      <c r="J70" s="387"/>
      <c r="K70" s="387"/>
      <c r="L70" s="387"/>
      <c r="M70" s="387"/>
      <c r="N70" s="394"/>
    </row>
    <row r="71" spans="1:14" s="398" customFormat="1" ht="19.899999999999999" customHeight="1" thickBot="1">
      <c r="A71" s="401" t="s">
        <v>157</v>
      </c>
      <c r="B71" s="402" t="s">
        <v>217</v>
      </c>
      <c r="C71" s="403" t="s">
        <v>218</v>
      </c>
      <c r="D71" s="403" t="s">
        <v>219</v>
      </c>
      <c r="E71" s="403" t="s">
        <v>220</v>
      </c>
      <c r="F71" s="403" t="s">
        <v>221</v>
      </c>
      <c r="G71" s="403" t="s">
        <v>222</v>
      </c>
      <c r="H71" s="403" t="s">
        <v>223</v>
      </c>
      <c r="I71" s="403" t="s">
        <v>224</v>
      </c>
      <c r="J71" s="403" t="s">
        <v>225</v>
      </c>
      <c r="K71" s="403" t="s">
        <v>226</v>
      </c>
      <c r="L71" s="403" t="s">
        <v>227</v>
      </c>
      <c r="M71" s="403" t="s">
        <v>228</v>
      </c>
      <c r="N71" s="404" t="s">
        <v>14</v>
      </c>
    </row>
    <row r="72" spans="1:14" s="398" customFormat="1" ht="19.899999999999999" customHeight="1">
      <c r="A72" s="475" t="s">
        <v>189</v>
      </c>
      <c r="B72" s="469">
        <f>B38+B55</f>
        <v>405</v>
      </c>
      <c r="C72" s="470">
        <f t="shared" ref="C72:M73" si="13">C38+C55</f>
        <v>326</v>
      </c>
      <c r="D72" s="470">
        <f t="shared" si="13"/>
        <v>145</v>
      </c>
      <c r="E72" s="470">
        <f t="shared" si="13"/>
        <v>109</v>
      </c>
      <c r="F72" s="470">
        <f t="shared" si="13"/>
        <v>91</v>
      </c>
      <c r="G72" s="470">
        <f t="shared" si="13"/>
        <v>100</v>
      </c>
      <c r="H72" s="470">
        <f t="shared" si="13"/>
        <v>142</v>
      </c>
      <c r="I72" s="470">
        <f t="shared" si="13"/>
        <v>110</v>
      </c>
      <c r="J72" s="470">
        <f t="shared" si="13"/>
        <v>178</v>
      </c>
      <c r="K72" s="470">
        <f t="shared" si="13"/>
        <v>170</v>
      </c>
      <c r="L72" s="470">
        <f t="shared" si="13"/>
        <v>232</v>
      </c>
      <c r="M72" s="471">
        <f t="shared" si="13"/>
        <v>169</v>
      </c>
      <c r="N72" s="447">
        <f>SUM(B72:M72)</f>
        <v>2177</v>
      </c>
    </row>
    <row r="73" spans="1:14" s="398" customFormat="1" ht="19.899999999999999" customHeight="1" thickBot="1">
      <c r="A73" s="407" t="s">
        <v>190</v>
      </c>
      <c r="B73" s="472">
        <f>B39+B56</f>
        <v>107</v>
      </c>
      <c r="C73" s="473">
        <f t="shared" si="13"/>
        <v>103</v>
      </c>
      <c r="D73" s="473">
        <f t="shared" si="13"/>
        <v>55</v>
      </c>
      <c r="E73" s="473">
        <f t="shared" si="13"/>
        <v>53</v>
      </c>
      <c r="F73" s="473">
        <f t="shared" si="13"/>
        <v>50</v>
      </c>
      <c r="G73" s="473">
        <f t="shared" si="13"/>
        <v>59</v>
      </c>
      <c r="H73" s="473">
        <f t="shared" si="13"/>
        <v>57</v>
      </c>
      <c r="I73" s="473">
        <f t="shared" si="13"/>
        <v>58</v>
      </c>
      <c r="J73" s="473">
        <f t="shared" si="13"/>
        <v>90</v>
      </c>
      <c r="K73" s="473">
        <f t="shared" si="13"/>
        <v>141</v>
      </c>
      <c r="L73" s="473">
        <f t="shared" si="13"/>
        <v>143</v>
      </c>
      <c r="M73" s="474">
        <f t="shared" si="13"/>
        <v>75</v>
      </c>
      <c r="N73" s="408">
        <f t="shared" ref="N73:N74" si="14">SUM(B73:M73)</f>
        <v>991</v>
      </c>
    </row>
    <row r="74" spans="1:14" s="398" customFormat="1" ht="19.899999999999999" customHeight="1" thickBot="1">
      <c r="A74" s="409" t="s">
        <v>159</v>
      </c>
      <c r="B74" s="472">
        <f>SUM(B72:B73)</f>
        <v>512</v>
      </c>
      <c r="C74" s="473">
        <f>SUM(C72:C73)</f>
        <v>429</v>
      </c>
      <c r="D74" s="473">
        <f t="shared" ref="D74:M74" si="15">SUM(D72:D73)</f>
        <v>200</v>
      </c>
      <c r="E74" s="473">
        <f t="shared" si="15"/>
        <v>162</v>
      </c>
      <c r="F74" s="473">
        <f t="shared" si="15"/>
        <v>141</v>
      </c>
      <c r="G74" s="473">
        <f t="shared" si="15"/>
        <v>159</v>
      </c>
      <c r="H74" s="473">
        <f t="shared" si="15"/>
        <v>199</v>
      </c>
      <c r="I74" s="473">
        <f t="shared" si="15"/>
        <v>168</v>
      </c>
      <c r="J74" s="473">
        <f t="shared" si="15"/>
        <v>268</v>
      </c>
      <c r="K74" s="473">
        <f t="shared" si="15"/>
        <v>311</v>
      </c>
      <c r="L74" s="473">
        <f t="shared" si="15"/>
        <v>375</v>
      </c>
      <c r="M74" s="474">
        <f t="shared" si="15"/>
        <v>244</v>
      </c>
      <c r="N74" s="406">
        <f t="shared" si="14"/>
        <v>3168</v>
      </c>
    </row>
  </sheetData>
  <phoneticPr fontId="3"/>
  <printOptions gridLinesSet="0"/>
  <pageMargins left="0.86614173228346458" right="0.19685039370078741" top="0.98425196850393704" bottom="0.59055118110236227" header="0.51181102362204722" footer="0.51181102362204722"/>
  <pageSetup paperSize="9" scale="48" orientation="portrait" horizontalDpi="4294967293" verticalDpi="30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U74"/>
  <sheetViews>
    <sheetView view="pageBreakPreview" topLeftCell="A3" zoomScale="40" zoomScaleNormal="75" zoomScaleSheetLayoutView="40" workbookViewId="0">
      <selection activeCell="Q19" sqref="Q19"/>
    </sheetView>
  </sheetViews>
  <sheetFormatPr defaultRowHeight="12"/>
  <cols>
    <col min="1" max="1" width="16" style="369" customWidth="1"/>
    <col min="2" max="13" width="14.1640625" style="369" customWidth="1"/>
    <col min="14" max="14" width="16.83203125" style="371" customWidth="1"/>
    <col min="15" max="16384" width="9.33203125" style="371"/>
  </cols>
  <sheetData>
    <row r="1" spans="1:21" hidden="1">
      <c r="B1" s="370">
        <v>11</v>
      </c>
      <c r="C1" s="370">
        <v>17</v>
      </c>
      <c r="D1" s="370">
        <v>23</v>
      </c>
      <c r="E1" s="370">
        <v>24</v>
      </c>
      <c r="F1" s="370">
        <v>25</v>
      </c>
      <c r="G1" s="370">
        <v>26</v>
      </c>
      <c r="H1" s="370">
        <v>27</v>
      </c>
      <c r="I1" s="370">
        <v>28</v>
      </c>
      <c r="J1" s="370">
        <v>29</v>
      </c>
      <c r="K1" s="370">
        <v>30</v>
      </c>
      <c r="L1" s="370">
        <v>31</v>
      </c>
      <c r="M1" s="370">
        <v>37</v>
      </c>
    </row>
    <row r="2" spans="1:21" hidden="1">
      <c r="B2" s="370">
        <v>16</v>
      </c>
      <c r="C2" s="370">
        <v>22</v>
      </c>
      <c r="D2" s="370">
        <v>23</v>
      </c>
      <c r="E2" s="370">
        <v>24</v>
      </c>
      <c r="F2" s="370">
        <v>25</v>
      </c>
      <c r="G2" s="370">
        <v>26</v>
      </c>
      <c r="H2" s="370">
        <v>27</v>
      </c>
      <c r="I2" s="370">
        <v>28</v>
      </c>
      <c r="J2" s="370">
        <v>29</v>
      </c>
      <c r="K2" s="370">
        <v>30</v>
      </c>
      <c r="L2" s="370">
        <v>36</v>
      </c>
      <c r="M2" s="370">
        <v>42</v>
      </c>
    </row>
    <row r="3" spans="1:21">
      <c r="P3" s="371" t="s">
        <v>101</v>
      </c>
    </row>
    <row r="4" spans="1:21" ht="12.75" thickBot="1"/>
    <row r="5" spans="1:21" ht="18" customHeight="1">
      <c r="A5" s="372"/>
      <c r="B5" s="372"/>
      <c r="C5" s="372"/>
      <c r="D5" s="372"/>
      <c r="E5" s="372"/>
      <c r="F5" s="372"/>
      <c r="G5" s="372"/>
      <c r="H5" s="373"/>
      <c r="I5" s="373"/>
      <c r="J5" s="374"/>
      <c r="K5" s="374"/>
      <c r="L5" s="374"/>
      <c r="M5" s="374"/>
      <c r="N5" s="375"/>
    </row>
    <row r="6" spans="1:21" ht="18" customHeight="1">
      <c r="A6" s="372"/>
      <c r="B6" s="372"/>
      <c r="C6" s="372"/>
      <c r="D6" s="372"/>
      <c r="E6" s="372"/>
      <c r="F6" s="372"/>
      <c r="G6" s="372"/>
      <c r="H6" s="376"/>
      <c r="I6" s="376"/>
      <c r="J6" s="372"/>
      <c r="K6" s="372"/>
      <c r="L6" s="372"/>
      <c r="M6" s="372"/>
      <c r="N6" s="377"/>
    </row>
    <row r="7" spans="1:21" ht="18" customHeight="1">
      <c r="A7" s="372"/>
      <c r="B7" s="372"/>
      <c r="C7" s="372"/>
      <c r="D7" s="372"/>
      <c r="E7" s="372"/>
      <c r="F7" s="372"/>
      <c r="G7" s="372"/>
      <c r="H7" s="376"/>
      <c r="I7" s="376"/>
      <c r="J7" s="372"/>
      <c r="K7" s="372"/>
      <c r="L7" s="372"/>
      <c r="M7" s="372"/>
      <c r="N7" s="377"/>
    </row>
    <row r="8" spans="1:21" ht="18" customHeight="1">
      <c r="A8" s="378"/>
      <c r="B8" s="378"/>
      <c r="C8" s="378"/>
      <c r="D8" s="378"/>
      <c r="E8" s="378"/>
      <c r="F8" s="378"/>
      <c r="G8" s="378"/>
      <c r="H8" s="379"/>
      <c r="I8" s="379"/>
      <c r="J8" s="380"/>
      <c r="K8" s="380"/>
      <c r="L8" s="378"/>
      <c r="M8" s="378"/>
      <c r="N8" s="377"/>
      <c r="O8" s="369"/>
      <c r="P8" s="369"/>
      <c r="Q8" s="369"/>
      <c r="R8" s="369"/>
      <c r="S8" s="369"/>
      <c r="T8" s="369"/>
      <c r="U8" s="369"/>
    </row>
    <row r="9" spans="1:21" ht="18" customHeight="1">
      <c r="A9" s="378"/>
      <c r="B9" s="378"/>
      <c r="C9" s="378"/>
      <c r="D9" s="378"/>
      <c r="E9" s="378"/>
      <c r="F9" s="378"/>
      <c r="G9" s="378"/>
      <c r="H9" s="379"/>
      <c r="I9" s="379"/>
      <c r="J9" s="380"/>
      <c r="K9" s="380"/>
      <c r="L9" s="378"/>
      <c r="M9" s="378"/>
      <c r="N9" s="377"/>
      <c r="O9" s="369"/>
      <c r="P9" s="369"/>
      <c r="Q9" s="369"/>
      <c r="R9" s="369"/>
      <c r="S9" s="369"/>
      <c r="T9" s="369"/>
      <c r="U9" s="369"/>
    </row>
    <row r="10" spans="1:21" ht="18" customHeight="1">
      <c r="A10" s="378"/>
      <c r="B10" s="378"/>
      <c r="C10" s="378"/>
      <c r="D10" s="378"/>
      <c r="E10" s="378"/>
      <c r="F10" s="378"/>
      <c r="G10" s="378"/>
      <c r="H10" s="376"/>
      <c r="I10" s="376"/>
      <c r="J10" s="372"/>
      <c r="K10" s="372"/>
      <c r="L10" s="372"/>
      <c r="M10" s="372"/>
      <c r="N10" s="377"/>
      <c r="O10" s="369"/>
      <c r="P10" s="369"/>
      <c r="Q10" s="369"/>
      <c r="R10" s="369"/>
      <c r="S10" s="369"/>
      <c r="T10" s="369"/>
      <c r="U10" s="369"/>
    </row>
    <row r="11" spans="1:21" ht="30" customHeight="1">
      <c r="A11" s="381" t="s">
        <v>230</v>
      </c>
      <c r="B11" s="382"/>
      <c r="C11" s="382"/>
      <c r="D11" s="382"/>
      <c r="E11" s="382"/>
      <c r="F11" s="382"/>
      <c r="G11" s="382"/>
      <c r="H11" s="383" t="s">
        <v>3</v>
      </c>
      <c r="I11" s="383" t="s">
        <v>3</v>
      </c>
      <c r="J11" s="378"/>
      <c r="K11" s="378"/>
      <c r="L11" s="378"/>
      <c r="M11" s="372"/>
      <c r="N11" s="377"/>
      <c r="P11" s="384"/>
      <c r="Q11" s="384"/>
      <c r="R11" s="384"/>
      <c r="S11" s="384"/>
      <c r="T11" s="384"/>
      <c r="U11" s="384"/>
    </row>
    <row r="12" spans="1:21" ht="18" customHeight="1">
      <c r="A12" s="385"/>
      <c r="B12" s="382"/>
      <c r="C12" s="382"/>
      <c r="D12" s="382"/>
      <c r="E12" s="382"/>
      <c r="F12" s="382"/>
      <c r="G12" s="382"/>
      <c r="H12" s="383"/>
      <c r="I12" s="383"/>
      <c r="J12" s="378"/>
      <c r="K12" s="378"/>
      <c r="L12" s="378"/>
      <c r="M12" s="372"/>
      <c r="N12" s="377"/>
      <c r="P12" s="384"/>
      <c r="Q12" s="384"/>
      <c r="R12" s="384"/>
      <c r="S12" s="384"/>
      <c r="T12" s="384"/>
      <c r="U12" s="384"/>
    </row>
    <row r="13" spans="1:21" ht="18" customHeight="1">
      <c r="A13" s="385"/>
      <c r="B13" s="382"/>
      <c r="C13" s="382"/>
      <c r="D13" s="382"/>
      <c r="E13" s="382"/>
      <c r="F13" s="382"/>
      <c r="G13" s="382"/>
      <c r="H13" s="383"/>
      <c r="I13" s="383"/>
      <c r="J13" s="378"/>
      <c r="K13" s="378"/>
      <c r="L13" s="378"/>
      <c r="M13" s="372"/>
      <c r="N13" s="377"/>
      <c r="P13" s="384"/>
      <c r="Q13" s="384"/>
      <c r="R13" s="384"/>
      <c r="S13" s="384"/>
      <c r="T13" s="384"/>
      <c r="U13" s="384"/>
    </row>
    <row r="14" spans="1:21" ht="18" customHeight="1">
      <c r="A14" s="385"/>
      <c r="B14" s="382"/>
      <c r="C14" s="382"/>
      <c r="D14" s="382"/>
      <c r="E14" s="382"/>
      <c r="F14" s="382"/>
      <c r="G14" s="382"/>
      <c r="H14" s="383"/>
      <c r="I14" s="383"/>
      <c r="J14" s="378"/>
      <c r="K14" s="378"/>
      <c r="L14" s="378"/>
      <c r="M14" s="372"/>
      <c r="N14" s="377"/>
      <c r="P14" s="384"/>
      <c r="Q14" s="384"/>
      <c r="R14" s="384"/>
      <c r="S14" s="384"/>
      <c r="T14" s="384"/>
      <c r="U14" s="384"/>
    </row>
    <row r="15" spans="1:21" ht="18" customHeight="1">
      <c r="A15" s="378"/>
      <c r="B15" s="378"/>
      <c r="D15" s="378"/>
      <c r="E15" s="378"/>
      <c r="F15" s="378"/>
      <c r="G15" s="378"/>
      <c r="H15" s="383"/>
      <c r="I15" s="383"/>
      <c r="J15" s="378"/>
      <c r="K15" s="378"/>
      <c r="L15" s="378"/>
      <c r="M15" s="378"/>
      <c r="N15" s="377"/>
      <c r="U15" s="384"/>
    </row>
    <row r="16" spans="1:21" ht="18" customHeight="1">
      <c r="A16" s="378"/>
      <c r="B16" s="378"/>
      <c r="D16" s="378"/>
      <c r="E16" s="378"/>
      <c r="F16" s="386"/>
      <c r="G16" s="382"/>
      <c r="H16" s="383"/>
      <c r="I16" s="383"/>
      <c r="J16" s="378"/>
      <c r="K16" s="378"/>
      <c r="L16" s="378"/>
      <c r="M16" s="378"/>
      <c r="N16" s="377"/>
      <c r="U16" s="384"/>
    </row>
    <row r="17" spans="1:21" ht="18" customHeight="1">
      <c r="A17" s="378"/>
      <c r="B17" s="378"/>
      <c r="D17" s="378"/>
      <c r="E17" s="378"/>
      <c r="F17" s="378"/>
      <c r="G17" s="378"/>
      <c r="H17" s="383"/>
      <c r="I17" s="383"/>
      <c r="J17" s="378"/>
      <c r="K17" s="378"/>
      <c r="L17" s="378"/>
      <c r="M17" s="378"/>
      <c r="N17" s="377"/>
      <c r="U17" s="384"/>
    </row>
    <row r="18" spans="1:21" ht="18" customHeight="1">
      <c r="A18" s="378"/>
      <c r="B18" s="378"/>
      <c r="D18" s="378"/>
      <c r="E18" s="378"/>
      <c r="F18" s="386" t="s">
        <v>189</v>
      </c>
      <c r="G18" s="382"/>
      <c r="H18" s="383"/>
      <c r="I18" s="383"/>
      <c r="J18" s="378"/>
      <c r="K18" s="378"/>
      <c r="L18" s="378"/>
      <c r="M18" s="378"/>
      <c r="N18" s="377"/>
      <c r="U18" s="384"/>
    </row>
    <row r="19" spans="1:21" ht="18" customHeight="1">
      <c r="A19" s="378"/>
      <c r="B19" s="378"/>
      <c r="D19" s="378"/>
      <c r="E19" s="378"/>
      <c r="F19" s="378"/>
      <c r="G19" s="378"/>
      <c r="H19" s="383"/>
      <c r="I19" s="383"/>
      <c r="J19" s="378"/>
      <c r="K19" s="378"/>
      <c r="L19" s="378"/>
      <c r="M19" s="378"/>
      <c r="N19" s="377"/>
      <c r="U19" s="384"/>
    </row>
    <row r="20" spans="1:21" ht="18" customHeight="1">
      <c r="A20" s="378"/>
      <c r="B20" s="378"/>
      <c r="D20" s="378"/>
      <c r="E20" s="378"/>
      <c r="F20" s="386" t="s">
        <v>190</v>
      </c>
      <c r="G20" s="382"/>
      <c r="H20" s="383"/>
      <c r="I20" s="383"/>
      <c r="J20" s="378"/>
      <c r="K20" s="378"/>
      <c r="L20" s="378"/>
      <c r="M20" s="378"/>
      <c r="N20" s="377"/>
      <c r="T20" s="384"/>
    </row>
    <row r="21" spans="1:21" ht="18" customHeight="1" thickBot="1">
      <c r="A21" s="387"/>
      <c r="B21" s="387"/>
      <c r="D21" s="387"/>
      <c r="E21" s="387"/>
      <c r="F21" s="387"/>
      <c r="G21" s="387"/>
      <c r="H21" s="383"/>
      <c r="I21" s="383"/>
      <c r="J21" s="378"/>
      <c r="K21" s="378"/>
      <c r="L21" s="378"/>
      <c r="M21" s="378"/>
      <c r="N21" s="377"/>
      <c r="T21" s="384"/>
    </row>
    <row r="22" spans="1:21" ht="18" customHeight="1">
      <c r="A22" s="388" t="s">
        <v>233</v>
      </c>
      <c r="B22" s="389"/>
      <c r="C22" s="390"/>
      <c r="D22" s="390"/>
      <c r="E22" s="390"/>
      <c r="F22" s="390"/>
      <c r="G22" s="390"/>
      <c r="H22" s="383"/>
      <c r="I22" s="383"/>
      <c r="J22" s="378"/>
      <c r="K22" s="378"/>
      <c r="L22" s="378"/>
      <c r="M22" s="378"/>
      <c r="N22" s="377"/>
      <c r="S22" s="384"/>
      <c r="T22" s="384"/>
    </row>
    <row r="23" spans="1:21" ht="18" customHeight="1" thickBot="1">
      <c r="A23" s="391" t="s">
        <v>256</v>
      </c>
      <c r="B23" s="387"/>
      <c r="C23" s="392"/>
      <c r="D23" s="392"/>
      <c r="E23" s="392"/>
      <c r="F23" s="392"/>
      <c r="G23" s="392"/>
      <c r="H23" s="393"/>
      <c r="I23" s="393"/>
      <c r="J23" s="387"/>
      <c r="K23" s="387"/>
      <c r="L23" s="387"/>
      <c r="M23" s="387"/>
      <c r="N23" s="394"/>
      <c r="S23" s="384"/>
      <c r="T23" s="384"/>
    </row>
    <row r="24" spans="1:21" s="398" customFormat="1" ht="22.15" customHeight="1" thickBot="1">
      <c r="A24" s="395" t="s">
        <v>209</v>
      </c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7"/>
    </row>
    <row r="25" spans="1:21" ht="18" customHeight="1">
      <c r="A25" s="399"/>
      <c r="B25" s="400"/>
      <c r="C25" s="400"/>
      <c r="D25" s="400"/>
      <c r="E25" s="400"/>
      <c r="F25" s="400"/>
      <c r="G25" s="400"/>
      <c r="H25" s="400"/>
      <c r="I25" s="400"/>
      <c r="J25" s="400"/>
      <c r="K25" s="400"/>
      <c r="L25" s="400"/>
      <c r="M25" s="400"/>
      <c r="N25" s="377"/>
    </row>
    <row r="26" spans="1:21" ht="18" customHeight="1">
      <c r="A26" s="383"/>
      <c r="B26" s="378"/>
      <c r="C26" s="378"/>
      <c r="D26" s="378"/>
      <c r="E26" s="378"/>
      <c r="F26" s="378"/>
      <c r="G26" s="378"/>
      <c r="H26" s="378"/>
      <c r="I26" s="378"/>
      <c r="J26" s="378"/>
      <c r="K26" s="378"/>
      <c r="L26" s="378"/>
      <c r="M26" s="378"/>
      <c r="N26" s="377"/>
    </row>
    <row r="27" spans="1:21" ht="18" customHeight="1">
      <c r="A27" s="383"/>
      <c r="B27" s="378"/>
      <c r="C27" s="378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7"/>
    </row>
    <row r="28" spans="1:21" ht="18" customHeight="1">
      <c r="A28" s="383"/>
      <c r="B28" s="378"/>
      <c r="C28" s="378"/>
      <c r="D28" s="378"/>
      <c r="E28" s="378"/>
      <c r="F28" s="378"/>
      <c r="G28" s="378"/>
      <c r="H28" s="378"/>
      <c r="I28" s="378"/>
      <c r="J28" s="378"/>
      <c r="K28" s="378"/>
      <c r="L28" s="378"/>
      <c r="M28" s="378"/>
      <c r="N28" s="377"/>
    </row>
    <row r="29" spans="1:21" ht="18" customHeight="1">
      <c r="A29" s="383"/>
      <c r="B29" s="378"/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7"/>
    </row>
    <row r="30" spans="1:21" ht="18" customHeight="1">
      <c r="A30" s="383"/>
      <c r="B30" s="378"/>
      <c r="C30" s="378"/>
      <c r="D30" s="378"/>
      <c r="E30" s="378"/>
      <c r="F30" s="378"/>
      <c r="G30" s="378"/>
      <c r="H30" s="378"/>
      <c r="I30" s="378"/>
      <c r="J30" s="378"/>
      <c r="K30" s="378"/>
      <c r="L30" s="378"/>
      <c r="M30" s="378"/>
      <c r="N30" s="377"/>
    </row>
    <row r="31" spans="1:21" ht="18" customHeight="1">
      <c r="A31" s="383"/>
      <c r="B31" s="378"/>
      <c r="C31" s="378"/>
      <c r="D31" s="378"/>
      <c r="E31" s="378"/>
      <c r="F31" s="378"/>
      <c r="G31" s="378"/>
      <c r="H31" s="378"/>
      <c r="I31" s="378"/>
      <c r="J31" s="378"/>
      <c r="K31" s="378"/>
      <c r="L31" s="378"/>
      <c r="M31" s="378"/>
      <c r="N31" s="377"/>
    </row>
    <row r="32" spans="1:21" ht="18" customHeight="1">
      <c r="A32" s="383"/>
      <c r="B32" s="378"/>
      <c r="C32" s="378"/>
      <c r="D32" s="378"/>
      <c r="E32" s="378"/>
      <c r="F32" s="378"/>
      <c r="G32" s="378"/>
      <c r="H32" s="378"/>
      <c r="I32" s="378"/>
      <c r="J32" s="378"/>
      <c r="K32" s="378"/>
      <c r="L32" s="378"/>
      <c r="M32" s="378"/>
      <c r="N32" s="377"/>
    </row>
    <row r="33" spans="1:14" ht="18" customHeight="1">
      <c r="A33" s="383"/>
      <c r="B33" s="378"/>
      <c r="C33" s="378"/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377"/>
    </row>
    <row r="34" spans="1:14" ht="18" customHeight="1">
      <c r="A34" s="383"/>
      <c r="B34" s="378"/>
      <c r="C34" s="378"/>
      <c r="D34" s="378"/>
      <c r="E34" s="378"/>
      <c r="F34" s="378"/>
      <c r="G34" s="378"/>
      <c r="H34" s="378"/>
      <c r="I34" s="378"/>
      <c r="J34" s="378"/>
      <c r="K34" s="378"/>
      <c r="L34" s="378"/>
      <c r="M34" s="378"/>
      <c r="N34" s="377"/>
    </row>
    <row r="35" spans="1:14" ht="18" customHeight="1">
      <c r="A35" s="383"/>
      <c r="B35" s="378"/>
      <c r="C35" s="378"/>
      <c r="D35" s="378"/>
      <c r="E35" s="378"/>
      <c r="F35" s="378"/>
      <c r="G35" s="378"/>
      <c r="H35" s="378"/>
      <c r="I35" s="378"/>
      <c r="J35" s="378"/>
      <c r="K35" s="378"/>
      <c r="L35" s="378"/>
      <c r="M35" s="378"/>
      <c r="N35" s="377"/>
    </row>
    <row r="36" spans="1:14" ht="18" customHeight="1" thickBot="1">
      <c r="A36" s="393"/>
      <c r="B36" s="387"/>
      <c r="C36" s="387"/>
      <c r="D36" s="387"/>
      <c r="E36" s="387"/>
      <c r="F36" s="387"/>
      <c r="G36" s="387"/>
      <c r="H36" s="387"/>
      <c r="I36" s="387"/>
      <c r="J36" s="387"/>
      <c r="K36" s="387"/>
      <c r="L36" s="387"/>
      <c r="M36" s="387"/>
      <c r="N36" s="394"/>
    </row>
    <row r="37" spans="1:14" s="398" customFormat="1" ht="19.899999999999999" customHeight="1" thickBot="1">
      <c r="A37" s="401" t="s">
        <v>157</v>
      </c>
      <c r="B37" s="402" t="s">
        <v>217</v>
      </c>
      <c r="C37" s="403" t="s">
        <v>218</v>
      </c>
      <c r="D37" s="403" t="s">
        <v>219</v>
      </c>
      <c r="E37" s="403" t="s">
        <v>220</v>
      </c>
      <c r="F37" s="403" t="s">
        <v>221</v>
      </c>
      <c r="G37" s="403" t="s">
        <v>222</v>
      </c>
      <c r="H37" s="403" t="s">
        <v>223</v>
      </c>
      <c r="I37" s="403" t="s">
        <v>224</v>
      </c>
      <c r="J37" s="403" t="s">
        <v>225</v>
      </c>
      <c r="K37" s="403" t="s">
        <v>226</v>
      </c>
      <c r="L37" s="403" t="s">
        <v>227</v>
      </c>
      <c r="M37" s="403" t="s">
        <v>228</v>
      </c>
      <c r="N37" s="404" t="s">
        <v>14</v>
      </c>
    </row>
    <row r="38" spans="1:14" s="398" customFormat="1" ht="19.899999999999999" customHeight="1">
      <c r="A38" s="405" t="s">
        <v>189</v>
      </c>
      <c r="B38" s="469">
        <f>'No1_2（歩行者交通量）'!B27</f>
        <v>173</v>
      </c>
      <c r="C38" s="470">
        <f>'No1_2（歩行者交通量）'!B34</f>
        <v>266</v>
      </c>
      <c r="D38" s="470">
        <f>'No1_2（歩行者交通量）'!B35</f>
        <v>105</v>
      </c>
      <c r="E38" s="470">
        <f>'No1_2（歩行者交通量）'!B36</f>
        <v>45</v>
      </c>
      <c r="F38" s="470">
        <f>'No1_2（歩行者交通量）'!B37</f>
        <v>40</v>
      </c>
      <c r="G38" s="470">
        <f>'No1_2（歩行者交通量）'!B38</f>
        <v>44</v>
      </c>
      <c r="H38" s="470">
        <f>'No1_2（歩行者交通量）'!B39</f>
        <v>61</v>
      </c>
      <c r="I38" s="470">
        <f>'No1_2（歩行者交通量）'!B40</f>
        <v>38</v>
      </c>
      <c r="J38" s="470">
        <f>'No1_2（歩行者交通量）'!B41</f>
        <v>52</v>
      </c>
      <c r="K38" s="470">
        <f>'No1_2（歩行者交通量）'!B42</f>
        <v>75</v>
      </c>
      <c r="L38" s="470">
        <f>'No1_2（歩行者交通量）'!B49</f>
        <v>99</v>
      </c>
      <c r="M38" s="471">
        <f>'No1_2（歩行者交通量）'!B56</f>
        <v>107</v>
      </c>
      <c r="N38" s="447">
        <f>SUM(B38:M38)</f>
        <v>1105</v>
      </c>
    </row>
    <row r="39" spans="1:14" s="398" customFormat="1" ht="19.899999999999999" customHeight="1" thickBot="1">
      <c r="A39" s="407" t="s">
        <v>190</v>
      </c>
      <c r="B39" s="472">
        <f>'No1_2（歩行者交通量）'!C27</f>
        <v>33</v>
      </c>
      <c r="C39" s="473">
        <f>'No1_2（歩行者交通量）'!C34</f>
        <v>47</v>
      </c>
      <c r="D39" s="473">
        <f>'No1_2（歩行者交通量）'!C35</f>
        <v>22</v>
      </c>
      <c r="E39" s="473">
        <f>'No1_2（歩行者交通量）'!C36</f>
        <v>11</v>
      </c>
      <c r="F39" s="473">
        <f>'No1_2（歩行者交通量）'!C37</f>
        <v>14</v>
      </c>
      <c r="G39" s="473">
        <f>'No1_2（歩行者交通量）'!C38</f>
        <v>19</v>
      </c>
      <c r="H39" s="473">
        <f>'No1_2（歩行者交通量）'!C39</f>
        <v>14</v>
      </c>
      <c r="I39" s="473">
        <f>'No1_2（歩行者交通量）'!C40</f>
        <v>13</v>
      </c>
      <c r="J39" s="473">
        <f>'No1_2（歩行者交通量）'!C41</f>
        <v>36</v>
      </c>
      <c r="K39" s="473">
        <f>'No1_2（歩行者交通量）'!C42</f>
        <v>43</v>
      </c>
      <c r="L39" s="473">
        <f>'No1_2（歩行者交通量）'!C49</f>
        <v>31</v>
      </c>
      <c r="M39" s="474">
        <f>'No1_2（歩行者交通量）'!C56</f>
        <v>28</v>
      </c>
      <c r="N39" s="408">
        <f t="shared" ref="N39:N40" si="0">SUM(B39:M39)</f>
        <v>311</v>
      </c>
    </row>
    <row r="40" spans="1:14" s="398" customFormat="1" ht="19.899999999999999" customHeight="1" thickBot="1">
      <c r="A40" s="409" t="s">
        <v>159</v>
      </c>
      <c r="B40" s="472">
        <f>SUM(B38:B39)</f>
        <v>206</v>
      </c>
      <c r="C40" s="473">
        <f>SUM(C38:C39)</f>
        <v>313</v>
      </c>
      <c r="D40" s="473">
        <f t="shared" ref="D40:M40" si="1">SUM(D38:D39)</f>
        <v>127</v>
      </c>
      <c r="E40" s="473">
        <f t="shared" si="1"/>
        <v>56</v>
      </c>
      <c r="F40" s="473">
        <f t="shared" si="1"/>
        <v>54</v>
      </c>
      <c r="G40" s="473">
        <f t="shared" si="1"/>
        <v>63</v>
      </c>
      <c r="H40" s="473">
        <f t="shared" si="1"/>
        <v>75</v>
      </c>
      <c r="I40" s="473">
        <f t="shared" si="1"/>
        <v>51</v>
      </c>
      <c r="J40" s="473">
        <f t="shared" si="1"/>
        <v>88</v>
      </c>
      <c r="K40" s="473">
        <f t="shared" si="1"/>
        <v>118</v>
      </c>
      <c r="L40" s="473">
        <f t="shared" si="1"/>
        <v>130</v>
      </c>
      <c r="M40" s="474">
        <f t="shared" si="1"/>
        <v>135</v>
      </c>
      <c r="N40" s="406">
        <f t="shared" si="0"/>
        <v>1416</v>
      </c>
    </row>
    <row r="41" spans="1:14" s="398" customFormat="1" ht="22.15" customHeight="1" thickBot="1">
      <c r="A41" s="395" t="s">
        <v>210</v>
      </c>
      <c r="B41" s="396"/>
      <c r="C41" s="396"/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7"/>
    </row>
    <row r="42" spans="1:14" ht="18" customHeight="1">
      <c r="A42" s="399"/>
      <c r="B42" s="400"/>
      <c r="C42" s="400"/>
      <c r="D42" s="400"/>
      <c r="E42" s="400"/>
      <c r="F42" s="400"/>
      <c r="G42" s="400"/>
      <c r="H42" s="400"/>
      <c r="I42" s="400"/>
      <c r="J42" s="400"/>
      <c r="K42" s="400"/>
      <c r="L42" s="400"/>
      <c r="M42" s="400"/>
      <c r="N42" s="377"/>
    </row>
    <row r="43" spans="1:14" ht="18" customHeight="1">
      <c r="A43" s="383"/>
      <c r="B43" s="378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7"/>
    </row>
    <row r="44" spans="1:14" ht="18" customHeight="1">
      <c r="A44" s="383"/>
      <c r="B44" s="378"/>
      <c r="C44" s="378"/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7"/>
    </row>
    <row r="45" spans="1:14" ht="18" customHeight="1">
      <c r="A45" s="383"/>
      <c r="B45" s="378"/>
      <c r="C45" s="378"/>
      <c r="D45" s="378"/>
      <c r="E45" s="378"/>
      <c r="F45" s="378"/>
      <c r="G45" s="378"/>
      <c r="H45" s="378"/>
      <c r="I45" s="378"/>
      <c r="J45" s="378"/>
      <c r="K45" s="378"/>
      <c r="L45" s="378"/>
      <c r="M45" s="378"/>
      <c r="N45" s="377"/>
    </row>
    <row r="46" spans="1:14" ht="18" customHeight="1">
      <c r="A46" s="383"/>
      <c r="B46" s="378"/>
      <c r="C46" s="378"/>
      <c r="D46" s="378"/>
      <c r="E46" s="378"/>
      <c r="F46" s="378"/>
      <c r="G46" s="378"/>
      <c r="H46" s="378"/>
      <c r="I46" s="378"/>
      <c r="J46" s="378"/>
      <c r="K46" s="378"/>
      <c r="L46" s="378"/>
      <c r="M46" s="378"/>
      <c r="N46" s="377"/>
    </row>
    <row r="47" spans="1:14" ht="18" customHeight="1">
      <c r="A47" s="383"/>
      <c r="B47" s="378"/>
      <c r="C47" s="378"/>
      <c r="D47" s="378"/>
      <c r="E47" s="378"/>
      <c r="F47" s="378"/>
      <c r="G47" s="378"/>
      <c r="H47" s="378"/>
      <c r="I47" s="378"/>
      <c r="J47" s="378"/>
      <c r="K47" s="378"/>
      <c r="L47" s="378"/>
      <c r="M47" s="378"/>
      <c r="N47" s="377"/>
    </row>
    <row r="48" spans="1:14" ht="18" customHeight="1">
      <c r="A48" s="383"/>
      <c r="B48" s="378"/>
      <c r="C48" s="378"/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7"/>
    </row>
    <row r="49" spans="1:14" ht="18" customHeight="1">
      <c r="A49" s="383"/>
      <c r="B49" s="378"/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7"/>
    </row>
    <row r="50" spans="1:14" ht="18" customHeight="1">
      <c r="A50" s="383"/>
      <c r="B50" s="378"/>
      <c r="C50" s="378"/>
      <c r="D50" s="378"/>
      <c r="E50" s="378"/>
      <c r="F50" s="378"/>
      <c r="G50" s="378"/>
      <c r="H50" s="378"/>
      <c r="I50" s="378"/>
      <c r="J50" s="378"/>
      <c r="K50" s="378"/>
      <c r="L50" s="378"/>
      <c r="M50" s="378"/>
      <c r="N50" s="377"/>
    </row>
    <row r="51" spans="1:14" ht="18" customHeight="1">
      <c r="A51" s="383"/>
      <c r="B51" s="378"/>
      <c r="C51" s="378"/>
      <c r="D51" s="378"/>
      <c r="E51" s="378"/>
      <c r="F51" s="378"/>
      <c r="G51" s="378"/>
      <c r="H51" s="378"/>
      <c r="I51" s="378"/>
      <c r="J51" s="378"/>
      <c r="K51" s="378"/>
      <c r="L51" s="378"/>
      <c r="M51" s="378"/>
      <c r="N51" s="377"/>
    </row>
    <row r="52" spans="1:14" ht="18" customHeight="1">
      <c r="A52" s="383"/>
      <c r="B52" s="378"/>
      <c r="C52" s="378"/>
      <c r="D52" s="378"/>
      <c r="E52" s="378"/>
      <c r="F52" s="378"/>
      <c r="G52" s="378"/>
      <c r="H52" s="378"/>
      <c r="I52" s="378"/>
      <c r="J52" s="378"/>
      <c r="K52" s="378"/>
      <c r="L52" s="378"/>
      <c r="M52" s="378"/>
      <c r="N52" s="377"/>
    </row>
    <row r="53" spans="1:14" ht="18" customHeight="1" thickBot="1">
      <c r="A53" s="393"/>
      <c r="B53" s="387"/>
      <c r="C53" s="387"/>
      <c r="D53" s="387"/>
      <c r="E53" s="387"/>
      <c r="F53" s="387"/>
      <c r="G53" s="387"/>
      <c r="H53" s="387"/>
      <c r="I53" s="387"/>
      <c r="J53" s="387"/>
      <c r="K53" s="387"/>
      <c r="L53" s="387"/>
      <c r="M53" s="387"/>
      <c r="N53" s="394"/>
    </row>
    <row r="54" spans="1:14" s="398" customFormat="1" ht="19.899999999999999" customHeight="1" thickBot="1">
      <c r="A54" s="401" t="s">
        <v>157</v>
      </c>
      <c r="B54" s="402" t="s">
        <v>217</v>
      </c>
      <c r="C54" s="403" t="s">
        <v>218</v>
      </c>
      <c r="D54" s="403" t="s">
        <v>219</v>
      </c>
      <c r="E54" s="403" t="s">
        <v>220</v>
      </c>
      <c r="F54" s="403" t="s">
        <v>221</v>
      </c>
      <c r="G54" s="403" t="s">
        <v>222</v>
      </c>
      <c r="H54" s="403" t="s">
        <v>223</v>
      </c>
      <c r="I54" s="403" t="s">
        <v>224</v>
      </c>
      <c r="J54" s="403" t="s">
        <v>225</v>
      </c>
      <c r="K54" s="403" t="s">
        <v>226</v>
      </c>
      <c r="L54" s="403" t="s">
        <v>227</v>
      </c>
      <c r="M54" s="403" t="s">
        <v>228</v>
      </c>
      <c r="N54" s="404" t="s">
        <v>14</v>
      </c>
    </row>
    <row r="55" spans="1:14" s="398" customFormat="1" ht="19.899999999999999" customHeight="1">
      <c r="A55" s="405" t="s">
        <v>189</v>
      </c>
      <c r="B55" s="469">
        <f>'No1_2（歩行者交通量）'!E27</f>
        <v>245</v>
      </c>
      <c r="C55" s="470">
        <f>'No1_2（歩行者交通量）'!E34</f>
        <v>172</v>
      </c>
      <c r="D55" s="470">
        <f>'No1_2（歩行者交通量）'!E35</f>
        <v>104</v>
      </c>
      <c r="E55" s="470">
        <f>'No1_2（歩行者交通量）'!E36</f>
        <v>77</v>
      </c>
      <c r="F55" s="470">
        <f>'No1_2（歩行者交通量）'!E37</f>
        <v>79</v>
      </c>
      <c r="G55" s="470">
        <f>'No1_2（歩行者交通量）'!E38</f>
        <v>66</v>
      </c>
      <c r="H55" s="470">
        <f>'No1_2（歩行者交通量）'!E39</f>
        <v>41</v>
      </c>
      <c r="I55" s="470">
        <f>'No1_2（歩行者交通量）'!E40</f>
        <v>65</v>
      </c>
      <c r="J55" s="470">
        <f>'No1_2（歩行者交通量）'!E41</f>
        <v>91</v>
      </c>
      <c r="K55" s="470">
        <f>'No1_2（歩行者交通量）'!E42</f>
        <v>168</v>
      </c>
      <c r="L55" s="470">
        <f>'No1_2（歩行者交通量）'!E49</f>
        <v>189</v>
      </c>
      <c r="M55" s="471">
        <f>'No1_2（歩行者交通量）'!E56</f>
        <v>134</v>
      </c>
      <c r="N55" s="447">
        <f>SUM(B55:M55)</f>
        <v>1431</v>
      </c>
    </row>
    <row r="56" spans="1:14" s="398" customFormat="1" ht="19.899999999999999" customHeight="1" thickBot="1">
      <c r="A56" s="407" t="s">
        <v>190</v>
      </c>
      <c r="B56" s="472">
        <f>'No1_2（歩行者交通量）'!F27</f>
        <v>34</v>
      </c>
      <c r="C56" s="473">
        <f>'No1_2（歩行者交通量）'!F34</f>
        <v>27</v>
      </c>
      <c r="D56" s="473">
        <f>'No1_2（歩行者交通量）'!F35</f>
        <v>22</v>
      </c>
      <c r="E56" s="473">
        <f>'No1_2（歩行者交通量）'!F36</f>
        <v>16</v>
      </c>
      <c r="F56" s="473">
        <f>'No1_2（歩行者交通量）'!F37</f>
        <v>13</v>
      </c>
      <c r="G56" s="473">
        <f>'No1_2（歩行者交通量）'!F38</f>
        <v>10</v>
      </c>
      <c r="H56" s="473">
        <f>'No1_2（歩行者交通量）'!F39</f>
        <v>11</v>
      </c>
      <c r="I56" s="473">
        <f>'No1_2（歩行者交通量）'!F40</f>
        <v>14</v>
      </c>
      <c r="J56" s="473">
        <f>'No1_2（歩行者交通量）'!F41</f>
        <v>26</v>
      </c>
      <c r="K56" s="473">
        <f>'No1_2（歩行者交通量）'!F42</f>
        <v>24</v>
      </c>
      <c r="L56" s="473">
        <f>'No1_2（歩行者交通量）'!F49</f>
        <v>33</v>
      </c>
      <c r="M56" s="474">
        <f>'No1_2（歩行者交通量）'!F56</f>
        <v>21</v>
      </c>
      <c r="N56" s="408">
        <f t="shared" ref="N56:N57" si="2">SUM(B56:M56)</f>
        <v>251</v>
      </c>
    </row>
    <row r="57" spans="1:14" s="398" customFormat="1" ht="19.899999999999999" customHeight="1" thickBot="1">
      <c r="A57" s="409" t="s">
        <v>159</v>
      </c>
      <c r="B57" s="472">
        <f>SUM(B55:B56)</f>
        <v>279</v>
      </c>
      <c r="C57" s="473">
        <f>SUM(C55:C56)</f>
        <v>199</v>
      </c>
      <c r="D57" s="473">
        <f t="shared" ref="D57:M57" si="3">SUM(D55:D56)</f>
        <v>126</v>
      </c>
      <c r="E57" s="473">
        <f t="shared" si="3"/>
        <v>93</v>
      </c>
      <c r="F57" s="473">
        <f t="shared" si="3"/>
        <v>92</v>
      </c>
      <c r="G57" s="473">
        <f t="shared" si="3"/>
        <v>76</v>
      </c>
      <c r="H57" s="473">
        <f t="shared" si="3"/>
        <v>52</v>
      </c>
      <c r="I57" s="473">
        <f t="shared" si="3"/>
        <v>79</v>
      </c>
      <c r="J57" s="473">
        <f t="shared" si="3"/>
        <v>117</v>
      </c>
      <c r="K57" s="473">
        <f t="shared" si="3"/>
        <v>192</v>
      </c>
      <c r="L57" s="473">
        <f t="shared" si="3"/>
        <v>222</v>
      </c>
      <c r="M57" s="474">
        <f t="shared" si="3"/>
        <v>155</v>
      </c>
      <c r="N57" s="406">
        <f t="shared" si="2"/>
        <v>1682</v>
      </c>
    </row>
    <row r="58" spans="1:14" s="398" customFormat="1" ht="22.15" customHeight="1" thickBot="1">
      <c r="A58" s="395" t="s">
        <v>229</v>
      </c>
      <c r="B58" s="396"/>
      <c r="C58" s="396"/>
      <c r="D58" s="396"/>
      <c r="E58" s="396"/>
      <c r="F58" s="396"/>
      <c r="G58" s="396"/>
      <c r="H58" s="396"/>
      <c r="I58" s="396"/>
      <c r="J58" s="396"/>
      <c r="K58" s="396"/>
      <c r="L58" s="396"/>
      <c r="M58" s="396"/>
      <c r="N58" s="397"/>
    </row>
    <row r="59" spans="1:14" ht="18" customHeight="1">
      <c r="A59" s="399"/>
      <c r="B59" s="400"/>
      <c r="C59" s="400"/>
      <c r="D59" s="400"/>
      <c r="E59" s="400"/>
      <c r="F59" s="400"/>
      <c r="G59" s="400"/>
      <c r="H59" s="400"/>
      <c r="I59" s="400"/>
      <c r="J59" s="400"/>
      <c r="K59" s="400"/>
      <c r="L59" s="400"/>
      <c r="M59" s="400"/>
      <c r="N59" s="377"/>
    </row>
    <row r="60" spans="1:14" ht="18" customHeight="1">
      <c r="A60" s="383"/>
      <c r="B60" s="378"/>
      <c r="C60" s="378"/>
      <c r="D60" s="378"/>
      <c r="E60" s="378"/>
      <c r="F60" s="378"/>
      <c r="G60" s="378"/>
      <c r="H60" s="378"/>
      <c r="I60" s="378"/>
      <c r="J60" s="378"/>
      <c r="K60" s="378"/>
      <c r="L60" s="378"/>
      <c r="M60" s="378"/>
      <c r="N60" s="377"/>
    </row>
    <row r="61" spans="1:14" ht="18" customHeight="1">
      <c r="A61" s="383"/>
      <c r="B61" s="378"/>
      <c r="C61" s="378"/>
      <c r="D61" s="378"/>
      <c r="E61" s="378"/>
      <c r="F61" s="378"/>
      <c r="G61" s="378"/>
      <c r="H61" s="378"/>
      <c r="I61" s="378"/>
      <c r="J61" s="378"/>
      <c r="K61" s="378"/>
      <c r="L61" s="378"/>
      <c r="M61" s="378"/>
      <c r="N61" s="377"/>
    </row>
    <row r="62" spans="1:14" ht="18" customHeight="1">
      <c r="A62" s="383"/>
      <c r="B62" s="378"/>
      <c r="C62" s="378"/>
      <c r="D62" s="378"/>
      <c r="E62" s="378"/>
      <c r="F62" s="378"/>
      <c r="G62" s="378"/>
      <c r="H62" s="378"/>
      <c r="I62" s="378"/>
      <c r="J62" s="378"/>
      <c r="K62" s="378"/>
      <c r="L62" s="378"/>
      <c r="M62" s="378"/>
      <c r="N62" s="377"/>
    </row>
    <row r="63" spans="1:14" ht="18" customHeight="1">
      <c r="A63" s="383"/>
      <c r="B63" s="378"/>
      <c r="C63" s="378"/>
      <c r="D63" s="378"/>
      <c r="E63" s="378"/>
      <c r="F63" s="378"/>
      <c r="G63" s="378"/>
      <c r="H63" s="378"/>
      <c r="I63" s="378"/>
      <c r="J63" s="378"/>
      <c r="K63" s="378"/>
      <c r="L63" s="378"/>
      <c r="M63" s="378"/>
      <c r="N63" s="377"/>
    </row>
    <row r="64" spans="1:14" ht="18" customHeight="1">
      <c r="A64" s="383"/>
      <c r="B64" s="378"/>
      <c r="C64" s="378"/>
      <c r="D64" s="378"/>
      <c r="E64" s="378"/>
      <c r="F64" s="378"/>
      <c r="G64" s="378"/>
      <c r="H64" s="378"/>
      <c r="I64" s="378"/>
      <c r="J64" s="378"/>
      <c r="K64" s="378"/>
      <c r="L64" s="378"/>
      <c r="M64" s="378"/>
      <c r="N64" s="377"/>
    </row>
    <row r="65" spans="1:14" ht="18" customHeight="1">
      <c r="A65" s="383"/>
      <c r="B65" s="378"/>
      <c r="C65" s="378"/>
      <c r="D65" s="378"/>
      <c r="E65" s="378"/>
      <c r="F65" s="378"/>
      <c r="G65" s="378"/>
      <c r="H65" s="378"/>
      <c r="I65" s="378"/>
      <c r="J65" s="378"/>
      <c r="K65" s="378"/>
      <c r="L65" s="378"/>
      <c r="M65" s="378"/>
      <c r="N65" s="377"/>
    </row>
    <row r="66" spans="1:14" ht="18" customHeight="1">
      <c r="A66" s="383"/>
      <c r="B66" s="378"/>
      <c r="C66" s="378"/>
      <c r="D66" s="378"/>
      <c r="E66" s="378"/>
      <c r="F66" s="378"/>
      <c r="G66" s="378"/>
      <c r="H66" s="378"/>
      <c r="I66" s="378"/>
      <c r="J66" s="378"/>
      <c r="K66" s="378"/>
      <c r="L66" s="378"/>
      <c r="M66" s="378"/>
      <c r="N66" s="377"/>
    </row>
    <row r="67" spans="1:14" ht="18" customHeight="1">
      <c r="A67" s="383"/>
      <c r="B67" s="378"/>
      <c r="C67" s="378"/>
      <c r="D67" s="378"/>
      <c r="E67" s="378"/>
      <c r="F67" s="378"/>
      <c r="G67" s="378"/>
      <c r="H67" s="378"/>
      <c r="I67" s="378"/>
      <c r="J67" s="378"/>
      <c r="K67" s="378"/>
      <c r="L67" s="378"/>
      <c r="M67" s="378"/>
      <c r="N67" s="377"/>
    </row>
    <row r="68" spans="1:14" ht="18" customHeight="1">
      <c r="A68" s="383"/>
      <c r="B68" s="378"/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7"/>
    </row>
    <row r="69" spans="1:14" ht="18" customHeight="1">
      <c r="A69" s="383"/>
      <c r="B69" s="378"/>
      <c r="C69" s="378"/>
      <c r="D69" s="378"/>
      <c r="E69" s="378"/>
      <c r="F69" s="378"/>
      <c r="G69" s="378"/>
      <c r="H69" s="378"/>
      <c r="I69" s="378"/>
      <c r="J69" s="378"/>
      <c r="K69" s="378"/>
      <c r="L69" s="378"/>
      <c r="M69" s="378"/>
      <c r="N69" s="377"/>
    </row>
    <row r="70" spans="1:14" ht="18" customHeight="1" thickBot="1">
      <c r="A70" s="393"/>
      <c r="B70" s="387"/>
      <c r="C70" s="387"/>
      <c r="D70" s="387"/>
      <c r="E70" s="387"/>
      <c r="F70" s="387"/>
      <c r="G70" s="387"/>
      <c r="H70" s="387"/>
      <c r="I70" s="387"/>
      <c r="J70" s="387"/>
      <c r="K70" s="387"/>
      <c r="L70" s="387"/>
      <c r="M70" s="387"/>
      <c r="N70" s="394"/>
    </row>
    <row r="71" spans="1:14" s="398" customFormat="1" ht="19.899999999999999" customHeight="1" thickBot="1">
      <c r="A71" s="401" t="s">
        <v>157</v>
      </c>
      <c r="B71" s="402" t="s">
        <v>217</v>
      </c>
      <c r="C71" s="403" t="s">
        <v>218</v>
      </c>
      <c r="D71" s="403" t="s">
        <v>219</v>
      </c>
      <c r="E71" s="403" t="s">
        <v>220</v>
      </c>
      <c r="F71" s="403" t="s">
        <v>221</v>
      </c>
      <c r="G71" s="403" t="s">
        <v>222</v>
      </c>
      <c r="H71" s="403" t="s">
        <v>223</v>
      </c>
      <c r="I71" s="403" t="s">
        <v>224</v>
      </c>
      <c r="J71" s="403" t="s">
        <v>225</v>
      </c>
      <c r="K71" s="403" t="s">
        <v>226</v>
      </c>
      <c r="L71" s="403" t="s">
        <v>227</v>
      </c>
      <c r="M71" s="403" t="s">
        <v>228</v>
      </c>
      <c r="N71" s="404" t="s">
        <v>14</v>
      </c>
    </row>
    <row r="72" spans="1:14" s="398" customFormat="1" ht="19.899999999999999" customHeight="1">
      <c r="A72" s="475" t="s">
        <v>189</v>
      </c>
      <c r="B72" s="469">
        <f>B38+B55</f>
        <v>418</v>
      </c>
      <c r="C72" s="470">
        <f t="shared" ref="C72:M73" si="4">C38+C55</f>
        <v>438</v>
      </c>
      <c r="D72" s="470">
        <f t="shared" si="4"/>
        <v>209</v>
      </c>
      <c r="E72" s="470">
        <f t="shared" si="4"/>
        <v>122</v>
      </c>
      <c r="F72" s="470">
        <f t="shared" si="4"/>
        <v>119</v>
      </c>
      <c r="G72" s="470">
        <f t="shared" si="4"/>
        <v>110</v>
      </c>
      <c r="H72" s="470">
        <f t="shared" si="4"/>
        <v>102</v>
      </c>
      <c r="I72" s="470">
        <f t="shared" si="4"/>
        <v>103</v>
      </c>
      <c r="J72" s="470">
        <f t="shared" si="4"/>
        <v>143</v>
      </c>
      <c r="K72" s="470">
        <f t="shared" si="4"/>
        <v>243</v>
      </c>
      <c r="L72" s="470">
        <f t="shared" si="4"/>
        <v>288</v>
      </c>
      <c r="M72" s="471">
        <f t="shared" si="4"/>
        <v>241</v>
      </c>
      <c r="N72" s="447">
        <f>SUM(B72:M72)</f>
        <v>2536</v>
      </c>
    </row>
    <row r="73" spans="1:14" s="398" customFormat="1" ht="19.899999999999999" customHeight="1" thickBot="1">
      <c r="A73" s="407" t="s">
        <v>190</v>
      </c>
      <c r="B73" s="472">
        <f>B39+B56</f>
        <v>67</v>
      </c>
      <c r="C73" s="473">
        <f t="shared" si="4"/>
        <v>74</v>
      </c>
      <c r="D73" s="473">
        <f t="shared" si="4"/>
        <v>44</v>
      </c>
      <c r="E73" s="473">
        <f t="shared" si="4"/>
        <v>27</v>
      </c>
      <c r="F73" s="473">
        <f t="shared" si="4"/>
        <v>27</v>
      </c>
      <c r="G73" s="473">
        <f t="shared" si="4"/>
        <v>29</v>
      </c>
      <c r="H73" s="473">
        <f t="shared" si="4"/>
        <v>25</v>
      </c>
      <c r="I73" s="473">
        <f t="shared" si="4"/>
        <v>27</v>
      </c>
      <c r="J73" s="473">
        <f t="shared" si="4"/>
        <v>62</v>
      </c>
      <c r="K73" s="473">
        <f t="shared" si="4"/>
        <v>67</v>
      </c>
      <c r="L73" s="473">
        <f t="shared" si="4"/>
        <v>64</v>
      </c>
      <c r="M73" s="474">
        <f t="shared" si="4"/>
        <v>49</v>
      </c>
      <c r="N73" s="408">
        <f t="shared" ref="N73:N74" si="5">SUM(B73:M73)</f>
        <v>562</v>
      </c>
    </row>
    <row r="74" spans="1:14" s="398" customFormat="1" ht="19.899999999999999" customHeight="1" thickBot="1">
      <c r="A74" s="409" t="s">
        <v>159</v>
      </c>
      <c r="B74" s="472">
        <f>SUM(B72:B73)</f>
        <v>485</v>
      </c>
      <c r="C74" s="473">
        <f>SUM(C72:C73)</f>
        <v>512</v>
      </c>
      <c r="D74" s="473">
        <f t="shared" ref="D74:M74" si="6">SUM(D72:D73)</f>
        <v>253</v>
      </c>
      <c r="E74" s="473">
        <f t="shared" si="6"/>
        <v>149</v>
      </c>
      <c r="F74" s="473">
        <f t="shared" si="6"/>
        <v>146</v>
      </c>
      <c r="G74" s="473">
        <f t="shared" si="6"/>
        <v>139</v>
      </c>
      <c r="H74" s="473">
        <f t="shared" si="6"/>
        <v>127</v>
      </c>
      <c r="I74" s="473">
        <f t="shared" si="6"/>
        <v>130</v>
      </c>
      <c r="J74" s="473">
        <f t="shared" si="6"/>
        <v>205</v>
      </c>
      <c r="K74" s="473">
        <f t="shared" si="6"/>
        <v>310</v>
      </c>
      <c r="L74" s="473">
        <f t="shared" si="6"/>
        <v>352</v>
      </c>
      <c r="M74" s="474">
        <f t="shared" si="6"/>
        <v>290</v>
      </c>
      <c r="N74" s="406">
        <f t="shared" si="5"/>
        <v>3098</v>
      </c>
    </row>
  </sheetData>
  <phoneticPr fontId="3"/>
  <printOptions gridLinesSet="0"/>
  <pageMargins left="0.86614173228346458" right="0.19685039370078741" top="0.98425196850393704" bottom="0.59055118110236227" header="0.51181102362204722" footer="0.51181102362204722"/>
  <pageSetup paperSize="9" scale="48" orientation="portrait" horizontalDpi="4294967293" verticalDpi="30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U74"/>
  <sheetViews>
    <sheetView view="pageBreakPreview" topLeftCell="A3" zoomScale="40" zoomScaleNormal="75" zoomScaleSheetLayoutView="40" workbookViewId="0">
      <selection activeCell="S38" sqref="S38"/>
    </sheetView>
  </sheetViews>
  <sheetFormatPr defaultRowHeight="12"/>
  <cols>
    <col min="1" max="1" width="16" style="369" customWidth="1"/>
    <col min="2" max="13" width="14.1640625" style="369" customWidth="1"/>
    <col min="14" max="14" width="16.83203125" style="371" customWidth="1"/>
    <col min="15" max="16384" width="9.33203125" style="371"/>
  </cols>
  <sheetData>
    <row r="1" spans="1:21" hidden="1">
      <c r="B1" s="370">
        <v>11</v>
      </c>
      <c r="C1" s="370">
        <v>17</v>
      </c>
      <c r="D1" s="370">
        <v>23</v>
      </c>
      <c r="E1" s="370">
        <v>24</v>
      </c>
      <c r="F1" s="370">
        <v>25</v>
      </c>
      <c r="G1" s="370">
        <v>26</v>
      </c>
      <c r="H1" s="370">
        <v>27</v>
      </c>
      <c r="I1" s="370">
        <v>28</v>
      </c>
      <c r="J1" s="370">
        <v>29</v>
      </c>
      <c r="K1" s="370">
        <v>30</v>
      </c>
      <c r="L1" s="370">
        <v>31</v>
      </c>
      <c r="M1" s="370">
        <v>37</v>
      </c>
    </row>
    <row r="2" spans="1:21" hidden="1">
      <c r="B2" s="370">
        <v>16</v>
      </c>
      <c r="C2" s="370">
        <v>22</v>
      </c>
      <c r="D2" s="370">
        <v>23</v>
      </c>
      <c r="E2" s="370">
        <v>24</v>
      </c>
      <c r="F2" s="370">
        <v>25</v>
      </c>
      <c r="G2" s="370">
        <v>26</v>
      </c>
      <c r="H2" s="370">
        <v>27</v>
      </c>
      <c r="I2" s="370">
        <v>28</v>
      </c>
      <c r="J2" s="370">
        <v>29</v>
      </c>
      <c r="K2" s="370">
        <v>30</v>
      </c>
      <c r="L2" s="370">
        <v>36</v>
      </c>
      <c r="M2" s="370">
        <v>42</v>
      </c>
    </row>
    <row r="3" spans="1:21">
      <c r="P3" s="371" t="s">
        <v>101</v>
      </c>
    </row>
    <row r="4" spans="1:21" ht="12.75" thickBot="1"/>
    <row r="5" spans="1:21" ht="18" customHeight="1">
      <c r="A5" s="372"/>
      <c r="B5" s="372"/>
      <c r="C5" s="372"/>
      <c r="D5" s="372"/>
      <c r="E5" s="372"/>
      <c r="F5" s="372"/>
      <c r="G5" s="372"/>
      <c r="H5" s="373"/>
      <c r="I5" s="373"/>
      <c r="J5" s="374"/>
      <c r="K5" s="374"/>
      <c r="L5" s="374"/>
      <c r="M5" s="374"/>
      <c r="N5" s="375"/>
    </row>
    <row r="6" spans="1:21" ht="18" customHeight="1">
      <c r="A6" s="372"/>
      <c r="B6" s="372"/>
      <c r="C6" s="372"/>
      <c r="D6" s="372"/>
      <c r="E6" s="372"/>
      <c r="F6" s="372"/>
      <c r="G6" s="372"/>
      <c r="H6" s="376"/>
      <c r="I6" s="376"/>
      <c r="J6" s="372"/>
      <c r="K6" s="372"/>
      <c r="L6" s="372"/>
      <c r="M6" s="372"/>
      <c r="N6" s="377"/>
    </row>
    <row r="7" spans="1:21" ht="18" customHeight="1">
      <c r="A7" s="372"/>
      <c r="B7" s="372"/>
      <c r="C7" s="372"/>
      <c r="D7" s="372"/>
      <c r="E7" s="372"/>
      <c r="F7" s="372"/>
      <c r="G7" s="372"/>
      <c r="H7" s="376"/>
      <c r="I7" s="376"/>
      <c r="J7" s="372"/>
      <c r="K7" s="372"/>
      <c r="L7" s="372"/>
      <c r="M7" s="372"/>
      <c r="N7" s="377"/>
    </row>
    <row r="8" spans="1:21" ht="18" customHeight="1">
      <c r="A8" s="378"/>
      <c r="B8" s="378"/>
      <c r="C8" s="378"/>
      <c r="D8" s="378"/>
      <c r="E8" s="378"/>
      <c r="F8" s="378"/>
      <c r="G8" s="378"/>
      <c r="H8" s="379"/>
      <c r="I8" s="379"/>
      <c r="J8" s="380"/>
      <c r="K8" s="380"/>
      <c r="L8" s="378"/>
      <c r="M8" s="378"/>
      <c r="N8" s="377"/>
      <c r="O8" s="369"/>
      <c r="P8" s="369"/>
      <c r="Q8" s="369"/>
      <c r="R8" s="369"/>
      <c r="S8" s="369"/>
      <c r="T8" s="369"/>
      <c r="U8" s="369"/>
    </row>
    <row r="9" spans="1:21" ht="18" customHeight="1">
      <c r="A9" s="378"/>
      <c r="B9" s="378"/>
      <c r="C9" s="378"/>
      <c r="D9" s="378"/>
      <c r="E9" s="378"/>
      <c r="F9" s="378"/>
      <c r="G9" s="378"/>
      <c r="H9" s="379"/>
      <c r="I9" s="379"/>
      <c r="J9" s="380"/>
      <c r="K9" s="380"/>
      <c r="L9" s="378"/>
      <c r="M9" s="378"/>
      <c r="N9" s="377"/>
      <c r="O9" s="369"/>
      <c r="P9" s="369"/>
      <c r="Q9" s="369"/>
      <c r="R9" s="369"/>
      <c r="S9" s="369"/>
      <c r="T9" s="369"/>
      <c r="U9" s="369"/>
    </row>
    <row r="10" spans="1:21" ht="18" customHeight="1">
      <c r="A10" s="378"/>
      <c r="B10" s="378"/>
      <c r="C10" s="378"/>
      <c r="D10" s="378"/>
      <c r="E10" s="378"/>
      <c r="F10" s="378"/>
      <c r="G10" s="378"/>
      <c r="H10" s="376"/>
      <c r="I10" s="376"/>
      <c r="J10" s="372"/>
      <c r="K10" s="372"/>
      <c r="L10" s="372"/>
      <c r="M10" s="372"/>
      <c r="N10" s="377"/>
      <c r="O10" s="369"/>
      <c r="P10" s="369"/>
      <c r="Q10" s="369"/>
      <c r="R10" s="369"/>
      <c r="S10" s="369"/>
      <c r="T10" s="369"/>
      <c r="U10" s="369"/>
    </row>
    <row r="11" spans="1:21" ht="30" customHeight="1">
      <c r="A11" s="381" t="s">
        <v>231</v>
      </c>
      <c r="B11" s="382"/>
      <c r="C11" s="382"/>
      <c r="D11" s="382"/>
      <c r="E11" s="382"/>
      <c r="F11" s="382"/>
      <c r="G11" s="382"/>
      <c r="H11" s="383" t="s">
        <v>3</v>
      </c>
      <c r="I11" s="383" t="s">
        <v>3</v>
      </c>
      <c r="J11" s="378"/>
      <c r="K11" s="378"/>
      <c r="L11" s="378"/>
      <c r="M11" s="372"/>
      <c r="N11" s="377"/>
      <c r="P11" s="384"/>
      <c r="Q11" s="384"/>
      <c r="R11" s="384"/>
      <c r="S11" s="384"/>
      <c r="T11" s="384"/>
      <c r="U11" s="384"/>
    </row>
    <row r="12" spans="1:21" ht="18" customHeight="1">
      <c r="A12" s="385"/>
      <c r="B12" s="382"/>
      <c r="C12" s="382"/>
      <c r="D12" s="382"/>
      <c r="E12" s="382"/>
      <c r="F12" s="382"/>
      <c r="G12" s="382"/>
      <c r="H12" s="383"/>
      <c r="I12" s="383"/>
      <c r="J12" s="378"/>
      <c r="K12" s="378"/>
      <c r="L12" s="378"/>
      <c r="M12" s="372"/>
      <c r="N12" s="377"/>
      <c r="P12" s="384"/>
      <c r="Q12" s="384"/>
      <c r="R12" s="384"/>
      <c r="S12" s="384"/>
      <c r="T12" s="384"/>
      <c r="U12" s="384"/>
    </row>
    <row r="13" spans="1:21" ht="18" customHeight="1">
      <c r="A13" s="385"/>
      <c r="B13" s="382"/>
      <c r="C13" s="382"/>
      <c r="D13" s="382"/>
      <c r="E13" s="382"/>
      <c r="F13" s="382"/>
      <c r="G13" s="382"/>
      <c r="H13" s="383"/>
      <c r="I13" s="383"/>
      <c r="J13" s="378"/>
      <c r="K13" s="378"/>
      <c r="L13" s="378"/>
      <c r="M13" s="372"/>
      <c r="N13" s="377"/>
      <c r="P13" s="384"/>
      <c r="Q13" s="384"/>
      <c r="R13" s="384"/>
      <c r="S13" s="384"/>
      <c r="T13" s="384"/>
      <c r="U13" s="384"/>
    </row>
    <row r="14" spans="1:21" ht="18" customHeight="1">
      <c r="A14" s="385"/>
      <c r="B14" s="382"/>
      <c r="C14" s="382"/>
      <c r="D14" s="382"/>
      <c r="E14" s="382"/>
      <c r="F14" s="382"/>
      <c r="G14" s="382"/>
      <c r="H14" s="383"/>
      <c r="I14" s="383"/>
      <c r="J14" s="378"/>
      <c r="K14" s="378"/>
      <c r="L14" s="378"/>
      <c r="M14" s="372"/>
      <c r="N14" s="377"/>
      <c r="P14" s="384"/>
      <c r="Q14" s="384"/>
      <c r="R14" s="384"/>
      <c r="S14" s="384"/>
      <c r="T14" s="384"/>
      <c r="U14" s="384"/>
    </row>
    <row r="15" spans="1:21" ht="18" customHeight="1">
      <c r="A15" s="378"/>
      <c r="B15" s="378"/>
      <c r="D15" s="378"/>
      <c r="E15" s="378"/>
      <c r="F15" s="378"/>
      <c r="G15" s="378"/>
      <c r="H15" s="383"/>
      <c r="I15" s="383"/>
      <c r="J15" s="378"/>
      <c r="K15" s="378"/>
      <c r="L15" s="378"/>
      <c r="M15" s="378"/>
      <c r="N15" s="377"/>
      <c r="U15" s="384"/>
    </row>
    <row r="16" spans="1:21" ht="18" customHeight="1">
      <c r="A16" s="378"/>
      <c r="B16" s="378"/>
      <c r="D16" s="378"/>
      <c r="E16" s="378"/>
      <c r="F16" s="386"/>
      <c r="G16" s="382"/>
      <c r="H16" s="383"/>
      <c r="I16" s="383"/>
      <c r="J16" s="378"/>
      <c r="K16" s="378"/>
      <c r="L16" s="378"/>
      <c r="M16" s="378"/>
      <c r="N16" s="377"/>
      <c r="U16" s="384"/>
    </row>
    <row r="17" spans="1:21" ht="18" customHeight="1">
      <c r="A17" s="378"/>
      <c r="B17" s="378"/>
      <c r="D17" s="378"/>
      <c r="E17" s="378"/>
      <c r="F17" s="378"/>
      <c r="G17" s="378"/>
      <c r="H17" s="383"/>
      <c r="I17" s="383"/>
      <c r="J17" s="378"/>
      <c r="K17" s="378"/>
      <c r="L17" s="378"/>
      <c r="M17" s="378"/>
      <c r="N17" s="377"/>
      <c r="U17" s="384"/>
    </row>
    <row r="18" spans="1:21" ht="18" customHeight="1">
      <c r="A18" s="378"/>
      <c r="B18" s="378"/>
      <c r="D18" s="378"/>
      <c r="E18" s="378"/>
      <c r="F18" s="386" t="s">
        <v>189</v>
      </c>
      <c r="G18" s="382"/>
      <c r="H18" s="383"/>
      <c r="I18" s="383"/>
      <c r="J18" s="378"/>
      <c r="K18" s="378"/>
      <c r="L18" s="378"/>
      <c r="M18" s="378"/>
      <c r="N18" s="377"/>
      <c r="U18" s="384"/>
    </row>
    <row r="19" spans="1:21" ht="18" customHeight="1">
      <c r="A19" s="378"/>
      <c r="B19" s="378"/>
      <c r="D19" s="378"/>
      <c r="E19" s="378"/>
      <c r="F19" s="378"/>
      <c r="G19" s="378"/>
      <c r="H19" s="383"/>
      <c r="I19" s="383"/>
      <c r="J19" s="378"/>
      <c r="K19" s="378"/>
      <c r="L19" s="378"/>
      <c r="M19" s="378"/>
      <c r="N19" s="377"/>
      <c r="U19" s="384"/>
    </row>
    <row r="20" spans="1:21" ht="18" customHeight="1">
      <c r="A20" s="378"/>
      <c r="B20" s="378"/>
      <c r="D20" s="378"/>
      <c r="E20" s="378"/>
      <c r="F20" s="386" t="s">
        <v>190</v>
      </c>
      <c r="G20" s="382"/>
      <c r="H20" s="383"/>
      <c r="I20" s="383"/>
      <c r="J20" s="378"/>
      <c r="K20" s="378"/>
      <c r="L20" s="378"/>
      <c r="M20" s="378"/>
      <c r="N20" s="377"/>
      <c r="T20" s="384"/>
    </row>
    <row r="21" spans="1:21" ht="18" customHeight="1" thickBot="1">
      <c r="A21" s="387"/>
      <c r="B21" s="387"/>
      <c r="D21" s="387"/>
      <c r="E21" s="387"/>
      <c r="F21" s="387"/>
      <c r="G21" s="387"/>
      <c r="H21" s="383"/>
      <c r="I21" s="383"/>
      <c r="J21" s="378"/>
      <c r="K21" s="378"/>
      <c r="L21" s="378"/>
      <c r="M21" s="378"/>
      <c r="N21" s="377"/>
      <c r="T21" s="384"/>
    </row>
    <row r="22" spans="1:21" ht="18" customHeight="1">
      <c r="A22" s="388" t="s">
        <v>309</v>
      </c>
      <c r="B22" s="389"/>
      <c r="C22" s="390"/>
      <c r="D22" s="390"/>
      <c r="E22" s="390"/>
      <c r="F22" s="390"/>
      <c r="G22" s="390"/>
      <c r="H22" s="383"/>
      <c r="I22" s="383"/>
      <c r="J22" s="378"/>
      <c r="K22" s="378"/>
      <c r="L22" s="378"/>
      <c r="M22" s="378"/>
      <c r="N22" s="377"/>
      <c r="S22" s="384"/>
      <c r="T22" s="384"/>
    </row>
    <row r="23" spans="1:21" ht="18" customHeight="1" thickBot="1">
      <c r="A23" s="391" t="s">
        <v>256</v>
      </c>
      <c r="B23" s="387"/>
      <c r="C23" s="392"/>
      <c r="D23" s="392"/>
      <c r="E23" s="392"/>
      <c r="F23" s="392"/>
      <c r="G23" s="392"/>
      <c r="H23" s="393"/>
      <c r="I23" s="393"/>
      <c r="J23" s="387"/>
      <c r="K23" s="387"/>
      <c r="L23" s="387"/>
      <c r="M23" s="387"/>
      <c r="N23" s="394"/>
      <c r="S23" s="384"/>
      <c r="T23" s="384"/>
    </row>
    <row r="24" spans="1:21" s="398" customFormat="1" ht="22.15" customHeight="1" thickBot="1">
      <c r="A24" s="395" t="s">
        <v>212</v>
      </c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7"/>
    </row>
    <row r="25" spans="1:21" ht="18" customHeight="1">
      <c r="A25" s="399"/>
      <c r="B25" s="400"/>
      <c r="C25" s="400"/>
      <c r="D25" s="400"/>
      <c r="E25" s="400"/>
      <c r="F25" s="400"/>
      <c r="G25" s="400"/>
      <c r="H25" s="400"/>
      <c r="I25" s="400"/>
      <c r="J25" s="400"/>
      <c r="K25" s="400"/>
      <c r="L25" s="400"/>
      <c r="M25" s="400"/>
      <c r="N25" s="377"/>
    </row>
    <row r="26" spans="1:21" ht="18" customHeight="1">
      <c r="A26" s="383"/>
      <c r="B26" s="378"/>
      <c r="C26" s="378"/>
      <c r="D26" s="378"/>
      <c r="E26" s="378"/>
      <c r="F26" s="378"/>
      <c r="G26" s="378"/>
      <c r="H26" s="378"/>
      <c r="I26" s="378"/>
      <c r="J26" s="378"/>
      <c r="K26" s="378"/>
      <c r="L26" s="378"/>
      <c r="M26" s="378"/>
      <c r="N26" s="377"/>
    </row>
    <row r="27" spans="1:21" ht="18" customHeight="1">
      <c r="A27" s="383"/>
      <c r="B27" s="378"/>
      <c r="C27" s="378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7"/>
    </row>
    <row r="28" spans="1:21" ht="18" customHeight="1">
      <c r="A28" s="383"/>
      <c r="B28" s="378"/>
      <c r="C28" s="378"/>
      <c r="D28" s="378"/>
      <c r="E28" s="378"/>
      <c r="F28" s="378"/>
      <c r="G28" s="378"/>
      <c r="H28" s="378"/>
      <c r="I28" s="378"/>
      <c r="J28" s="378"/>
      <c r="K28" s="378"/>
      <c r="L28" s="378"/>
      <c r="M28" s="378"/>
      <c r="N28" s="377"/>
    </row>
    <row r="29" spans="1:21" ht="18" customHeight="1">
      <c r="A29" s="383"/>
      <c r="B29" s="378"/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7"/>
    </row>
    <row r="30" spans="1:21" ht="18" customHeight="1">
      <c r="A30" s="383"/>
      <c r="B30" s="378"/>
      <c r="C30" s="378"/>
      <c r="D30" s="378"/>
      <c r="E30" s="378"/>
      <c r="F30" s="378"/>
      <c r="G30" s="378"/>
      <c r="H30" s="378"/>
      <c r="I30" s="378"/>
      <c r="J30" s="378"/>
      <c r="K30" s="378"/>
      <c r="L30" s="378"/>
      <c r="M30" s="378"/>
      <c r="N30" s="377"/>
    </row>
    <row r="31" spans="1:21" ht="18" customHeight="1">
      <c r="A31" s="383"/>
      <c r="B31" s="378"/>
      <c r="C31" s="378"/>
      <c r="D31" s="378"/>
      <c r="E31" s="378"/>
      <c r="F31" s="378"/>
      <c r="G31" s="378"/>
      <c r="H31" s="378"/>
      <c r="I31" s="378"/>
      <c r="J31" s="378"/>
      <c r="K31" s="378"/>
      <c r="L31" s="378"/>
      <c r="M31" s="378"/>
      <c r="N31" s="377"/>
    </row>
    <row r="32" spans="1:21" ht="18" customHeight="1">
      <c r="A32" s="383"/>
      <c r="B32" s="378"/>
      <c r="C32" s="378"/>
      <c r="D32" s="378"/>
      <c r="E32" s="378"/>
      <c r="F32" s="378"/>
      <c r="G32" s="378"/>
      <c r="H32" s="378"/>
      <c r="I32" s="378"/>
      <c r="J32" s="378"/>
      <c r="K32" s="378"/>
      <c r="L32" s="378"/>
      <c r="M32" s="378"/>
      <c r="N32" s="377"/>
    </row>
    <row r="33" spans="1:14" ht="18" customHeight="1">
      <c r="A33" s="383"/>
      <c r="B33" s="378"/>
      <c r="C33" s="378"/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377"/>
    </row>
    <row r="34" spans="1:14" ht="18" customHeight="1">
      <c r="A34" s="383"/>
      <c r="B34" s="378"/>
      <c r="C34" s="378"/>
      <c r="D34" s="378"/>
      <c r="E34" s="378"/>
      <c r="F34" s="378"/>
      <c r="G34" s="378"/>
      <c r="H34" s="378"/>
      <c r="I34" s="378"/>
      <c r="J34" s="378"/>
      <c r="K34" s="378"/>
      <c r="L34" s="378"/>
      <c r="M34" s="378"/>
      <c r="N34" s="377"/>
    </row>
    <row r="35" spans="1:14" ht="18" customHeight="1">
      <c r="A35" s="383"/>
      <c r="B35" s="378"/>
      <c r="C35" s="378"/>
      <c r="D35" s="378"/>
      <c r="E35" s="378"/>
      <c r="F35" s="378"/>
      <c r="G35" s="378"/>
      <c r="H35" s="378"/>
      <c r="I35" s="378"/>
      <c r="J35" s="378"/>
      <c r="K35" s="378"/>
      <c r="L35" s="378"/>
      <c r="M35" s="378"/>
      <c r="N35" s="377"/>
    </row>
    <row r="36" spans="1:14" ht="18" customHeight="1" thickBot="1">
      <c r="A36" s="393"/>
      <c r="B36" s="387"/>
      <c r="C36" s="387"/>
      <c r="D36" s="387"/>
      <c r="E36" s="387"/>
      <c r="F36" s="387"/>
      <c r="G36" s="387"/>
      <c r="H36" s="387"/>
      <c r="I36" s="387"/>
      <c r="J36" s="387"/>
      <c r="K36" s="387"/>
      <c r="L36" s="387"/>
      <c r="M36" s="387"/>
      <c r="N36" s="394"/>
    </row>
    <row r="37" spans="1:14" s="398" customFormat="1" ht="19.899999999999999" customHeight="1" thickBot="1">
      <c r="A37" s="401" t="s">
        <v>157</v>
      </c>
      <c r="B37" s="402" t="s">
        <v>217</v>
      </c>
      <c r="C37" s="403" t="s">
        <v>218</v>
      </c>
      <c r="D37" s="403" t="s">
        <v>219</v>
      </c>
      <c r="E37" s="403" t="s">
        <v>220</v>
      </c>
      <c r="F37" s="403" t="s">
        <v>221</v>
      </c>
      <c r="G37" s="403" t="s">
        <v>222</v>
      </c>
      <c r="H37" s="403" t="s">
        <v>223</v>
      </c>
      <c r="I37" s="403" t="s">
        <v>224</v>
      </c>
      <c r="J37" s="403" t="s">
        <v>225</v>
      </c>
      <c r="K37" s="403" t="s">
        <v>226</v>
      </c>
      <c r="L37" s="403" t="s">
        <v>227</v>
      </c>
      <c r="M37" s="403" t="s">
        <v>228</v>
      </c>
      <c r="N37" s="404" t="s">
        <v>14</v>
      </c>
    </row>
    <row r="38" spans="1:14" s="398" customFormat="1" ht="19.899999999999999" customHeight="1">
      <c r="A38" s="405" t="s">
        <v>189</v>
      </c>
      <c r="B38" s="469">
        <f>'No1_3（歩行者交通量）'!B27</f>
        <v>13</v>
      </c>
      <c r="C38" s="470">
        <f>'No1_3（歩行者交通量）'!B34</f>
        <v>149</v>
      </c>
      <c r="D38" s="470">
        <f>'No1_3（歩行者交通量）'!B35</f>
        <v>74</v>
      </c>
      <c r="E38" s="470">
        <f>'No1_3（歩行者交通量）'!B36</f>
        <v>42</v>
      </c>
      <c r="F38" s="470">
        <f>'No1_3（歩行者交通量）'!B37</f>
        <v>45</v>
      </c>
      <c r="G38" s="470">
        <f>'No1_2（歩行者交通量）'!B38</f>
        <v>44</v>
      </c>
      <c r="H38" s="470">
        <f>'No1_3（歩行者交通量）'!B39</f>
        <v>20</v>
      </c>
      <c r="I38" s="470">
        <f>'No1_3（歩行者交通量）'!B40</f>
        <v>44</v>
      </c>
      <c r="J38" s="470">
        <f>'No1_3（歩行者交通量）'!B41</f>
        <v>87</v>
      </c>
      <c r="K38" s="470">
        <f>'No1_3（歩行者交通量）'!B42</f>
        <v>53</v>
      </c>
      <c r="L38" s="470">
        <f>'No1_3（歩行者交通量）'!B49</f>
        <v>56</v>
      </c>
      <c r="M38" s="471">
        <f>'No1_3（歩行者交通量）'!B56</f>
        <v>68</v>
      </c>
      <c r="N38" s="447">
        <f>SUM(B38:M38)</f>
        <v>695</v>
      </c>
    </row>
    <row r="39" spans="1:14" s="398" customFormat="1" ht="19.899999999999999" customHeight="1" thickBot="1">
      <c r="A39" s="407" t="s">
        <v>190</v>
      </c>
      <c r="B39" s="472">
        <f>'No1_3（歩行者交通量）'!C27</f>
        <v>0</v>
      </c>
      <c r="C39" s="473">
        <f>'No1_3（歩行者交通量）'!C34</f>
        <v>32</v>
      </c>
      <c r="D39" s="473">
        <f>'No1_3（歩行者交通量）'!C35</f>
        <v>16</v>
      </c>
      <c r="E39" s="473">
        <f>'No1_3（歩行者交通量）'!C36</f>
        <v>14</v>
      </c>
      <c r="F39" s="473">
        <f>'No1_3（歩行者交通量）'!C37</f>
        <v>13</v>
      </c>
      <c r="G39" s="473">
        <f>'No1_3（歩行者交通量）'!C38</f>
        <v>6</v>
      </c>
      <c r="H39" s="473">
        <f>'No1_3（歩行者交通量）'!C39</f>
        <v>11</v>
      </c>
      <c r="I39" s="473">
        <f>'No1_3（歩行者交通量）'!C40</f>
        <v>9</v>
      </c>
      <c r="J39" s="473">
        <f>'No1_3（歩行者交通量）'!C41</f>
        <v>29</v>
      </c>
      <c r="K39" s="473">
        <f>'No1_3（歩行者交通量）'!C42</f>
        <v>18</v>
      </c>
      <c r="L39" s="473">
        <f>'No1_3（歩行者交通量）'!C49</f>
        <v>13</v>
      </c>
      <c r="M39" s="474">
        <f>'No1_3（歩行者交通量）'!C56</f>
        <v>15</v>
      </c>
      <c r="N39" s="408">
        <f t="shared" ref="N39:N40" si="0">SUM(B39:M39)</f>
        <v>176</v>
      </c>
    </row>
    <row r="40" spans="1:14" s="398" customFormat="1" ht="19.899999999999999" customHeight="1" thickBot="1">
      <c r="A40" s="409" t="s">
        <v>159</v>
      </c>
      <c r="B40" s="472">
        <f>SUM(B38:B39)</f>
        <v>13</v>
      </c>
      <c r="C40" s="473">
        <f>SUM(C38:C39)</f>
        <v>181</v>
      </c>
      <c r="D40" s="473">
        <f t="shared" ref="D40:M40" si="1">SUM(D38:D39)</f>
        <v>90</v>
      </c>
      <c r="E40" s="473">
        <f t="shared" si="1"/>
        <v>56</v>
      </c>
      <c r="F40" s="473">
        <f t="shared" si="1"/>
        <v>58</v>
      </c>
      <c r="G40" s="473">
        <f t="shared" si="1"/>
        <v>50</v>
      </c>
      <c r="H40" s="473">
        <f t="shared" si="1"/>
        <v>31</v>
      </c>
      <c r="I40" s="473">
        <f t="shared" si="1"/>
        <v>53</v>
      </c>
      <c r="J40" s="473">
        <f t="shared" si="1"/>
        <v>116</v>
      </c>
      <c r="K40" s="473">
        <f t="shared" si="1"/>
        <v>71</v>
      </c>
      <c r="L40" s="473">
        <f t="shared" si="1"/>
        <v>69</v>
      </c>
      <c r="M40" s="474">
        <f t="shared" si="1"/>
        <v>83</v>
      </c>
      <c r="N40" s="406">
        <f t="shared" si="0"/>
        <v>871</v>
      </c>
    </row>
    <row r="41" spans="1:14" s="398" customFormat="1" ht="22.15" customHeight="1" thickBot="1">
      <c r="A41" s="395" t="s">
        <v>213</v>
      </c>
      <c r="B41" s="396"/>
      <c r="C41" s="396"/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7"/>
    </row>
    <row r="42" spans="1:14" ht="18" customHeight="1">
      <c r="A42" s="399"/>
      <c r="B42" s="400"/>
      <c r="C42" s="400"/>
      <c r="D42" s="400"/>
      <c r="E42" s="400"/>
      <c r="F42" s="400"/>
      <c r="G42" s="400"/>
      <c r="H42" s="400"/>
      <c r="I42" s="400"/>
      <c r="J42" s="400"/>
      <c r="K42" s="400"/>
      <c r="L42" s="400"/>
      <c r="M42" s="400"/>
      <c r="N42" s="377"/>
    </row>
    <row r="43" spans="1:14" ht="18" customHeight="1">
      <c r="A43" s="383"/>
      <c r="B43" s="378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7"/>
    </row>
    <row r="44" spans="1:14" ht="18" customHeight="1">
      <c r="A44" s="383"/>
      <c r="B44" s="378"/>
      <c r="C44" s="378"/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7"/>
    </row>
    <row r="45" spans="1:14" ht="18" customHeight="1">
      <c r="A45" s="383"/>
      <c r="B45" s="378"/>
      <c r="C45" s="378"/>
      <c r="D45" s="378"/>
      <c r="E45" s="378"/>
      <c r="F45" s="378"/>
      <c r="G45" s="378"/>
      <c r="H45" s="378"/>
      <c r="I45" s="378"/>
      <c r="J45" s="378"/>
      <c r="K45" s="378"/>
      <c r="L45" s="378"/>
      <c r="M45" s="378"/>
      <c r="N45" s="377"/>
    </row>
    <row r="46" spans="1:14" ht="18" customHeight="1">
      <c r="A46" s="383"/>
      <c r="B46" s="378"/>
      <c r="C46" s="378"/>
      <c r="D46" s="378"/>
      <c r="E46" s="378"/>
      <c r="F46" s="378"/>
      <c r="G46" s="378"/>
      <c r="H46" s="378"/>
      <c r="I46" s="378"/>
      <c r="J46" s="378"/>
      <c r="K46" s="378"/>
      <c r="L46" s="378"/>
      <c r="M46" s="378"/>
      <c r="N46" s="377"/>
    </row>
    <row r="47" spans="1:14" ht="18" customHeight="1">
      <c r="A47" s="383"/>
      <c r="B47" s="378"/>
      <c r="C47" s="378"/>
      <c r="D47" s="378"/>
      <c r="E47" s="378"/>
      <c r="F47" s="378"/>
      <c r="G47" s="378"/>
      <c r="H47" s="378"/>
      <c r="I47" s="378"/>
      <c r="J47" s="378"/>
      <c r="K47" s="378"/>
      <c r="L47" s="378"/>
      <c r="M47" s="378"/>
      <c r="N47" s="377"/>
    </row>
    <row r="48" spans="1:14" ht="18" customHeight="1">
      <c r="A48" s="383"/>
      <c r="B48" s="378"/>
      <c r="C48" s="378"/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7"/>
    </row>
    <row r="49" spans="1:14" ht="18" customHeight="1">
      <c r="A49" s="383"/>
      <c r="B49" s="378"/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7"/>
    </row>
    <row r="50" spans="1:14" ht="18" customHeight="1">
      <c r="A50" s="383"/>
      <c r="B50" s="378"/>
      <c r="C50" s="378"/>
      <c r="D50" s="378"/>
      <c r="E50" s="378"/>
      <c r="F50" s="378"/>
      <c r="G50" s="378"/>
      <c r="H50" s="378"/>
      <c r="I50" s="378"/>
      <c r="J50" s="378"/>
      <c r="K50" s="378"/>
      <c r="L50" s="378"/>
      <c r="M50" s="378"/>
      <c r="N50" s="377"/>
    </row>
    <row r="51" spans="1:14" ht="18" customHeight="1">
      <c r="A51" s="383"/>
      <c r="B51" s="378"/>
      <c r="C51" s="378"/>
      <c r="D51" s="378"/>
      <c r="E51" s="378"/>
      <c r="F51" s="378"/>
      <c r="G51" s="378"/>
      <c r="H51" s="378"/>
      <c r="I51" s="378"/>
      <c r="J51" s="378"/>
      <c r="K51" s="378"/>
      <c r="L51" s="378"/>
      <c r="M51" s="378"/>
      <c r="N51" s="377"/>
    </row>
    <row r="52" spans="1:14" ht="18" customHeight="1">
      <c r="A52" s="383"/>
      <c r="B52" s="378"/>
      <c r="C52" s="378"/>
      <c r="D52" s="378"/>
      <c r="E52" s="378"/>
      <c r="F52" s="378"/>
      <c r="G52" s="378"/>
      <c r="H52" s="378"/>
      <c r="I52" s="378"/>
      <c r="J52" s="378"/>
      <c r="K52" s="378"/>
      <c r="L52" s="378"/>
      <c r="M52" s="378"/>
      <c r="N52" s="377"/>
    </row>
    <row r="53" spans="1:14" ht="18" customHeight="1" thickBot="1">
      <c r="A53" s="393"/>
      <c r="B53" s="387"/>
      <c r="C53" s="387"/>
      <c r="D53" s="387"/>
      <c r="E53" s="387"/>
      <c r="F53" s="387"/>
      <c r="G53" s="387"/>
      <c r="H53" s="387"/>
      <c r="I53" s="387"/>
      <c r="J53" s="387"/>
      <c r="K53" s="387"/>
      <c r="L53" s="387"/>
      <c r="M53" s="387"/>
      <c r="N53" s="394"/>
    </row>
    <row r="54" spans="1:14" s="398" customFormat="1" ht="19.899999999999999" customHeight="1" thickBot="1">
      <c r="A54" s="401" t="s">
        <v>157</v>
      </c>
      <c r="B54" s="402" t="s">
        <v>217</v>
      </c>
      <c r="C54" s="403" t="s">
        <v>218</v>
      </c>
      <c r="D54" s="403" t="s">
        <v>219</v>
      </c>
      <c r="E54" s="403" t="s">
        <v>220</v>
      </c>
      <c r="F54" s="403" t="s">
        <v>221</v>
      </c>
      <c r="G54" s="403" t="s">
        <v>222</v>
      </c>
      <c r="H54" s="403" t="s">
        <v>223</v>
      </c>
      <c r="I54" s="403" t="s">
        <v>224</v>
      </c>
      <c r="J54" s="403" t="s">
        <v>225</v>
      </c>
      <c r="K54" s="403" t="s">
        <v>226</v>
      </c>
      <c r="L54" s="403" t="s">
        <v>227</v>
      </c>
      <c r="M54" s="403" t="s">
        <v>228</v>
      </c>
      <c r="N54" s="404" t="s">
        <v>14</v>
      </c>
    </row>
    <row r="55" spans="1:14" s="398" customFormat="1" ht="19.899999999999999" customHeight="1">
      <c r="A55" s="405" t="s">
        <v>189</v>
      </c>
      <c r="B55" s="469">
        <f>'No1_3（歩行者交通量）'!E27</f>
        <v>185</v>
      </c>
      <c r="C55" s="470">
        <f>'No1_3（歩行者交通量）'!E34</f>
        <v>49</v>
      </c>
      <c r="D55" s="470">
        <f>'No1_3（歩行者交通量）'!E35</f>
        <v>34</v>
      </c>
      <c r="E55" s="470">
        <f>'No1_3（歩行者交通量）'!E36</f>
        <v>19</v>
      </c>
      <c r="F55" s="470">
        <f>'No1_3（歩行者交通量）'!E37</f>
        <v>7</v>
      </c>
      <c r="G55" s="470">
        <f>'No1_3（歩行者交通量）'!E38</f>
        <v>23</v>
      </c>
      <c r="H55" s="470">
        <f>'No1_3（歩行者交通量）'!E39</f>
        <v>14</v>
      </c>
      <c r="I55" s="470">
        <f>'No1_3（歩行者交通量）'!E40</f>
        <v>32</v>
      </c>
      <c r="J55" s="470">
        <f>'No1_3（歩行者交通量）'!E41</f>
        <v>36</v>
      </c>
      <c r="K55" s="470">
        <f>'No1_3（歩行者交通量）'!E42</f>
        <v>28</v>
      </c>
      <c r="L55" s="470">
        <f>'No1_3（歩行者交通量）'!E49</f>
        <v>32</v>
      </c>
      <c r="M55" s="471">
        <f>'No1_3（歩行者交通量）'!E56</f>
        <v>59</v>
      </c>
      <c r="N55" s="447">
        <f>SUM(B55:M55)</f>
        <v>518</v>
      </c>
    </row>
    <row r="56" spans="1:14" s="398" customFormat="1" ht="19.899999999999999" customHeight="1" thickBot="1">
      <c r="A56" s="407" t="s">
        <v>190</v>
      </c>
      <c r="B56" s="472">
        <f>'No1_3（歩行者交通量）'!F27</f>
        <v>51</v>
      </c>
      <c r="C56" s="473">
        <f>'No1_3（歩行者交通量）'!F34</f>
        <v>10</v>
      </c>
      <c r="D56" s="473">
        <f>'No1_3（歩行者交通量）'!F35</f>
        <v>6</v>
      </c>
      <c r="E56" s="473">
        <f>'No1_3（歩行者交通量）'!F36</f>
        <v>7</v>
      </c>
      <c r="F56" s="473">
        <f>'No1_3（歩行者交通量）'!F37</f>
        <v>8</v>
      </c>
      <c r="G56" s="473">
        <f>'No1_3（歩行者交通量）'!F38</f>
        <v>3</v>
      </c>
      <c r="H56" s="473">
        <f>'No1_3（歩行者交通量）'!F39</f>
        <v>2</v>
      </c>
      <c r="I56" s="473">
        <f>'No1_3（歩行者交通量）'!F40</f>
        <v>12</v>
      </c>
      <c r="J56" s="473">
        <f>'No1_3（歩行者交通量）'!F41</f>
        <v>10</v>
      </c>
      <c r="K56" s="473">
        <f>'No1_3（歩行者交通量）'!F42</f>
        <v>14</v>
      </c>
      <c r="L56" s="473">
        <f>'No1_3（歩行者交通量）'!F49</f>
        <v>19</v>
      </c>
      <c r="M56" s="474">
        <f>'No1_3（歩行者交通量）'!F56</f>
        <v>25</v>
      </c>
      <c r="N56" s="408">
        <f t="shared" ref="N56:N57" si="2">SUM(B56:M56)</f>
        <v>167</v>
      </c>
    </row>
    <row r="57" spans="1:14" s="398" customFormat="1" ht="19.899999999999999" customHeight="1" thickBot="1">
      <c r="A57" s="409" t="s">
        <v>159</v>
      </c>
      <c r="B57" s="472">
        <f>SUM(B55:B56)</f>
        <v>236</v>
      </c>
      <c r="C57" s="473">
        <f>SUM(C55:C56)</f>
        <v>59</v>
      </c>
      <c r="D57" s="473">
        <f t="shared" ref="D57:M57" si="3">SUM(D55:D56)</f>
        <v>40</v>
      </c>
      <c r="E57" s="473">
        <f t="shared" si="3"/>
        <v>26</v>
      </c>
      <c r="F57" s="473">
        <f t="shared" si="3"/>
        <v>15</v>
      </c>
      <c r="G57" s="473">
        <f t="shared" si="3"/>
        <v>26</v>
      </c>
      <c r="H57" s="473">
        <f t="shared" si="3"/>
        <v>16</v>
      </c>
      <c r="I57" s="473">
        <f t="shared" si="3"/>
        <v>44</v>
      </c>
      <c r="J57" s="473">
        <f t="shared" si="3"/>
        <v>46</v>
      </c>
      <c r="K57" s="473">
        <f t="shared" si="3"/>
        <v>42</v>
      </c>
      <c r="L57" s="473">
        <f t="shared" si="3"/>
        <v>51</v>
      </c>
      <c r="M57" s="474">
        <f t="shared" si="3"/>
        <v>84</v>
      </c>
      <c r="N57" s="406">
        <f t="shared" si="2"/>
        <v>685</v>
      </c>
    </row>
    <row r="58" spans="1:14" s="398" customFormat="1" ht="22.15" customHeight="1" thickBot="1">
      <c r="A58" s="395" t="s">
        <v>229</v>
      </c>
      <c r="B58" s="396"/>
      <c r="C58" s="396"/>
      <c r="D58" s="396"/>
      <c r="E58" s="396"/>
      <c r="F58" s="396"/>
      <c r="G58" s="396"/>
      <c r="H58" s="396"/>
      <c r="I58" s="396"/>
      <c r="J58" s="396"/>
      <c r="K58" s="396"/>
      <c r="L58" s="396"/>
      <c r="M58" s="396"/>
      <c r="N58" s="397"/>
    </row>
    <row r="59" spans="1:14" ht="18" customHeight="1">
      <c r="A59" s="399"/>
      <c r="B59" s="400"/>
      <c r="C59" s="400"/>
      <c r="D59" s="400"/>
      <c r="E59" s="400"/>
      <c r="F59" s="400"/>
      <c r="G59" s="400"/>
      <c r="H59" s="400"/>
      <c r="I59" s="400"/>
      <c r="J59" s="400"/>
      <c r="K59" s="400"/>
      <c r="L59" s="400"/>
      <c r="M59" s="400"/>
      <c r="N59" s="377"/>
    </row>
    <row r="60" spans="1:14" ht="18" customHeight="1">
      <c r="A60" s="383"/>
      <c r="B60" s="378"/>
      <c r="C60" s="378"/>
      <c r="D60" s="378"/>
      <c r="E60" s="378"/>
      <c r="F60" s="378"/>
      <c r="G60" s="378"/>
      <c r="H60" s="378"/>
      <c r="I60" s="378"/>
      <c r="J60" s="378"/>
      <c r="K60" s="378"/>
      <c r="L60" s="378"/>
      <c r="M60" s="378"/>
      <c r="N60" s="377"/>
    </row>
    <row r="61" spans="1:14" ht="18" customHeight="1">
      <c r="A61" s="383"/>
      <c r="B61" s="378"/>
      <c r="C61" s="378"/>
      <c r="D61" s="378"/>
      <c r="E61" s="378"/>
      <c r="F61" s="378"/>
      <c r="G61" s="378"/>
      <c r="H61" s="378"/>
      <c r="I61" s="378"/>
      <c r="J61" s="378"/>
      <c r="K61" s="378"/>
      <c r="L61" s="378"/>
      <c r="M61" s="378"/>
      <c r="N61" s="377"/>
    </row>
    <row r="62" spans="1:14" ht="18" customHeight="1">
      <c r="A62" s="383"/>
      <c r="B62" s="378"/>
      <c r="C62" s="378"/>
      <c r="D62" s="378"/>
      <c r="E62" s="378"/>
      <c r="F62" s="378"/>
      <c r="G62" s="378"/>
      <c r="H62" s="378"/>
      <c r="I62" s="378"/>
      <c r="J62" s="378"/>
      <c r="K62" s="378"/>
      <c r="L62" s="378"/>
      <c r="M62" s="378"/>
      <c r="N62" s="377"/>
    </row>
    <row r="63" spans="1:14" ht="18" customHeight="1">
      <c r="A63" s="383"/>
      <c r="B63" s="378"/>
      <c r="C63" s="378"/>
      <c r="D63" s="378"/>
      <c r="E63" s="378"/>
      <c r="F63" s="378"/>
      <c r="G63" s="378"/>
      <c r="H63" s="378"/>
      <c r="I63" s="378"/>
      <c r="J63" s="378"/>
      <c r="K63" s="378"/>
      <c r="L63" s="378"/>
      <c r="M63" s="378"/>
      <c r="N63" s="377"/>
    </row>
    <row r="64" spans="1:14" ht="18" customHeight="1">
      <c r="A64" s="383"/>
      <c r="B64" s="378"/>
      <c r="C64" s="378"/>
      <c r="D64" s="378"/>
      <c r="E64" s="378"/>
      <c r="F64" s="378"/>
      <c r="G64" s="378"/>
      <c r="H64" s="378"/>
      <c r="I64" s="378"/>
      <c r="J64" s="378"/>
      <c r="K64" s="378"/>
      <c r="L64" s="378"/>
      <c r="M64" s="378"/>
      <c r="N64" s="377"/>
    </row>
    <row r="65" spans="1:14" ht="18" customHeight="1">
      <c r="A65" s="383"/>
      <c r="B65" s="378"/>
      <c r="C65" s="378"/>
      <c r="D65" s="378"/>
      <c r="E65" s="378"/>
      <c r="F65" s="378"/>
      <c r="G65" s="378"/>
      <c r="H65" s="378"/>
      <c r="I65" s="378"/>
      <c r="J65" s="378"/>
      <c r="K65" s="378"/>
      <c r="L65" s="378"/>
      <c r="M65" s="378"/>
      <c r="N65" s="377"/>
    </row>
    <row r="66" spans="1:14" ht="18" customHeight="1">
      <c r="A66" s="383"/>
      <c r="B66" s="378"/>
      <c r="C66" s="378"/>
      <c r="D66" s="378"/>
      <c r="E66" s="378"/>
      <c r="F66" s="378"/>
      <c r="G66" s="378"/>
      <c r="H66" s="378"/>
      <c r="I66" s="378"/>
      <c r="J66" s="378"/>
      <c r="K66" s="378"/>
      <c r="L66" s="378"/>
      <c r="M66" s="378"/>
      <c r="N66" s="377"/>
    </row>
    <row r="67" spans="1:14" ht="18" customHeight="1">
      <c r="A67" s="383"/>
      <c r="B67" s="378"/>
      <c r="C67" s="378"/>
      <c r="D67" s="378"/>
      <c r="E67" s="378"/>
      <c r="F67" s="378"/>
      <c r="G67" s="378"/>
      <c r="H67" s="378"/>
      <c r="I67" s="378"/>
      <c r="J67" s="378"/>
      <c r="K67" s="378"/>
      <c r="L67" s="378"/>
      <c r="M67" s="378"/>
      <c r="N67" s="377"/>
    </row>
    <row r="68" spans="1:14" ht="18" customHeight="1">
      <c r="A68" s="383"/>
      <c r="B68" s="378"/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7"/>
    </row>
    <row r="69" spans="1:14" ht="18" customHeight="1">
      <c r="A69" s="383"/>
      <c r="B69" s="378"/>
      <c r="C69" s="378"/>
      <c r="D69" s="378"/>
      <c r="E69" s="378"/>
      <c r="F69" s="378"/>
      <c r="G69" s="378"/>
      <c r="H69" s="378"/>
      <c r="I69" s="378"/>
      <c r="J69" s="378"/>
      <c r="K69" s="378"/>
      <c r="L69" s="378"/>
      <c r="M69" s="378"/>
      <c r="N69" s="377"/>
    </row>
    <row r="70" spans="1:14" ht="18" customHeight="1" thickBot="1">
      <c r="A70" s="393"/>
      <c r="B70" s="387"/>
      <c r="C70" s="387"/>
      <c r="D70" s="387"/>
      <c r="E70" s="387"/>
      <c r="F70" s="387"/>
      <c r="G70" s="387"/>
      <c r="H70" s="387"/>
      <c r="I70" s="387"/>
      <c r="J70" s="387"/>
      <c r="K70" s="387"/>
      <c r="L70" s="387"/>
      <c r="M70" s="387"/>
      <c r="N70" s="394"/>
    </row>
    <row r="71" spans="1:14" s="398" customFormat="1" ht="19.899999999999999" customHeight="1" thickBot="1">
      <c r="A71" s="401" t="s">
        <v>157</v>
      </c>
      <c r="B71" s="402" t="s">
        <v>217</v>
      </c>
      <c r="C71" s="403" t="s">
        <v>218</v>
      </c>
      <c r="D71" s="403" t="s">
        <v>219</v>
      </c>
      <c r="E71" s="403" t="s">
        <v>220</v>
      </c>
      <c r="F71" s="403" t="s">
        <v>221</v>
      </c>
      <c r="G71" s="403" t="s">
        <v>222</v>
      </c>
      <c r="H71" s="403" t="s">
        <v>223</v>
      </c>
      <c r="I71" s="403" t="s">
        <v>224</v>
      </c>
      <c r="J71" s="403" t="s">
        <v>225</v>
      </c>
      <c r="K71" s="403" t="s">
        <v>226</v>
      </c>
      <c r="L71" s="403" t="s">
        <v>227</v>
      </c>
      <c r="M71" s="403" t="s">
        <v>228</v>
      </c>
      <c r="N71" s="404" t="s">
        <v>14</v>
      </c>
    </row>
    <row r="72" spans="1:14" s="398" customFormat="1" ht="19.899999999999999" customHeight="1">
      <c r="A72" s="475" t="s">
        <v>189</v>
      </c>
      <c r="B72" s="469">
        <f>B38+B55</f>
        <v>198</v>
      </c>
      <c r="C72" s="470">
        <f t="shared" ref="C72:M73" si="4">C38+C55</f>
        <v>198</v>
      </c>
      <c r="D72" s="470">
        <f t="shared" si="4"/>
        <v>108</v>
      </c>
      <c r="E72" s="470">
        <f t="shared" si="4"/>
        <v>61</v>
      </c>
      <c r="F72" s="470">
        <f t="shared" si="4"/>
        <v>52</v>
      </c>
      <c r="G72" s="470">
        <f t="shared" si="4"/>
        <v>67</v>
      </c>
      <c r="H72" s="470">
        <f t="shared" si="4"/>
        <v>34</v>
      </c>
      <c r="I72" s="470">
        <f t="shared" si="4"/>
        <v>76</v>
      </c>
      <c r="J72" s="470">
        <f t="shared" si="4"/>
        <v>123</v>
      </c>
      <c r="K72" s="470">
        <f t="shared" si="4"/>
        <v>81</v>
      </c>
      <c r="L72" s="470">
        <f t="shared" si="4"/>
        <v>88</v>
      </c>
      <c r="M72" s="471">
        <f t="shared" si="4"/>
        <v>127</v>
      </c>
      <c r="N72" s="447">
        <f>SUM(B72:M72)</f>
        <v>1213</v>
      </c>
    </row>
    <row r="73" spans="1:14" s="398" customFormat="1" ht="19.899999999999999" customHeight="1" thickBot="1">
      <c r="A73" s="407" t="s">
        <v>190</v>
      </c>
      <c r="B73" s="472">
        <f>B39+B56</f>
        <v>51</v>
      </c>
      <c r="C73" s="473">
        <f t="shared" si="4"/>
        <v>42</v>
      </c>
      <c r="D73" s="473">
        <f t="shared" si="4"/>
        <v>22</v>
      </c>
      <c r="E73" s="473">
        <f t="shared" si="4"/>
        <v>21</v>
      </c>
      <c r="F73" s="473">
        <f t="shared" si="4"/>
        <v>21</v>
      </c>
      <c r="G73" s="473">
        <f t="shared" si="4"/>
        <v>9</v>
      </c>
      <c r="H73" s="473">
        <f t="shared" si="4"/>
        <v>13</v>
      </c>
      <c r="I73" s="473">
        <f t="shared" si="4"/>
        <v>21</v>
      </c>
      <c r="J73" s="473">
        <f t="shared" si="4"/>
        <v>39</v>
      </c>
      <c r="K73" s="473">
        <f t="shared" si="4"/>
        <v>32</v>
      </c>
      <c r="L73" s="473">
        <f t="shared" si="4"/>
        <v>32</v>
      </c>
      <c r="M73" s="474">
        <f t="shared" si="4"/>
        <v>40</v>
      </c>
      <c r="N73" s="408">
        <f t="shared" ref="N73:N74" si="5">SUM(B73:M73)</f>
        <v>343</v>
      </c>
    </row>
    <row r="74" spans="1:14" s="398" customFormat="1" ht="19.899999999999999" customHeight="1" thickBot="1">
      <c r="A74" s="409" t="s">
        <v>159</v>
      </c>
      <c r="B74" s="472">
        <f>SUM(B72:B73)</f>
        <v>249</v>
      </c>
      <c r="C74" s="473">
        <f>SUM(C72:C73)</f>
        <v>240</v>
      </c>
      <c r="D74" s="473">
        <f t="shared" ref="D74:M74" si="6">SUM(D72:D73)</f>
        <v>130</v>
      </c>
      <c r="E74" s="473">
        <f t="shared" si="6"/>
        <v>82</v>
      </c>
      <c r="F74" s="473">
        <f t="shared" si="6"/>
        <v>73</v>
      </c>
      <c r="G74" s="473">
        <f t="shared" si="6"/>
        <v>76</v>
      </c>
      <c r="H74" s="473">
        <f t="shared" si="6"/>
        <v>47</v>
      </c>
      <c r="I74" s="473">
        <f t="shared" si="6"/>
        <v>97</v>
      </c>
      <c r="J74" s="473">
        <f t="shared" si="6"/>
        <v>162</v>
      </c>
      <c r="K74" s="473">
        <f t="shared" si="6"/>
        <v>113</v>
      </c>
      <c r="L74" s="473">
        <f t="shared" si="6"/>
        <v>120</v>
      </c>
      <c r="M74" s="474">
        <f t="shared" si="6"/>
        <v>167</v>
      </c>
      <c r="N74" s="406">
        <f t="shared" si="5"/>
        <v>1556</v>
      </c>
    </row>
  </sheetData>
  <phoneticPr fontId="3"/>
  <printOptions gridLinesSet="0"/>
  <pageMargins left="0.86614173228346458" right="0.19685039370078741" top="0.98425196850393704" bottom="0.59055118110236227" header="0.51181102362204722" footer="0.51181102362204722"/>
  <pageSetup paperSize="9" scale="48" orientation="portrait" horizontalDpi="4294967293" verticalDpi="30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U74"/>
  <sheetViews>
    <sheetView view="pageBreakPreview" topLeftCell="A3" zoomScale="40" zoomScaleNormal="75" zoomScaleSheetLayoutView="40" workbookViewId="0">
      <selection activeCell="A22" sqref="A22"/>
    </sheetView>
  </sheetViews>
  <sheetFormatPr defaultRowHeight="12"/>
  <cols>
    <col min="1" max="1" width="16" style="369" customWidth="1"/>
    <col min="2" max="13" width="14.1640625" style="369" customWidth="1"/>
    <col min="14" max="14" width="16.83203125" style="371" customWidth="1"/>
    <col min="15" max="16384" width="9.33203125" style="371"/>
  </cols>
  <sheetData>
    <row r="1" spans="1:21" hidden="1">
      <c r="B1" s="370">
        <v>11</v>
      </c>
      <c r="C1" s="370">
        <v>17</v>
      </c>
      <c r="D1" s="370">
        <v>23</v>
      </c>
      <c r="E1" s="370">
        <v>24</v>
      </c>
      <c r="F1" s="370">
        <v>25</v>
      </c>
      <c r="G1" s="370">
        <v>26</v>
      </c>
      <c r="H1" s="370">
        <v>27</v>
      </c>
      <c r="I1" s="370">
        <v>28</v>
      </c>
      <c r="J1" s="370">
        <v>29</v>
      </c>
      <c r="K1" s="370">
        <v>30</v>
      </c>
      <c r="L1" s="370">
        <v>31</v>
      </c>
      <c r="M1" s="370">
        <v>37</v>
      </c>
    </row>
    <row r="2" spans="1:21" hidden="1">
      <c r="B2" s="370">
        <v>16</v>
      </c>
      <c r="C2" s="370">
        <v>22</v>
      </c>
      <c r="D2" s="370">
        <v>23</v>
      </c>
      <c r="E2" s="370">
        <v>24</v>
      </c>
      <c r="F2" s="370">
        <v>25</v>
      </c>
      <c r="G2" s="370">
        <v>26</v>
      </c>
      <c r="H2" s="370">
        <v>27</v>
      </c>
      <c r="I2" s="370">
        <v>28</v>
      </c>
      <c r="J2" s="370">
        <v>29</v>
      </c>
      <c r="K2" s="370">
        <v>30</v>
      </c>
      <c r="L2" s="370">
        <v>36</v>
      </c>
      <c r="M2" s="370">
        <v>42</v>
      </c>
    </row>
    <row r="3" spans="1:21">
      <c r="P3" s="371" t="s">
        <v>101</v>
      </c>
    </row>
    <row r="4" spans="1:21" ht="12.75" thickBot="1"/>
    <row r="5" spans="1:21" ht="18" customHeight="1">
      <c r="A5" s="372"/>
      <c r="B5" s="372"/>
      <c r="C5" s="372"/>
      <c r="D5" s="372"/>
      <c r="E5" s="372"/>
      <c r="F5" s="372"/>
      <c r="G5" s="372"/>
      <c r="H5" s="373"/>
      <c r="I5" s="373"/>
      <c r="J5" s="374"/>
      <c r="K5" s="374"/>
      <c r="L5" s="374"/>
      <c r="M5" s="374"/>
      <c r="N5" s="375"/>
    </row>
    <row r="6" spans="1:21" ht="18" customHeight="1">
      <c r="A6" s="372"/>
      <c r="B6" s="372"/>
      <c r="C6" s="372"/>
      <c r="D6" s="372"/>
      <c r="E6" s="372"/>
      <c r="F6" s="372"/>
      <c r="G6" s="372"/>
      <c r="H6" s="376"/>
      <c r="I6" s="376"/>
      <c r="J6" s="372"/>
      <c r="K6" s="372"/>
      <c r="L6" s="372"/>
      <c r="M6" s="372"/>
      <c r="N6" s="377"/>
    </row>
    <row r="7" spans="1:21" ht="18" customHeight="1">
      <c r="A7" s="372"/>
      <c r="B7" s="372"/>
      <c r="C7" s="372"/>
      <c r="D7" s="372"/>
      <c r="E7" s="372"/>
      <c r="F7" s="372"/>
      <c r="G7" s="372"/>
      <c r="H7" s="376"/>
      <c r="I7" s="376"/>
      <c r="J7" s="372"/>
      <c r="K7" s="372"/>
      <c r="L7" s="372"/>
      <c r="M7" s="372"/>
      <c r="N7" s="377"/>
    </row>
    <row r="8" spans="1:21" ht="18" customHeight="1">
      <c r="A8" s="378"/>
      <c r="B8" s="378"/>
      <c r="C8" s="378"/>
      <c r="D8" s="378"/>
      <c r="E8" s="378"/>
      <c r="F8" s="378"/>
      <c r="G8" s="378"/>
      <c r="H8" s="379"/>
      <c r="I8" s="379"/>
      <c r="J8" s="380"/>
      <c r="K8" s="380"/>
      <c r="L8" s="378"/>
      <c r="M8" s="378"/>
      <c r="N8" s="377"/>
      <c r="O8" s="369"/>
      <c r="P8" s="369"/>
      <c r="Q8" s="369"/>
      <c r="R8" s="369"/>
      <c r="S8" s="369"/>
      <c r="T8" s="369"/>
      <c r="U8" s="369"/>
    </row>
    <row r="9" spans="1:21" ht="18" customHeight="1">
      <c r="A9" s="378"/>
      <c r="B9" s="378"/>
      <c r="C9" s="378"/>
      <c r="D9" s="378"/>
      <c r="E9" s="378"/>
      <c r="F9" s="378"/>
      <c r="G9" s="378"/>
      <c r="H9" s="379"/>
      <c r="I9" s="379"/>
      <c r="J9" s="380"/>
      <c r="K9" s="380"/>
      <c r="L9" s="378"/>
      <c r="M9" s="378"/>
      <c r="N9" s="377"/>
      <c r="O9" s="369"/>
      <c r="P9" s="369"/>
      <c r="Q9" s="369"/>
      <c r="R9" s="369"/>
      <c r="S9" s="369"/>
      <c r="T9" s="369"/>
      <c r="U9" s="369"/>
    </row>
    <row r="10" spans="1:21" ht="18" customHeight="1">
      <c r="A10" s="378"/>
      <c r="B10" s="378"/>
      <c r="C10" s="378"/>
      <c r="D10" s="378"/>
      <c r="E10" s="378"/>
      <c r="F10" s="378"/>
      <c r="G10" s="378"/>
      <c r="H10" s="376"/>
      <c r="I10" s="376"/>
      <c r="J10" s="372"/>
      <c r="K10" s="372"/>
      <c r="L10" s="372"/>
      <c r="M10" s="372"/>
      <c r="N10" s="377"/>
      <c r="O10" s="369"/>
      <c r="P10" s="369"/>
      <c r="Q10" s="369"/>
      <c r="R10" s="369"/>
      <c r="S10" s="369"/>
      <c r="T10" s="369"/>
      <c r="U10" s="369"/>
    </row>
    <row r="11" spans="1:21" ht="30" customHeight="1">
      <c r="A11" s="381" t="s">
        <v>230</v>
      </c>
      <c r="B11" s="382"/>
      <c r="C11" s="382"/>
      <c r="D11" s="382"/>
      <c r="E11" s="382"/>
      <c r="F11" s="382"/>
      <c r="G11" s="382"/>
      <c r="H11" s="383" t="s">
        <v>3</v>
      </c>
      <c r="I11" s="383" t="s">
        <v>3</v>
      </c>
      <c r="J11" s="378"/>
      <c r="K11" s="378"/>
      <c r="L11" s="378"/>
      <c r="M11" s="372"/>
      <c r="N11" s="377"/>
      <c r="P11" s="384"/>
      <c r="Q11" s="384"/>
      <c r="R11" s="384"/>
      <c r="S11" s="384"/>
      <c r="T11" s="384"/>
      <c r="U11" s="384"/>
    </row>
    <row r="12" spans="1:21" ht="18" customHeight="1">
      <c r="A12" s="385"/>
      <c r="B12" s="382"/>
      <c r="C12" s="382"/>
      <c r="D12" s="382"/>
      <c r="E12" s="382"/>
      <c r="F12" s="382"/>
      <c r="G12" s="382"/>
      <c r="H12" s="383"/>
      <c r="I12" s="383"/>
      <c r="J12" s="378"/>
      <c r="K12" s="378"/>
      <c r="L12" s="378"/>
      <c r="M12" s="372"/>
      <c r="N12" s="377"/>
      <c r="P12" s="384"/>
      <c r="Q12" s="384"/>
      <c r="R12" s="384"/>
      <c r="S12" s="384"/>
      <c r="T12" s="384"/>
      <c r="U12" s="384"/>
    </row>
    <row r="13" spans="1:21" ht="18" customHeight="1">
      <c r="A13" s="385"/>
      <c r="B13" s="382"/>
      <c r="C13" s="382"/>
      <c r="D13" s="382"/>
      <c r="E13" s="382"/>
      <c r="F13" s="382"/>
      <c r="G13" s="382"/>
      <c r="H13" s="383"/>
      <c r="I13" s="383"/>
      <c r="J13" s="378"/>
      <c r="K13" s="378"/>
      <c r="L13" s="378"/>
      <c r="M13" s="372"/>
      <c r="N13" s="377"/>
      <c r="P13" s="384"/>
      <c r="Q13" s="384"/>
      <c r="R13" s="384"/>
      <c r="S13" s="384"/>
      <c r="T13" s="384"/>
      <c r="U13" s="384"/>
    </row>
    <row r="14" spans="1:21" ht="18" customHeight="1">
      <c r="A14" s="385"/>
      <c r="B14" s="382"/>
      <c r="C14" s="382"/>
      <c r="D14" s="382"/>
      <c r="E14" s="382"/>
      <c r="F14" s="382"/>
      <c r="G14" s="382"/>
      <c r="H14" s="383"/>
      <c r="I14" s="383"/>
      <c r="J14" s="378"/>
      <c r="K14" s="378"/>
      <c r="L14" s="378"/>
      <c r="M14" s="372"/>
      <c r="N14" s="377"/>
      <c r="P14" s="384"/>
      <c r="Q14" s="384"/>
      <c r="R14" s="384"/>
      <c r="S14" s="384"/>
      <c r="T14" s="384"/>
      <c r="U14" s="384"/>
    </row>
    <row r="15" spans="1:21" ht="18" customHeight="1">
      <c r="A15" s="378"/>
      <c r="B15" s="378"/>
      <c r="D15" s="378"/>
      <c r="E15" s="378"/>
      <c r="F15" s="378"/>
      <c r="G15" s="378"/>
      <c r="H15" s="383"/>
      <c r="I15" s="383"/>
      <c r="J15" s="378"/>
      <c r="K15" s="378"/>
      <c r="L15" s="378"/>
      <c r="M15" s="378"/>
      <c r="N15" s="377"/>
      <c r="U15" s="384"/>
    </row>
    <row r="16" spans="1:21" ht="18" customHeight="1">
      <c r="A16" s="378"/>
      <c r="B16" s="378"/>
      <c r="D16" s="378"/>
      <c r="E16" s="378"/>
      <c r="F16" s="386"/>
      <c r="G16" s="382"/>
      <c r="H16" s="383"/>
      <c r="I16" s="383"/>
      <c r="J16" s="378"/>
      <c r="K16" s="378"/>
      <c r="L16" s="378"/>
      <c r="M16" s="378"/>
      <c r="N16" s="377"/>
      <c r="U16" s="384"/>
    </row>
    <row r="17" spans="1:21" ht="18" customHeight="1">
      <c r="A17" s="378"/>
      <c r="B17" s="378"/>
      <c r="D17" s="378"/>
      <c r="E17" s="378"/>
      <c r="F17" s="378"/>
      <c r="G17" s="378"/>
      <c r="H17" s="383"/>
      <c r="I17" s="383"/>
      <c r="J17" s="378"/>
      <c r="K17" s="378"/>
      <c r="L17" s="378"/>
      <c r="M17" s="378"/>
      <c r="N17" s="377"/>
      <c r="U17" s="384"/>
    </row>
    <row r="18" spans="1:21" ht="18" customHeight="1">
      <c r="A18" s="378"/>
      <c r="B18" s="378"/>
      <c r="D18" s="378"/>
      <c r="E18" s="378"/>
      <c r="F18" s="386" t="s">
        <v>189</v>
      </c>
      <c r="G18" s="382"/>
      <c r="H18" s="383"/>
      <c r="I18" s="383"/>
      <c r="J18" s="378"/>
      <c r="K18" s="378"/>
      <c r="L18" s="378"/>
      <c r="M18" s="378"/>
      <c r="N18" s="377"/>
      <c r="U18" s="384"/>
    </row>
    <row r="19" spans="1:21" ht="18" customHeight="1">
      <c r="A19" s="378"/>
      <c r="B19" s="378"/>
      <c r="D19" s="378"/>
      <c r="E19" s="378"/>
      <c r="F19" s="378"/>
      <c r="G19" s="378"/>
      <c r="H19" s="383"/>
      <c r="I19" s="383"/>
      <c r="J19" s="378"/>
      <c r="K19" s="378"/>
      <c r="L19" s="378"/>
      <c r="M19" s="378"/>
      <c r="N19" s="377"/>
      <c r="U19" s="384"/>
    </row>
    <row r="20" spans="1:21" ht="18" customHeight="1">
      <c r="A20" s="378"/>
      <c r="B20" s="378"/>
      <c r="D20" s="378"/>
      <c r="E20" s="378"/>
      <c r="F20" s="386" t="s">
        <v>190</v>
      </c>
      <c r="G20" s="382"/>
      <c r="H20" s="383"/>
      <c r="I20" s="383"/>
      <c r="J20" s="378"/>
      <c r="K20" s="378"/>
      <c r="L20" s="378"/>
      <c r="M20" s="378"/>
      <c r="N20" s="377"/>
      <c r="T20" s="384"/>
    </row>
    <row r="21" spans="1:21" ht="18" customHeight="1" thickBot="1">
      <c r="A21" s="387"/>
      <c r="B21" s="387"/>
      <c r="D21" s="387"/>
      <c r="E21" s="387"/>
      <c r="F21" s="387"/>
      <c r="G21" s="387"/>
      <c r="H21" s="383"/>
      <c r="I21" s="383"/>
      <c r="J21" s="378"/>
      <c r="K21" s="378"/>
      <c r="L21" s="378"/>
      <c r="M21" s="378"/>
      <c r="N21" s="377"/>
      <c r="T21" s="384"/>
    </row>
    <row r="22" spans="1:21" ht="18" customHeight="1">
      <c r="A22" s="388" t="s">
        <v>233</v>
      </c>
      <c r="B22" s="389"/>
      <c r="C22" s="390"/>
      <c r="D22" s="390"/>
      <c r="E22" s="390"/>
      <c r="F22" s="390"/>
      <c r="G22" s="390"/>
      <c r="H22" s="383"/>
      <c r="I22" s="383"/>
      <c r="J22" s="378"/>
      <c r="K22" s="378"/>
      <c r="L22" s="378"/>
      <c r="M22" s="378"/>
      <c r="N22" s="377"/>
      <c r="S22" s="384"/>
      <c r="T22" s="384"/>
    </row>
    <row r="23" spans="1:21" ht="18" customHeight="1" thickBot="1">
      <c r="A23" s="391" t="s">
        <v>256</v>
      </c>
      <c r="B23" s="387"/>
      <c r="C23" s="392"/>
      <c r="D23" s="392"/>
      <c r="E23" s="392"/>
      <c r="F23" s="392"/>
      <c r="G23" s="392"/>
      <c r="H23" s="393"/>
      <c r="I23" s="393"/>
      <c r="J23" s="387"/>
      <c r="K23" s="387"/>
      <c r="L23" s="387"/>
      <c r="M23" s="387"/>
      <c r="N23" s="394"/>
      <c r="S23" s="384"/>
      <c r="T23" s="384"/>
    </row>
    <row r="24" spans="1:21" s="398" customFormat="1" ht="22.15" customHeight="1" thickBot="1">
      <c r="A24" s="395" t="s">
        <v>214</v>
      </c>
      <c r="B24" s="396"/>
      <c r="C24" s="396"/>
      <c r="D24" s="396"/>
      <c r="E24" s="396"/>
      <c r="F24" s="396"/>
      <c r="G24" s="396"/>
      <c r="H24" s="396"/>
      <c r="I24" s="396"/>
      <c r="J24" s="396"/>
      <c r="K24" s="396"/>
      <c r="L24" s="396"/>
      <c r="M24" s="396"/>
      <c r="N24" s="397"/>
    </row>
    <row r="25" spans="1:21" ht="18" customHeight="1">
      <c r="A25" s="399"/>
      <c r="B25" s="400"/>
      <c r="C25" s="400"/>
      <c r="D25" s="400"/>
      <c r="E25" s="400"/>
      <c r="F25" s="400"/>
      <c r="G25" s="400"/>
      <c r="H25" s="400"/>
      <c r="I25" s="400"/>
      <c r="J25" s="400"/>
      <c r="K25" s="400"/>
      <c r="L25" s="400"/>
      <c r="M25" s="400"/>
      <c r="N25" s="377"/>
    </row>
    <row r="26" spans="1:21" ht="18" customHeight="1">
      <c r="A26" s="383"/>
      <c r="B26" s="378"/>
      <c r="C26" s="378"/>
      <c r="D26" s="378"/>
      <c r="E26" s="378"/>
      <c r="F26" s="378"/>
      <c r="G26" s="378"/>
      <c r="H26" s="378"/>
      <c r="I26" s="378"/>
      <c r="J26" s="378"/>
      <c r="K26" s="378"/>
      <c r="L26" s="378"/>
      <c r="M26" s="378"/>
      <c r="N26" s="377"/>
    </row>
    <row r="27" spans="1:21" ht="18" customHeight="1">
      <c r="A27" s="383"/>
      <c r="B27" s="378"/>
      <c r="C27" s="378"/>
      <c r="D27" s="378"/>
      <c r="E27" s="378"/>
      <c r="F27" s="378"/>
      <c r="G27" s="378"/>
      <c r="H27" s="378"/>
      <c r="I27" s="378"/>
      <c r="J27" s="378"/>
      <c r="K27" s="378"/>
      <c r="L27" s="378"/>
      <c r="M27" s="378"/>
      <c r="N27" s="377"/>
    </row>
    <row r="28" spans="1:21" ht="18" customHeight="1">
      <c r="A28" s="383"/>
      <c r="B28" s="378"/>
      <c r="C28" s="378"/>
      <c r="D28" s="378"/>
      <c r="E28" s="378"/>
      <c r="F28" s="378"/>
      <c r="G28" s="378"/>
      <c r="H28" s="378"/>
      <c r="I28" s="378"/>
      <c r="J28" s="378"/>
      <c r="K28" s="378"/>
      <c r="L28" s="378"/>
      <c r="M28" s="378"/>
      <c r="N28" s="377"/>
    </row>
    <row r="29" spans="1:21" ht="18" customHeight="1">
      <c r="A29" s="383"/>
      <c r="B29" s="378"/>
      <c r="C29" s="378"/>
      <c r="D29" s="378"/>
      <c r="E29" s="378"/>
      <c r="F29" s="378"/>
      <c r="G29" s="378"/>
      <c r="H29" s="378"/>
      <c r="I29" s="378"/>
      <c r="J29" s="378"/>
      <c r="K29" s="378"/>
      <c r="L29" s="378"/>
      <c r="M29" s="378"/>
      <c r="N29" s="377"/>
    </row>
    <row r="30" spans="1:21" ht="18" customHeight="1">
      <c r="A30" s="383"/>
      <c r="B30" s="378"/>
      <c r="C30" s="378"/>
      <c r="D30" s="378"/>
      <c r="E30" s="378"/>
      <c r="F30" s="378"/>
      <c r="G30" s="378"/>
      <c r="H30" s="378"/>
      <c r="I30" s="378"/>
      <c r="J30" s="378"/>
      <c r="K30" s="378"/>
      <c r="L30" s="378"/>
      <c r="M30" s="378"/>
      <c r="N30" s="377"/>
    </row>
    <row r="31" spans="1:21" ht="18" customHeight="1">
      <c r="A31" s="383"/>
      <c r="B31" s="378"/>
      <c r="C31" s="378"/>
      <c r="D31" s="378"/>
      <c r="E31" s="378"/>
      <c r="F31" s="378"/>
      <c r="G31" s="378"/>
      <c r="H31" s="378"/>
      <c r="I31" s="378"/>
      <c r="J31" s="378"/>
      <c r="K31" s="378"/>
      <c r="L31" s="378"/>
      <c r="M31" s="378"/>
      <c r="N31" s="377"/>
    </row>
    <row r="32" spans="1:21" ht="18" customHeight="1">
      <c r="A32" s="383"/>
      <c r="B32" s="378"/>
      <c r="C32" s="378"/>
      <c r="D32" s="378"/>
      <c r="E32" s="378"/>
      <c r="F32" s="378"/>
      <c r="G32" s="378"/>
      <c r="H32" s="378"/>
      <c r="I32" s="378"/>
      <c r="J32" s="378"/>
      <c r="K32" s="378"/>
      <c r="L32" s="378"/>
      <c r="M32" s="378"/>
      <c r="N32" s="377"/>
    </row>
    <row r="33" spans="1:14" ht="18" customHeight="1">
      <c r="A33" s="383"/>
      <c r="B33" s="378"/>
      <c r="C33" s="378"/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377"/>
    </row>
    <row r="34" spans="1:14" ht="18" customHeight="1">
      <c r="A34" s="383"/>
      <c r="B34" s="378"/>
      <c r="C34" s="378"/>
      <c r="D34" s="378"/>
      <c r="E34" s="378"/>
      <c r="F34" s="378"/>
      <c r="G34" s="378"/>
      <c r="H34" s="378"/>
      <c r="I34" s="378"/>
      <c r="J34" s="378"/>
      <c r="K34" s="378"/>
      <c r="L34" s="378"/>
      <c r="M34" s="378"/>
      <c r="N34" s="377"/>
    </row>
    <row r="35" spans="1:14" ht="18" customHeight="1">
      <c r="A35" s="383"/>
      <c r="B35" s="378"/>
      <c r="C35" s="378"/>
      <c r="D35" s="378"/>
      <c r="E35" s="378"/>
      <c r="F35" s="378"/>
      <c r="G35" s="378"/>
      <c r="H35" s="378"/>
      <c r="I35" s="378"/>
      <c r="J35" s="378"/>
      <c r="K35" s="378"/>
      <c r="L35" s="378"/>
      <c r="M35" s="378"/>
      <c r="N35" s="377"/>
    </row>
    <row r="36" spans="1:14" ht="18" customHeight="1" thickBot="1">
      <c r="A36" s="393"/>
      <c r="B36" s="387"/>
      <c r="C36" s="387"/>
      <c r="D36" s="387"/>
      <c r="E36" s="387"/>
      <c r="F36" s="387"/>
      <c r="G36" s="387"/>
      <c r="H36" s="387"/>
      <c r="I36" s="387"/>
      <c r="J36" s="387"/>
      <c r="K36" s="387"/>
      <c r="L36" s="387"/>
      <c r="M36" s="387"/>
      <c r="N36" s="394"/>
    </row>
    <row r="37" spans="1:14" s="398" customFormat="1" ht="19.899999999999999" customHeight="1" thickBot="1">
      <c r="A37" s="401" t="s">
        <v>157</v>
      </c>
      <c r="B37" s="402" t="s">
        <v>217</v>
      </c>
      <c r="C37" s="403" t="s">
        <v>218</v>
      </c>
      <c r="D37" s="403" t="s">
        <v>219</v>
      </c>
      <c r="E37" s="403" t="s">
        <v>220</v>
      </c>
      <c r="F37" s="403" t="s">
        <v>221</v>
      </c>
      <c r="G37" s="403" t="s">
        <v>222</v>
      </c>
      <c r="H37" s="403" t="s">
        <v>223</v>
      </c>
      <c r="I37" s="403" t="s">
        <v>224</v>
      </c>
      <c r="J37" s="403" t="s">
        <v>225</v>
      </c>
      <c r="K37" s="403" t="s">
        <v>226</v>
      </c>
      <c r="L37" s="403" t="s">
        <v>227</v>
      </c>
      <c r="M37" s="403" t="s">
        <v>228</v>
      </c>
      <c r="N37" s="404" t="s">
        <v>14</v>
      </c>
    </row>
    <row r="38" spans="1:14" s="398" customFormat="1" ht="19.899999999999999" customHeight="1">
      <c r="A38" s="405" t="s">
        <v>189</v>
      </c>
      <c r="B38" s="469">
        <f>'No1_4（歩行者交通量）'!B27</f>
        <v>222</v>
      </c>
      <c r="C38" s="470">
        <f>'No1_4（歩行者交通量）'!B34</f>
        <v>132</v>
      </c>
      <c r="D38" s="470">
        <f>'No1_4（歩行者交通量）'!B35</f>
        <v>84</v>
      </c>
      <c r="E38" s="470">
        <f>'No1_4（歩行者交通量）'!B36</f>
        <v>51</v>
      </c>
      <c r="F38" s="470">
        <f>'No1_4（歩行者交通量）'!B37</f>
        <v>68</v>
      </c>
      <c r="G38" s="470">
        <f>'No1_4（歩行者交通量）'!B38</f>
        <v>93</v>
      </c>
      <c r="H38" s="470">
        <f>'No1_4（歩行者交通量）'!B39</f>
        <v>117</v>
      </c>
      <c r="I38" s="470">
        <f>'No1_4（歩行者交通量）'!B40</f>
        <v>78</v>
      </c>
      <c r="J38" s="470">
        <f>'No1_4（歩行者交通量）'!B41</f>
        <v>164</v>
      </c>
      <c r="K38" s="470">
        <f>'No1_4（歩行者交通量）'!B42</f>
        <v>57</v>
      </c>
      <c r="L38" s="470">
        <f>'No1_4（歩行者交通量）'!B49</f>
        <v>196</v>
      </c>
      <c r="M38" s="471">
        <f>'No1_4（歩行者交通量）'!B56</f>
        <v>129</v>
      </c>
      <c r="N38" s="447">
        <f>SUM(B38:M38)</f>
        <v>1391</v>
      </c>
    </row>
    <row r="39" spans="1:14" s="398" customFormat="1" ht="19.899999999999999" customHeight="1" thickBot="1">
      <c r="A39" s="407" t="s">
        <v>190</v>
      </c>
      <c r="B39" s="472">
        <f>'No1_4（歩行者交通量）'!C27</f>
        <v>86</v>
      </c>
      <c r="C39" s="473">
        <f>'No1_4（歩行者交通量）'!C34</f>
        <v>129</v>
      </c>
      <c r="D39" s="473">
        <f>'No1_4（歩行者交通量）'!C35</f>
        <v>18</v>
      </c>
      <c r="E39" s="473">
        <f>'No1_4（歩行者交通量）'!C36</f>
        <v>23</v>
      </c>
      <c r="F39" s="473">
        <f>'No1_4（歩行者交通量）'!C37</f>
        <v>45</v>
      </c>
      <c r="G39" s="473">
        <f>'No1_4（歩行者交通量）'!C38</f>
        <v>40</v>
      </c>
      <c r="H39" s="473">
        <f>'No1_4（歩行者交通量）'!C39</f>
        <v>38</v>
      </c>
      <c r="I39" s="473">
        <f>'No1_4（歩行者交通量）'!C40</f>
        <v>30</v>
      </c>
      <c r="J39" s="473">
        <f>'No1_4（歩行者交通量）'!C41</f>
        <v>32</v>
      </c>
      <c r="K39" s="473">
        <f>'No1_4（歩行者交通量）'!C42</f>
        <v>23</v>
      </c>
      <c r="L39" s="473">
        <f>'No1_4（歩行者交通量）'!C49</f>
        <v>80</v>
      </c>
      <c r="M39" s="474">
        <f>'No1_4（歩行者交通量）'!C56</f>
        <v>45</v>
      </c>
      <c r="N39" s="408">
        <f t="shared" ref="N39:N40" si="0">SUM(B39:M39)</f>
        <v>589</v>
      </c>
    </row>
    <row r="40" spans="1:14" s="398" customFormat="1" ht="19.899999999999999" customHeight="1" thickBot="1">
      <c r="A40" s="409" t="s">
        <v>159</v>
      </c>
      <c r="B40" s="472">
        <f>SUM(B38:B39)</f>
        <v>308</v>
      </c>
      <c r="C40" s="473">
        <f>SUM(C38:C39)</f>
        <v>261</v>
      </c>
      <c r="D40" s="473">
        <f t="shared" ref="D40:M40" si="1">SUM(D38:D39)</f>
        <v>102</v>
      </c>
      <c r="E40" s="473">
        <f t="shared" si="1"/>
        <v>74</v>
      </c>
      <c r="F40" s="473">
        <f t="shared" si="1"/>
        <v>113</v>
      </c>
      <c r="G40" s="473">
        <f t="shared" si="1"/>
        <v>133</v>
      </c>
      <c r="H40" s="473">
        <f t="shared" si="1"/>
        <v>155</v>
      </c>
      <c r="I40" s="473">
        <f t="shared" si="1"/>
        <v>108</v>
      </c>
      <c r="J40" s="473">
        <f t="shared" si="1"/>
        <v>196</v>
      </c>
      <c r="K40" s="473">
        <f t="shared" si="1"/>
        <v>80</v>
      </c>
      <c r="L40" s="473">
        <f t="shared" si="1"/>
        <v>276</v>
      </c>
      <c r="M40" s="474">
        <f t="shared" si="1"/>
        <v>174</v>
      </c>
      <c r="N40" s="406">
        <f t="shared" si="0"/>
        <v>1980</v>
      </c>
    </row>
    <row r="41" spans="1:14" s="398" customFormat="1" ht="22.15" customHeight="1" thickBot="1">
      <c r="A41" s="395" t="s">
        <v>215</v>
      </c>
      <c r="B41" s="396"/>
      <c r="C41" s="396"/>
      <c r="D41" s="396"/>
      <c r="E41" s="396"/>
      <c r="F41" s="396"/>
      <c r="G41" s="396"/>
      <c r="H41" s="396"/>
      <c r="I41" s="396"/>
      <c r="J41" s="396"/>
      <c r="K41" s="396"/>
      <c r="L41" s="396"/>
      <c r="M41" s="396"/>
      <c r="N41" s="397"/>
    </row>
    <row r="42" spans="1:14" ht="18" customHeight="1">
      <c r="A42" s="399"/>
      <c r="B42" s="400"/>
      <c r="C42" s="400"/>
      <c r="D42" s="400"/>
      <c r="E42" s="400"/>
      <c r="F42" s="400"/>
      <c r="G42" s="400"/>
      <c r="H42" s="400"/>
      <c r="I42" s="400"/>
      <c r="J42" s="400"/>
      <c r="K42" s="400"/>
      <c r="L42" s="400"/>
      <c r="M42" s="400"/>
      <c r="N42" s="377"/>
    </row>
    <row r="43" spans="1:14" ht="18" customHeight="1">
      <c r="A43" s="383"/>
      <c r="B43" s="378"/>
      <c r="C43" s="378"/>
      <c r="D43" s="378"/>
      <c r="E43" s="378"/>
      <c r="F43" s="378"/>
      <c r="G43" s="378"/>
      <c r="H43" s="378"/>
      <c r="I43" s="378"/>
      <c r="J43" s="378"/>
      <c r="K43" s="378"/>
      <c r="L43" s="378"/>
      <c r="M43" s="378"/>
      <c r="N43" s="377"/>
    </row>
    <row r="44" spans="1:14" ht="18" customHeight="1">
      <c r="A44" s="383"/>
      <c r="B44" s="378"/>
      <c r="C44" s="378"/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7"/>
    </row>
    <row r="45" spans="1:14" ht="18" customHeight="1">
      <c r="A45" s="383"/>
      <c r="B45" s="378"/>
      <c r="C45" s="378"/>
      <c r="D45" s="378"/>
      <c r="E45" s="378"/>
      <c r="F45" s="378"/>
      <c r="G45" s="378"/>
      <c r="H45" s="378"/>
      <c r="I45" s="378"/>
      <c r="J45" s="378"/>
      <c r="K45" s="378"/>
      <c r="L45" s="378"/>
      <c r="M45" s="378"/>
      <c r="N45" s="377"/>
    </row>
    <row r="46" spans="1:14" ht="18" customHeight="1">
      <c r="A46" s="383"/>
      <c r="B46" s="378"/>
      <c r="C46" s="378"/>
      <c r="D46" s="378"/>
      <c r="E46" s="378"/>
      <c r="F46" s="378"/>
      <c r="G46" s="378"/>
      <c r="H46" s="378"/>
      <c r="I46" s="378"/>
      <c r="J46" s="378"/>
      <c r="K46" s="378"/>
      <c r="L46" s="378"/>
      <c r="M46" s="378"/>
      <c r="N46" s="377"/>
    </row>
    <row r="47" spans="1:14" ht="18" customHeight="1">
      <c r="A47" s="383"/>
      <c r="B47" s="378"/>
      <c r="C47" s="378"/>
      <c r="D47" s="378"/>
      <c r="E47" s="378"/>
      <c r="F47" s="378"/>
      <c r="G47" s="378"/>
      <c r="H47" s="378"/>
      <c r="I47" s="378"/>
      <c r="J47" s="378"/>
      <c r="K47" s="378"/>
      <c r="L47" s="378"/>
      <c r="M47" s="378"/>
      <c r="N47" s="377"/>
    </row>
    <row r="48" spans="1:14" ht="18" customHeight="1">
      <c r="A48" s="383"/>
      <c r="B48" s="378"/>
      <c r="C48" s="378"/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7"/>
    </row>
    <row r="49" spans="1:14" ht="18" customHeight="1">
      <c r="A49" s="383"/>
      <c r="B49" s="378"/>
      <c r="C49" s="378"/>
      <c r="D49" s="378"/>
      <c r="E49" s="378"/>
      <c r="F49" s="378"/>
      <c r="G49" s="378"/>
      <c r="H49" s="378"/>
      <c r="I49" s="378"/>
      <c r="J49" s="378"/>
      <c r="K49" s="378"/>
      <c r="L49" s="378"/>
      <c r="M49" s="378"/>
      <c r="N49" s="377"/>
    </row>
    <row r="50" spans="1:14" ht="18" customHeight="1">
      <c r="A50" s="383"/>
      <c r="B50" s="378"/>
      <c r="C50" s="378"/>
      <c r="D50" s="378"/>
      <c r="E50" s="378"/>
      <c r="F50" s="378"/>
      <c r="G50" s="378"/>
      <c r="H50" s="378"/>
      <c r="I50" s="378"/>
      <c r="J50" s="378"/>
      <c r="K50" s="378"/>
      <c r="L50" s="378"/>
      <c r="M50" s="378"/>
      <c r="N50" s="377"/>
    </row>
    <row r="51" spans="1:14" ht="18" customHeight="1">
      <c r="A51" s="383"/>
      <c r="B51" s="378"/>
      <c r="C51" s="378"/>
      <c r="D51" s="378"/>
      <c r="E51" s="378"/>
      <c r="F51" s="378"/>
      <c r="G51" s="378"/>
      <c r="H51" s="378"/>
      <c r="I51" s="378"/>
      <c r="J51" s="378"/>
      <c r="K51" s="378"/>
      <c r="L51" s="378"/>
      <c r="M51" s="378"/>
      <c r="N51" s="377"/>
    </row>
    <row r="52" spans="1:14" ht="18" customHeight="1">
      <c r="A52" s="383"/>
      <c r="B52" s="378"/>
      <c r="C52" s="378"/>
      <c r="D52" s="378"/>
      <c r="E52" s="378"/>
      <c r="F52" s="378"/>
      <c r="G52" s="378"/>
      <c r="H52" s="378"/>
      <c r="I52" s="378"/>
      <c r="J52" s="378"/>
      <c r="K52" s="378"/>
      <c r="L52" s="378"/>
      <c r="M52" s="378"/>
      <c r="N52" s="377"/>
    </row>
    <row r="53" spans="1:14" ht="18" customHeight="1" thickBot="1">
      <c r="A53" s="393"/>
      <c r="B53" s="387"/>
      <c r="C53" s="387"/>
      <c r="D53" s="387"/>
      <c r="E53" s="387"/>
      <c r="F53" s="387"/>
      <c r="G53" s="387"/>
      <c r="H53" s="387"/>
      <c r="I53" s="387"/>
      <c r="J53" s="387"/>
      <c r="K53" s="387"/>
      <c r="L53" s="387"/>
      <c r="M53" s="387"/>
      <c r="N53" s="394"/>
    </row>
    <row r="54" spans="1:14" s="398" customFormat="1" ht="19.899999999999999" customHeight="1" thickBot="1">
      <c r="A54" s="401" t="s">
        <v>157</v>
      </c>
      <c r="B54" s="402" t="s">
        <v>217</v>
      </c>
      <c r="C54" s="403" t="s">
        <v>218</v>
      </c>
      <c r="D54" s="403" t="s">
        <v>219</v>
      </c>
      <c r="E54" s="403" t="s">
        <v>220</v>
      </c>
      <c r="F54" s="403" t="s">
        <v>221</v>
      </c>
      <c r="G54" s="403" t="s">
        <v>222</v>
      </c>
      <c r="H54" s="403" t="s">
        <v>223</v>
      </c>
      <c r="I54" s="403" t="s">
        <v>224</v>
      </c>
      <c r="J54" s="403" t="s">
        <v>225</v>
      </c>
      <c r="K54" s="403" t="s">
        <v>226</v>
      </c>
      <c r="L54" s="403" t="s">
        <v>227</v>
      </c>
      <c r="M54" s="403" t="s">
        <v>228</v>
      </c>
      <c r="N54" s="404" t="s">
        <v>14</v>
      </c>
    </row>
    <row r="55" spans="1:14" s="398" customFormat="1" ht="19.899999999999999" customHeight="1">
      <c r="A55" s="405" t="s">
        <v>189</v>
      </c>
      <c r="B55" s="469">
        <f>'No1_4（歩行者交通量）'!E27</f>
        <v>413</v>
      </c>
      <c r="C55" s="470">
        <f>'No1_4（歩行者交通量）'!E34</f>
        <v>225</v>
      </c>
      <c r="D55" s="470">
        <f>'No1_4（歩行者交通量）'!E35</f>
        <v>87</v>
      </c>
      <c r="E55" s="470">
        <f>'No1_4（歩行者交通量）'!E36</f>
        <v>57</v>
      </c>
      <c r="F55" s="470">
        <f>'No1_4（歩行者交通量）'!E37</f>
        <v>88</v>
      </c>
      <c r="G55" s="470">
        <f>'No1_4（歩行者交通量）'!E38</f>
        <v>104</v>
      </c>
      <c r="H55" s="470">
        <f>'No1_4（歩行者交通量）'!E39</f>
        <v>77</v>
      </c>
      <c r="I55" s="470">
        <f>'No1_4（歩行者交通量）'!E40</f>
        <v>59</v>
      </c>
      <c r="J55" s="470">
        <f>'No1_4（歩行者交通量）'!E41</f>
        <v>56</v>
      </c>
      <c r="K55" s="470">
        <f>'No1_4（歩行者交通量）'!E42</f>
        <v>62</v>
      </c>
      <c r="L55" s="470">
        <f>'No1_4（歩行者交通量）'!E49</f>
        <v>193</v>
      </c>
      <c r="M55" s="471">
        <f>'No1_4（歩行者交通量）'!E56</f>
        <v>147</v>
      </c>
      <c r="N55" s="447">
        <f>SUM(B55:M55)</f>
        <v>1568</v>
      </c>
    </row>
    <row r="56" spans="1:14" s="398" customFormat="1" ht="19.899999999999999" customHeight="1" thickBot="1">
      <c r="A56" s="407" t="s">
        <v>190</v>
      </c>
      <c r="B56" s="472">
        <f>'No1_4（歩行者交通量）'!F27</f>
        <v>32</v>
      </c>
      <c r="C56" s="473">
        <f>'No1_4（歩行者交通量）'!F34</f>
        <v>57</v>
      </c>
      <c r="D56" s="473">
        <f>'No1_4（歩行者交通量）'!F35</f>
        <v>55</v>
      </c>
      <c r="E56" s="473">
        <f>'No1_4（歩行者交通量）'!F36</f>
        <v>54</v>
      </c>
      <c r="F56" s="473">
        <f>'No1_4（歩行者交通量）'!F37</f>
        <v>40</v>
      </c>
      <c r="G56" s="473">
        <f>'No1_4（歩行者交通量）'!F38</f>
        <v>41</v>
      </c>
      <c r="H56" s="473">
        <f>'No1_4（歩行者交通量）'!F39</f>
        <v>27</v>
      </c>
      <c r="I56" s="473">
        <f>'No1_4（歩行者交通量）'!F40</f>
        <v>36</v>
      </c>
      <c r="J56" s="473">
        <f>'No1_4（歩行者交通量）'!F41</f>
        <v>24</v>
      </c>
      <c r="K56" s="473">
        <f>'No1_4（歩行者交通量）'!F42</f>
        <v>32</v>
      </c>
      <c r="L56" s="473">
        <f>'No1_4（歩行者交通量）'!F49</f>
        <v>110</v>
      </c>
      <c r="M56" s="474">
        <f>'No1_4（歩行者交通量）'!F56</f>
        <v>69</v>
      </c>
      <c r="N56" s="408">
        <f t="shared" ref="N56:N57" si="2">SUM(B56:M56)</f>
        <v>577</v>
      </c>
    </row>
    <row r="57" spans="1:14" s="398" customFormat="1" ht="19.899999999999999" customHeight="1" thickBot="1">
      <c r="A57" s="409" t="s">
        <v>159</v>
      </c>
      <c r="B57" s="472">
        <f>SUM(B55:B56)</f>
        <v>445</v>
      </c>
      <c r="C57" s="473">
        <f>SUM(C55:C56)</f>
        <v>282</v>
      </c>
      <c r="D57" s="473">
        <f t="shared" ref="D57:M57" si="3">SUM(D55:D56)</f>
        <v>142</v>
      </c>
      <c r="E57" s="473">
        <f t="shared" si="3"/>
        <v>111</v>
      </c>
      <c r="F57" s="473">
        <f t="shared" si="3"/>
        <v>128</v>
      </c>
      <c r="G57" s="473">
        <f t="shared" si="3"/>
        <v>145</v>
      </c>
      <c r="H57" s="473">
        <f t="shared" si="3"/>
        <v>104</v>
      </c>
      <c r="I57" s="473">
        <f t="shared" si="3"/>
        <v>95</v>
      </c>
      <c r="J57" s="473">
        <f t="shared" si="3"/>
        <v>80</v>
      </c>
      <c r="K57" s="473">
        <f t="shared" si="3"/>
        <v>94</v>
      </c>
      <c r="L57" s="473">
        <f t="shared" si="3"/>
        <v>303</v>
      </c>
      <c r="M57" s="474">
        <f t="shared" si="3"/>
        <v>216</v>
      </c>
      <c r="N57" s="406">
        <f t="shared" si="2"/>
        <v>2145</v>
      </c>
    </row>
    <row r="58" spans="1:14" s="398" customFormat="1" ht="22.15" customHeight="1" thickBot="1">
      <c r="A58" s="395" t="s">
        <v>229</v>
      </c>
      <c r="B58" s="396"/>
      <c r="C58" s="396"/>
      <c r="D58" s="396"/>
      <c r="E58" s="396"/>
      <c r="F58" s="396"/>
      <c r="G58" s="396"/>
      <c r="H58" s="396"/>
      <c r="I58" s="396"/>
      <c r="J58" s="396"/>
      <c r="K58" s="396"/>
      <c r="L58" s="396"/>
      <c r="M58" s="396"/>
      <c r="N58" s="397"/>
    </row>
    <row r="59" spans="1:14" ht="18" customHeight="1">
      <c r="A59" s="399"/>
      <c r="B59" s="400"/>
      <c r="C59" s="400"/>
      <c r="D59" s="400"/>
      <c r="E59" s="400"/>
      <c r="F59" s="400"/>
      <c r="G59" s="400"/>
      <c r="H59" s="400"/>
      <c r="I59" s="400"/>
      <c r="J59" s="400"/>
      <c r="K59" s="400"/>
      <c r="L59" s="400"/>
      <c r="M59" s="400"/>
      <c r="N59" s="377"/>
    </row>
    <row r="60" spans="1:14" ht="18" customHeight="1">
      <c r="A60" s="383"/>
      <c r="B60" s="378"/>
      <c r="C60" s="378"/>
      <c r="D60" s="378"/>
      <c r="E60" s="378"/>
      <c r="F60" s="378"/>
      <c r="G60" s="378"/>
      <c r="H60" s="378"/>
      <c r="I60" s="378"/>
      <c r="J60" s="378"/>
      <c r="K60" s="378"/>
      <c r="L60" s="378"/>
      <c r="M60" s="378"/>
      <c r="N60" s="377"/>
    </row>
    <row r="61" spans="1:14" ht="18" customHeight="1">
      <c r="A61" s="383"/>
      <c r="B61" s="378"/>
      <c r="C61" s="378"/>
      <c r="D61" s="378"/>
      <c r="E61" s="378"/>
      <c r="F61" s="378"/>
      <c r="G61" s="378"/>
      <c r="H61" s="378"/>
      <c r="I61" s="378"/>
      <c r="J61" s="378"/>
      <c r="K61" s="378"/>
      <c r="L61" s="378"/>
      <c r="M61" s="378"/>
      <c r="N61" s="377"/>
    </row>
    <row r="62" spans="1:14" ht="18" customHeight="1">
      <c r="A62" s="383"/>
      <c r="B62" s="378"/>
      <c r="C62" s="378"/>
      <c r="D62" s="378"/>
      <c r="E62" s="378"/>
      <c r="F62" s="378"/>
      <c r="G62" s="378"/>
      <c r="H62" s="378"/>
      <c r="I62" s="378"/>
      <c r="J62" s="378"/>
      <c r="K62" s="378"/>
      <c r="L62" s="378"/>
      <c r="M62" s="378"/>
      <c r="N62" s="377"/>
    </row>
    <row r="63" spans="1:14" ht="18" customHeight="1">
      <c r="A63" s="383"/>
      <c r="B63" s="378"/>
      <c r="C63" s="378"/>
      <c r="D63" s="378"/>
      <c r="E63" s="378"/>
      <c r="F63" s="378"/>
      <c r="G63" s="378"/>
      <c r="H63" s="378"/>
      <c r="I63" s="378"/>
      <c r="J63" s="378"/>
      <c r="K63" s="378"/>
      <c r="L63" s="378"/>
      <c r="M63" s="378"/>
      <c r="N63" s="377"/>
    </row>
    <row r="64" spans="1:14" ht="18" customHeight="1">
      <c r="A64" s="383"/>
      <c r="B64" s="378"/>
      <c r="C64" s="378"/>
      <c r="D64" s="378"/>
      <c r="E64" s="378"/>
      <c r="F64" s="378"/>
      <c r="G64" s="378"/>
      <c r="H64" s="378"/>
      <c r="I64" s="378"/>
      <c r="J64" s="378"/>
      <c r="K64" s="378"/>
      <c r="L64" s="378"/>
      <c r="M64" s="378"/>
      <c r="N64" s="377"/>
    </row>
    <row r="65" spans="1:14" ht="18" customHeight="1">
      <c r="A65" s="383"/>
      <c r="B65" s="378"/>
      <c r="C65" s="378"/>
      <c r="D65" s="378"/>
      <c r="E65" s="378"/>
      <c r="F65" s="378"/>
      <c r="G65" s="378"/>
      <c r="H65" s="378"/>
      <c r="I65" s="378"/>
      <c r="J65" s="378"/>
      <c r="K65" s="378"/>
      <c r="L65" s="378"/>
      <c r="M65" s="378"/>
      <c r="N65" s="377"/>
    </row>
    <row r="66" spans="1:14" ht="18" customHeight="1">
      <c r="A66" s="383"/>
      <c r="B66" s="378"/>
      <c r="C66" s="378"/>
      <c r="D66" s="378"/>
      <c r="E66" s="378"/>
      <c r="F66" s="378"/>
      <c r="G66" s="378"/>
      <c r="H66" s="378"/>
      <c r="I66" s="378"/>
      <c r="J66" s="378"/>
      <c r="K66" s="378"/>
      <c r="L66" s="378"/>
      <c r="M66" s="378"/>
      <c r="N66" s="377"/>
    </row>
    <row r="67" spans="1:14" ht="18" customHeight="1">
      <c r="A67" s="383"/>
      <c r="B67" s="378"/>
      <c r="C67" s="378"/>
      <c r="D67" s="378"/>
      <c r="E67" s="378"/>
      <c r="F67" s="378"/>
      <c r="G67" s="378"/>
      <c r="H67" s="378"/>
      <c r="I67" s="378"/>
      <c r="J67" s="378"/>
      <c r="K67" s="378"/>
      <c r="L67" s="378"/>
      <c r="M67" s="378"/>
      <c r="N67" s="377"/>
    </row>
    <row r="68" spans="1:14" ht="18" customHeight="1">
      <c r="A68" s="383"/>
      <c r="B68" s="378"/>
      <c r="C68" s="378"/>
      <c r="D68" s="378"/>
      <c r="E68" s="378"/>
      <c r="F68" s="378"/>
      <c r="G68" s="378"/>
      <c r="H68" s="378"/>
      <c r="I68" s="378"/>
      <c r="J68" s="378"/>
      <c r="K68" s="378"/>
      <c r="L68" s="378"/>
      <c r="M68" s="378"/>
      <c r="N68" s="377"/>
    </row>
    <row r="69" spans="1:14" ht="18" customHeight="1">
      <c r="A69" s="383"/>
      <c r="B69" s="378"/>
      <c r="C69" s="378"/>
      <c r="D69" s="378"/>
      <c r="E69" s="378"/>
      <c r="F69" s="378"/>
      <c r="G69" s="378"/>
      <c r="H69" s="378"/>
      <c r="I69" s="378"/>
      <c r="J69" s="378"/>
      <c r="K69" s="378"/>
      <c r="L69" s="378"/>
      <c r="M69" s="378"/>
      <c r="N69" s="377"/>
    </row>
    <row r="70" spans="1:14" ht="18" customHeight="1" thickBot="1">
      <c r="A70" s="393"/>
      <c r="B70" s="387"/>
      <c r="C70" s="387"/>
      <c r="D70" s="387"/>
      <c r="E70" s="387"/>
      <c r="F70" s="387"/>
      <c r="G70" s="387"/>
      <c r="H70" s="387"/>
      <c r="I70" s="387"/>
      <c r="J70" s="387"/>
      <c r="K70" s="387"/>
      <c r="L70" s="387"/>
      <c r="M70" s="387"/>
      <c r="N70" s="394"/>
    </row>
    <row r="71" spans="1:14" s="398" customFormat="1" ht="19.899999999999999" customHeight="1" thickBot="1">
      <c r="A71" s="401" t="s">
        <v>157</v>
      </c>
      <c r="B71" s="402" t="s">
        <v>217</v>
      </c>
      <c r="C71" s="403" t="s">
        <v>218</v>
      </c>
      <c r="D71" s="403" t="s">
        <v>219</v>
      </c>
      <c r="E71" s="403" t="s">
        <v>220</v>
      </c>
      <c r="F71" s="403" t="s">
        <v>221</v>
      </c>
      <c r="G71" s="403" t="s">
        <v>222</v>
      </c>
      <c r="H71" s="403" t="s">
        <v>223</v>
      </c>
      <c r="I71" s="403" t="s">
        <v>224</v>
      </c>
      <c r="J71" s="403" t="s">
        <v>225</v>
      </c>
      <c r="K71" s="403" t="s">
        <v>226</v>
      </c>
      <c r="L71" s="403" t="s">
        <v>227</v>
      </c>
      <c r="M71" s="403" t="s">
        <v>228</v>
      </c>
      <c r="N71" s="404" t="s">
        <v>14</v>
      </c>
    </row>
    <row r="72" spans="1:14" s="398" customFormat="1" ht="19.899999999999999" customHeight="1">
      <c r="A72" s="475" t="s">
        <v>189</v>
      </c>
      <c r="B72" s="469">
        <f>B38+B55</f>
        <v>635</v>
      </c>
      <c r="C72" s="470">
        <f t="shared" ref="C72:M73" si="4">C38+C55</f>
        <v>357</v>
      </c>
      <c r="D72" s="470">
        <f t="shared" si="4"/>
        <v>171</v>
      </c>
      <c r="E72" s="470">
        <f t="shared" si="4"/>
        <v>108</v>
      </c>
      <c r="F72" s="470">
        <f t="shared" si="4"/>
        <v>156</v>
      </c>
      <c r="G72" s="470">
        <f t="shared" si="4"/>
        <v>197</v>
      </c>
      <c r="H72" s="470">
        <f t="shared" si="4"/>
        <v>194</v>
      </c>
      <c r="I72" s="470">
        <f t="shared" si="4"/>
        <v>137</v>
      </c>
      <c r="J72" s="470">
        <f t="shared" si="4"/>
        <v>220</v>
      </c>
      <c r="K72" s="470">
        <f t="shared" si="4"/>
        <v>119</v>
      </c>
      <c r="L72" s="470">
        <f t="shared" si="4"/>
        <v>389</v>
      </c>
      <c r="M72" s="471">
        <f t="shared" si="4"/>
        <v>276</v>
      </c>
      <c r="N72" s="447">
        <f>SUM(B72:M72)</f>
        <v>2959</v>
      </c>
    </row>
    <row r="73" spans="1:14" s="398" customFormat="1" ht="19.899999999999999" customHeight="1" thickBot="1">
      <c r="A73" s="407" t="s">
        <v>190</v>
      </c>
      <c r="B73" s="472">
        <f>B39+B56</f>
        <v>118</v>
      </c>
      <c r="C73" s="473">
        <f t="shared" si="4"/>
        <v>186</v>
      </c>
      <c r="D73" s="473">
        <f t="shared" si="4"/>
        <v>73</v>
      </c>
      <c r="E73" s="473">
        <f t="shared" si="4"/>
        <v>77</v>
      </c>
      <c r="F73" s="473">
        <f t="shared" si="4"/>
        <v>85</v>
      </c>
      <c r="G73" s="473">
        <f t="shared" si="4"/>
        <v>81</v>
      </c>
      <c r="H73" s="473">
        <f t="shared" si="4"/>
        <v>65</v>
      </c>
      <c r="I73" s="473">
        <f t="shared" si="4"/>
        <v>66</v>
      </c>
      <c r="J73" s="473">
        <f t="shared" si="4"/>
        <v>56</v>
      </c>
      <c r="K73" s="473">
        <f t="shared" si="4"/>
        <v>55</v>
      </c>
      <c r="L73" s="473">
        <f t="shared" si="4"/>
        <v>190</v>
      </c>
      <c r="M73" s="474">
        <f t="shared" si="4"/>
        <v>114</v>
      </c>
      <c r="N73" s="408">
        <f t="shared" ref="N73:N74" si="5">SUM(B73:M73)</f>
        <v>1166</v>
      </c>
    </row>
    <row r="74" spans="1:14" s="398" customFormat="1" ht="19.899999999999999" customHeight="1" thickBot="1">
      <c r="A74" s="409" t="s">
        <v>159</v>
      </c>
      <c r="B74" s="472">
        <f>SUM(B72:B73)</f>
        <v>753</v>
      </c>
      <c r="C74" s="473">
        <f>SUM(C72:C73)</f>
        <v>543</v>
      </c>
      <c r="D74" s="473">
        <f t="shared" ref="D74:M74" si="6">SUM(D72:D73)</f>
        <v>244</v>
      </c>
      <c r="E74" s="473">
        <f t="shared" si="6"/>
        <v>185</v>
      </c>
      <c r="F74" s="473">
        <f t="shared" si="6"/>
        <v>241</v>
      </c>
      <c r="G74" s="473">
        <f t="shared" si="6"/>
        <v>278</v>
      </c>
      <c r="H74" s="473">
        <f t="shared" si="6"/>
        <v>259</v>
      </c>
      <c r="I74" s="473">
        <f t="shared" si="6"/>
        <v>203</v>
      </c>
      <c r="J74" s="473">
        <f t="shared" si="6"/>
        <v>276</v>
      </c>
      <c r="K74" s="473">
        <f t="shared" si="6"/>
        <v>174</v>
      </c>
      <c r="L74" s="473">
        <f t="shared" si="6"/>
        <v>579</v>
      </c>
      <c r="M74" s="474">
        <f t="shared" si="6"/>
        <v>390</v>
      </c>
      <c r="N74" s="406">
        <f t="shared" si="5"/>
        <v>4125</v>
      </c>
    </row>
  </sheetData>
  <phoneticPr fontId="3"/>
  <printOptions gridLinesSet="0"/>
  <pageMargins left="0.86614173228346458" right="0.19685039370078741" top="0.98425196850393704" bottom="0.59055118110236227" header="0.51181102362204722" footer="0.51181102362204722"/>
  <pageSetup paperSize="9" scale="47" orientation="portrait" horizontalDpi="4294967293" verticalDpi="30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V47"/>
  <sheetViews>
    <sheetView view="pageBreakPreview" zoomScale="40" zoomScaleNormal="100" zoomScaleSheetLayoutView="40" workbookViewId="0">
      <selection activeCell="AA27" sqref="AA27"/>
    </sheetView>
  </sheetViews>
  <sheetFormatPr defaultRowHeight="18.75"/>
  <cols>
    <col min="1" max="1" width="16.83203125" style="544" customWidth="1"/>
    <col min="2" max="2" width="3.5" style="544" customWidth="1"/>
    <col min="3" max="19" width="7.5" style="544" customWidth="1"/>
    <col min="20" max="20" width="8" style="544" customWidth="1"/>
    <col min="21" max="21" width="8.33203125" style="544" customWidth="1"/>
    <col min="22" max="22" width="7.5" style="544" customWidth="1"/>
    <col min="23" max="27" width="5.33203125" style="544" customWidth="1"/>
    <col min="28" max="16384" width="9.33203125" style="544"/>
  </cols>
  <sheetData>
    <row r="1" spans="1:22" ht="19.5" thickBot="1"/>
    <row r="2" spans="1:22" ht="18.75" customHeight="1">
      <c r="J2" s="651" t="s">
        <v>304</v>
      </c>
      <c r="K2" s="652"/>
      <c r="L2" s="652"/>
      <c r="M2" s="652"/>
      <c r="N2" s="652"/>
      <c r="O2" s="652"/>
      <c r="P2" s="652"/>
      <c r="Q2" s="652"/>
      <c r="R2" s="652"/>
      <c r="S2" s="653"/>
      <c r="T2" s="651" t="s">
        <v>303</v>
      </c>
      <c r="U2" s="652"/>
      <c r="V2" s="653"/>
    </row>
    <row r="3" spans="1:22" ht="23.25" customHeight="1">
      <c r="J3" s="596"/>
      <c r="K3" s="545"/>
      <c r="L3" s="545"/>
      <c r="M3" s="545"/>
      <c r="N3" s="545"/>
      <c r="O3" s="545"/>
      <c r="P3" s="545"/>
      <c r="Q3" s="545"/>
      <c r="R3" s="545"/>
      <c r="S3" s="545"/>
      <c r="T3" s="603"/>
      <c r="U3" s="654" t="s">
        <v>302</v>
      </c>
      <c r="V3" s="655"/>
    </row>
    <row r="4" spans="1:22" ht="38.25" customHeight="1">
      <c r="A4" s="644" t="s">
        <v>301</v>
      </c>
      <c r="B4" s="644"/>
      <c r="C4" s="644"/>
      <c r="D4" s="644"/>
      <c r="E4" s="644"/>
      <c r="F4" s="644"/>
      <c r="J4" s="596"/>
      <c r="K4" s="545"/>
      <c r="L4" s="545"/>
      <c r="M4" s="545"/>
      <c r="N4" s="545"/>
      <c r="O4" s="545"/>
      <c r="P4" s="545"/>
      <c r="Q4" s="545"/>
      <c r="R4" s="545"/>
      <c r="S4" s="545"/>
      <c r="T4" s="600"/>
      <c r="U4" s="656" t="s">
        <v>300</v>
      </c>
      <c r="V4" s="657"/>
    </row>
    <row r="5" spans="1:22" ht="38.25" customHeight="1">
      <c r="C5" s="602"/>
      <c r="D5" s="601"/>
      <c r="E5" s="601"/>
      <c r="F5" s="545"/>
      <c r="J5" s="596"/>
      <c r="K5" s="545"/>
      <c r="L5" s="545"/>
      <c r="M5" s="545"/>
      <c r="N5" s="545"/>
      <c r="O5" s="545"/>
      <c r="P5" s="545"/>
      <c r="Q5" s="545"/>
      <c r="R5" s="545"/>
      <c r="S5" s="545"/>
      <c r="T5" s="600"/>
      <c r="U5" s="656" t="s">
        <v>299</v>
      </c>
      <c r="V5" s="657"/>
    </row>
    <row r="6" spans="1:22" ht="38.25" customHeight="1">
      <c r="A6" s="663" t="s">
        <v>298</v>
      </c>
      <c r="B6" s="663"/>
      <c r="C6" s="662" t="s">
        <v>297</v>
      </c>
      <c r="D6" s="662"/>
      <c r="E6" s="662"/>
      <c r="F6" s="662"/>
      <c r="G6" s="662"/>
      <c r="H6" s="662"/>
      <c r="J6" s="596"/>
      <c r="K6" s="545"/>
      <c r="L6" s="545"/>
      <c r="M6" s="545"/>
      <c r="N6" s="545"/>
      <c r="O6" s="545"/>
      <c r="P6" s="545"/>
      <c r="Q6" s="545"/>
      <c r="R6" s="545"/>
      <c r="S6" s="545"/>
      <c r="T6" s="599"/>
      <c r="U6" s="658" t="s">
        <v>296</v>
      </c>
      <c r="V6" s="659"/>
    </row>
    <row r="7" spans="1:22" ht="38.25" customHeight="1">
      <c r="A7" s="664" t="s">
        <v>295</v>
      </c>
      <c r="B7" s="664"/>
      <c r="C7" s="647" t="s">
        <v>294</v>
      </c>
      <c r="D7" s="647"/>
      <c r="E7" s="647"/>
      <c r="F7" s="647"/>
      <c r="G7" s="647"/>
      <c r="H7" s="647"/>
      <c r="J7" s="596"/>
      <c r="K7" s="545"/>
      <c r="L7" s="545"/>
      <c r="M7" s="545"/>
      <c r="N7" s="545"/>
      <c r="O7" s="545"/>
      <c r="P7" s="545"/>
      <c r="Q7" s="545"/>
      <c r="R7" s="545"/>
      <c r="S7" s="545"/>
      <c r="T7" s="598" t="s">
        <v>285</v>
      </c>
      <c r="U7" s="660" t="s">
        <v>293</v>
      </c>
      <c r="V7" s="661"/>
    </row>
    <row r="8" spans="1:22" ht="38.25" customHeight="1">
      <c r="A8" s="597"/>
      <c r="B8" s="597"/>
      <c r="C8" s="597"/>
      <c r="D8" s="597"/>
      <c r="E8" s="597"/>
      <c r="F8" s="597"/>
      <c r="J8" s="596"/>
      <c r="K8" s="545"/>
      <c r="L8" s="545"/>
      <c r="M8" s="545"/>
      <c r="N8" s="545"/>
      <c r="O8" s="545"/>
      <c r="P8" s="545"/>
      <c r="Q8" s="545"/>
      <c r="R8" s="545"/>
      <c r="S8" s="545"/>
      <c r="T8" s="595"/>
      <c r="U8" s="594"/>
      <c r="V8" s="593"/>
    </row>
    <row r="9" spans="1:22" ht="38.25" customHeight="1" thickBot="1">
      <c r="C9" s="645"/>
      <c r="D9" s="645"/>
      <c r="E9" s="645"/>
      <c r="F9" s="645"/>
      <c r="G9" s="592"/>
      <c r="H9" s="592"/>
      <c r="J9" s="591"/>
      <c r="K9" s="590"/>
      <c r="L9" s="590"/>
      <c r="M9" s="590"/>
      <c r="N9" s="590"/>
      <c r="O9" s="590"/>
      <c r="P9" s="590"/>
      <c r="Q9" s="590"/>
      <c r="R9" s="590"/>
      <c r="S9" s="590"/>
      <c r="T9" s="589"/>
      <c r="U9" s="588"/>
      <c r="V9" s="587"/>
    </row>
    <row r="10" spans="1:22" ht="38.25" customHeight="1" thickBot="1">
      <c r="A10" s="586"/>
      <c r="C10" s="646"/>
      <c r="D10" s="646"/>
      <c r="E10" s="646"/>
      <c r="F10" s="646"/>
    </row>
    <row r="11" spans="1:22" ht="22.5" customHeight="1">
      <c r="A11" s="648" t="s">
        <v>292</v>
      </c>
      <c r="B11" s="649"/>
      <c r="C11" s="650"/>
      <c r="D11" s="585"/>
      <c r="E11" s="585"/>
      <c r="F11" s="585"/>
      <c r="G11" s="585"/>
      <c r="H11" s="585"/>
      <c r="I11" s="585"/>
      <c r="J11" s="585"/>
      <c r="K11" s="585"/>
      <c r="L11" s="585"/>
      <c r="M11" s="585"/>
      <c r="N11" s="585"/>
      <c r="O11" s="585"/>
      <c r="P11" s="585"/>
      <c r="Q11" s="585"/>
      <c r="R11" s="585"/>
      <c r="S11" s="585"/>
      <c r="T11" s="579"/>
      <c r="U11" s="667" t="s">
        <v>7</v>
      </c>
      <c r="V11" s="668"/>
    </row>
    <row r="12" spans="1:22" ht="22.5" customHeight="1" thickBot="1">
      <c r="A12" s="673" t="s">
        <v>291</v>
      </c>
      <c r="B12" s="674"/>
      <c r="C12" s="675"/>
      <c r="D12" s="584">
        <v>1</v>
      </c>
      <c r="E12" s="584">
        <v>2</v>
      </c>
      <c r="F12" s="584">
        <v>3</v>
      </c>
      <c r="G12" s="584">
        <v>4</v>
      </c>
      <c r="H12" s="584">
        <v>5</v>
      </c>
      <c r="I12" s="584">
        <v>6</v>
      </c>
      <c r="J12" s="584">
        <v>7</v>
      </c>
      <c r="K12" s="584">
        <v>8</v>
      </c>
      <c r="L12" s="584">
        <v>9</v>
      </c>
      <c r="M12" s="584">
        <v>10</v>
      </c>
      <c r="N12" s="584">
        <v>11</v>
      </c>
      <c r="O12" s="584">
        <v>12</v>
      </c>
      <c r="P12" s="584">
        <v>13</v>
      </c>
      <c r="Q12" s="584">
        <v>14</v>
      </c>
      <c r="R12" s="584">
        <v>15</v>
      </c>
      <c r="S12" s="584">
        <v>16</v>
      </c>
      <c r="T12" s="583">
        <v>20</v>
      </c>
      <c r="U12" s="669" t="s">
        <v>14</v>
      </c>
      <c r="V12" s="670"/>
    </row>
    <row r="13" spans="1:22" ht="30" customHeight="1">
      <c r="A13" s="676" t="s">
        <v>290</v>
      </c>
      <c r="B13" s="676"/>
      <c r="C13" s="676"/>
      <c r="D13" s="580"/>
      <c r="E13" s="581" t="s">
        <v>285</v>
      </c>
      <c r="F13" s="580"/>
      <c r="G13" s="580"/>
      <c r="H13" s="582"/>
      <c r="I13" s="580"/>
      <c r="J13" s="580"/>
      <c r="K13" s="580"/>
      <c r="L13" s="581"/>
      <c r="M13" s="580"/>
      <c r="N13" s="580"/>
      <c r="O13" s="580"/>
      <c r="P13" s="580"/>
      <c r="Q13" s="580"/>
      <c r="R13" s="580"/>
      <c r="S13" s="580"/>
      <c r="T13" s="579"/>
      <c r="U13" s="651"/>
      <c r="V13" s="653"/>
    </row>
    <row r="14" spans="1:22" ht="30" customHeight="1">
      <c r="A14" s="665" t="s">
        <v>289</v>
      </c>
      <c r="B14" s="665"/>
      <c r="C14" s="665"/>
      <c r="D14" s="572"/>
      <c r="E14" s="572"/>
      <c r="F14" s="574"/>
      <c r="G14" s="574"/>
      <c r="H14" s="574"/>
      <c r="I14" s="572"/>
      <c r="J14" s="578"/>
      <c r="K14" s="578"/>
      <c r="L14" s="572"/>
      <c r="M14" s="572"/>
      <c r="N14" s="572"/>
      <c r="O14" s="572"/>
      <c r="P14" s="578"/>
      <c r="Q14" s="572"/>
      <c r="R14" s="572"/>
      <c r="S14" s="572"/>
      <c r="T14" s="576"/>
      <c r="U14" s="671"/>
      <c r="V14" s="672"/>
    </row>
    <row r="15" spans="1:22" ht="30" customHeight="1">
      <c r="A15" s="666" t="s">
        <v>288</v>
      </c>
      <c r="B15" s="666"/>
      <c r="C15" s="666"/>
      <c r="D15" s="572"/>
      <c r="E15" s="572"/>
      <c r="F15" s="572"/>
      <c r="G15" s="572"/>
      <c r="H15" s="573"/>
      <c r="I15" s="572"/>
      <c r="J15" s="577" t="s">
        <v>285</v>
      </c>
      <c r="K15" s="577"/>
      <c r="L15" s="572"/>
      <c r="M15" s="572"/>
      <c r="N15" s="572"/>
      <c r="O15" s="572"/>
      <c r="P15" s="572"/>
      <c r="Q15" s="572"/>
      <c r="R15" s="572"/>
      <c r="S15" s="572"/>
      <c r="T15" s="576"/>
      <c r="U15" s="671"/>
      <c r="V15" s="672"/>
    </row>
    <row r="16" spans="1:22" ht="30" customHeight="1">
      <c r="A16" s="665" t="s">
        <v>287</v>
      </c>
      <c r="B16" s="665"/>
      <c r="C16" s="665"/>
      <c r="D16" s="572"/>
      <c r="E16" s="572"/>
      <c r="F16" s="572"/>
      <c r="G16" s="574"/>
      <c r="H16" s="574"/>
      <c r="I16" s="574"/>
      <c r="J16" s="575"/>
      <c r="K16" s="575"/>
      <c r="L16" s="574"/>
      <c r="M16" s="572"/>
      <c r="N16" s="573"/>
      <c r="O16" s="572"/>
      <c r="P16" s="573"/>
      <c r="Q16" s="572"/>
      <c r="R16" s="572"/>
      <c r="S16" s="571"/>
      <c r="T16" s="570"/>
      <c r="U16" s="671"/>
      <c r="V16" s="672"/>
    </row>
    <row r="17" spans="1:22" ht="30" customHeight="1">
      <c r="A17" s="666" t="s">
        <v>286</v>
      </c>
      <c r="B17" s="666"/>
      <c r="C17" s="666"/>
      <c r="D17" s="567"/>
      <c r="E17" s="567"/>
      <c r="F17" s="567"/>
      <c r="G17" s="567"/>
      <c r="H17" s="567"/>
      <c r="I17" s="567"/>
      <c r="J17" s="567"/>
      <c r="K17" s="567"/>
      <c r="L17" s="567"/>
      <c r="M17" s="567"/>
      <c r="N17" s="567"/>
      <c r="O17" s="569" t="s">
        <v>285</v>
      </c>
      <c r="P17" s="568"/>
      <c r="Q17" s="567"/>
      <c r="R17" s="567"/>
      <c r="S17" s="567"/>
      <c r="T17" s="566"/>
      <c r="U17" s="671"/>
      <c r="V17" s="672"/>
    </row>
    <row r="18" spans="1:22" ht="30" customHeight="1" thickBot="1">
      <c r="A18" s="677" t="s">
        <v>284</v>
      </c>
      <c r="B18" s="677"/>
      <c r="C18" s="677"/>
      <c r="D18" s="564"/>
      <c r="E18" s="565"/>
      <c r="F18" s="564"/>
      <c r="G18" s="564"/>
      <c r="H18" s="564"/>
      <c r="I18" s="564"/>
      <c r="J18" s="564"/>
      <c r="K18" s="564"/>
      <c r="L18" s="564"/>
      <c r="M18" s="564"/>
      <c r="N18" s="564"/>
      <c r="O18" s="564"/>
      <c r="P18" s="564"/>
      <c r="Q18" s="564"/>
      <c r="R18" s="564"/>
      <c r="S18" s="564"/>
      <c r="T18" s="563"/>
      <c r="U18" s="682"/>
      <c r="V18" s="683"/>
    </row>
    <row r="19" spans="1:22" ht="30" customHeight="1">
      <c r="A19" s="643" t="s">
        <v>283</v>
      </c>
      <c r="B19" s="643"/>
      <c r="C19" s="643"/>
      <c r="D19" s="562">
        <v>22</v>
      </c>
      <c r="E19" s="562">
        <v>4</v>
      </c>
      <c r="F19" s="562">
        <v>2</v>
      </c>
      <c r="G19" s="562">
        <v>3</v>
      </c>
      <c r="H19" s="562">
        <v>4</v>
      </c>
      <c r="I19" s="562">
        <v>21</v>
      </c>
      <c r="J19" s="562">
        <v>4</v>
      </c>
      <c r="K19" s="562">
        <v>2</v>
      </c>
      <c r="L19" s="562">
        <v>3</v>
      </c>
      <c r="M19" s="562">
        <v>4</v>
      </c>
      <c r="N19" s="562">
        <v>73</v>
      </c>
      <c r="O19" s="562">
        <v>6</v>
      </c>
      <c r="P19" s="562">
        <v>6</v>
      </c>
      <c r="Q19" s="562">
        <v>3</v>
      </c>
      <c r="R19" s="561">
        <v>3</v>
      </c>
      <c r="S19" s="560"/>
      <c r="T19" s="559"/>
      <c r="U19" s="685">
        <f t="shared" ref="U19:U24" si="0">SUM(D19:T19)</f>
        <v>160</v>
      </c>
      <c r="V19" s="686"/>
    </row>
    <row r="20" spans="1:22" ht="30" customHeight="1">
      <c r="A20" s="643"/>
      <c r="B20" s="643"/>
      <c r="C20" s="643"/>
      <c r="D20" s="558">
        <v>20</v>
      </c>
      <c r="E20" s="558">
        <v>4</v>
      </c>
      <c r="F20" s="558">
        <v>2</v>
      </c>
      <c r="G20" s="558">
        <v>3</v>
      </c>
      <c r="H20" s="558">
        <v>4</v>
      </c>
      <c r="I20" s="558">
        <v>22</v>
      </c>
      <c r="J20" s="558">
        <v>4</v>
      </c>
      <c r="K20" s="558">
        <v>2</v>
      </c>
      <c r="L20" s="558">
        <v>3</v>
      </c>
      <c r="M20" s="558">
        <v>4</v>
      </c>
      <c r="N20" s="558">
        <v>73</v>
      </c>
      <c r="O20" s="558">
        <v>6</v>
      </c>
      <c r="P20" s="558">
        <v>6</v>
      </c>
      <c r="Q20" s="558">
        <v>3</v>
      </c>
      <c r="R20" s="557">
        <v>3</v>
      </c>
      <c r="S20" s="556"/>
      <c r="T20" s="555"/>
      <c r="U20" s="671">
        <f t="shared" si="0"/>
        <v>159</v>
      </c>
      <c r="V20" s="672"/>
    </row>
    <row r="21" spans="1:22" ht="30" customHeight="1">
      <c r="A21" s="643" t="s">
        <v>282</v>
      </c>
      <c r="B21" s="643"/>
      <c r="C21" s="643"/>
      <c r="D21" s="558">
        <v>17</v>
      </c>
      <c r="E21" s="558">
        <v>4</v>
      </c>
      <c r="F21" s="558">
        <v>2</v>
      </c>
      <c r="G21" s="558">
        <v>3</v>
      </c>
      <c r="H21" s="558">
        <v>4</v>
      </c>
      <c r="I21" s="558">
        <v>32</v>
      </c>
      <c r="J21" s="558">
        <v>4</v>
      </c>
      <c r="K21" s="558">
        <v>2</v>
      </c>
      <c r="L21" s="558">
        <v>3</v>
      </c>
      <c r="M21" s="558">
        <v>4</v>
      </c>
      <c r="N21" s="558">
        <v>67</v>
      </c>
      <c r="O21" s="558">
        <v>6</v>
      </c>
      <c r="P21" s="558">
        <v>6</v>
      </c>
      <c r="Q21" s="558">
        <v>3</v>
      </c>
      <c r="R21" s="557">
        <v>3</v>
      </c>
      <c r="S21" s="556"/>
      <c r="T21" s="555"/>
      <c r="U21" s="671">
        <f t="shared" si="0"/>
        <v>160</v>
      </c>
      <c r="V21" s="672"/>
    </row>
    <row r="22" spans="1:22" ht="30" customHeight="1">
      <c r="A22" s="643"/>
      <c r="B22" s="643"/>
      <c r="C22" s="643"/>
      <c r="D22" s="558">
        <v>17</v>
      </c>
      <c r="E22" s="558">
        <v>4</v>
      </c>
      <c r="F22" s="558">
        <v>2</v>
      </c>
      <c r="G22" s="558">
        <v>3</v>
      </c>
      <c r="H22" s="558">
        <v>4</v>
      </c>
      <c r="I22" s="558">
        <v>32</v>
      </c>
      <c r="J22" s="558">
        <v>4</v>
      </c>
      <c r="K22" s="558">
        <v>2</v>
      </c>
      <c r="L22" s="558">
        <v>3</v>
      </c>
      <c r="M22" s="558">
        <v>4</v>
      </c>
      <c r="N22" s="558">
        <v>67</v>
      </c>
      <c r="O22" s="558">
        <v>6</v>
      </c>
      <c r="P22" s="558">
        <v>6</v>
      </c>
      <c r="Q22" s="558">
        <v>3</v>
      </c>
      <c r="R22" s="557">
        <v>3</v>
      </c>
      <c r="S22" s="556"/>
      <c r="T22" s="555"/>
      <c r="U22" s="671">
        <f t="shared" si="0"/>
        <v>160</v>
      </c>
      <c r="V22" s="672"/>
    </row>
    <row r="23" spans="1:22" ht="30" customHeight="1">
      <c r="A23" s="643" t="s">
        <v>281</v>
      </c>
      <c r="B23" s="643"/>
      <c r="C23" s="643"/>
      <c r="D23" s="558">
        <v>17</v>
      </c>
      <c r="E23" s="558">
        <v>4</v>
      </c>
      <c r="F23" s="558">
        <v>2</v>
      </c>
      <c r="G23" s="558">
        <v>3</v>
      </c>
      <c r="H23" s="558">
        <v>4</v>
      </c>
      <c r="I23" s="558">
        <v>32</v>
      </c>
      <c r="J23" s="558">
        <v>4</v>
      </c>
      <c r="K23" s="558">
        <v>2</v>
      </c>
      <c r="L23" s="558">
        <v>3</v>
      </c>
      <c r="M23" s="558">
        <v>4</v>
      </c>
      <c r="N23" s="558">
        <v>67</v>
      </c>
      <c r="O23" s="558">
        <v>6</v>
      </c>
      <c r="P23" s="558">
        <v>6</v>
      </c>
      <c r="Q23" s="558">
        <v>3</v>
      </c>
      <c r="R23" s="557">
        <v>3</v>
      </c>
      <c r="S23" s="556"/>
      <c r="T23" s="555"/>
      <c r="U23" s="671">
        <f t="shared" si="0"/>
        <v>160</v>
      </c>
      <c r="V23" s="672"/>
    </row>
    <row r="24" spans="1:22" ht="30" customHeight="1" thickBot="1">
      <c r="A24" s="642"/>
      <c r="B24" s="642"/>
      <c r="C24" s="642"/>
      <c r="D24" s="554">
        <v>17</v>
      </c>
      <c r="E24" s="554">
        <v>4</v>
      </c>
      <c r="F24" s="554">
        <v>2</v>
      </c>
      <c r="G24" s="554">
        <v>3</v>
      </c>
      <c r="H24" s="554">
        <v>4</v>
      </c>
      <c r="I24" s="554">
        <v>32</v>
      </c>
      <c r="J24" s="554">
        <v>4</v>
      </c>
      <c r="K24" s="554">
        <v>2</v>
      </c>
      <c r="L24" s="554">
        <v>3</v>
      </c>
      <c r="M24" s="554">
        <v>4</v>
      </c>
      <c r="N24" s="554">
        <v>67</v>
      </c>
      <c r="O24" s="554">
        <v>6</v>
      </c>
      <c r="P24" s="554">
        <v>6</v>
      </c>
      <c r="Q24" s="554">
        <v>3</v>
      </c>
      <c r="R24" s="553">
        <v>3</v>
      </c>
      <c r="S24" s="553"/>
      <c r="T24" s="552"/>
      <c r="U24" s="682">
        <f t="shared" si="0"/>
        <v>160</v>
      </c>
      <c r="V24" s="683"/>
    </row>
    <row r="25" spans="1:22" ht="29.25" customHeight="1" thickBot="1">
      <c r="A25" s="690" t="s">
        <v>280</v>
      </c>
      <c r="B25" s="691"/>
      <c r="C25" s="692"/>
      <c r="D25" s="684">
        <v>1</v>
      </c>
      <c r="E25" s="684"/>
      <c r="F25" s="684">
        <v>2</v>
      </c>
      <c r="G25" s="684"/>
      <c r="H25" s="551">
        <v>3</v>
      </c>
      <c r="I25" s="684">
        <v>4</v>
      </c>
      <c r="J25" s="684"/>
      <c r="K25" s="684">
        <v>5</v>
      </c>
      <c r="L25" s="684"/>
      <c r="M25" s="551">
        <v>6</v>
      </c>
      <c r="N25" s="684">
        <v>7</v>
      </c>
      <c r="O25" s="684"/>
      <c r="P25" s="684">
        <v>8</v>
      </c>
      <c r="Q25" s="684"/>
      <c r="R25" s="550">
        <v>9</v>
      </c>
      <c r="S25" s="549"/>
      <c r="T25" s="548"/>
      <c r="U25" s="687"/>
      <c r="V25" s="670"/>
    </row>
    <row r="26" spans="1:22" s="545" customFormat="1" ht="8.25" customHeight="1" thickBot="1">
      <c r="A26" s="547"/>
      <c r="B26" s="546"/>
    </row>
    <row r="27" spans="1:22" ht="25.5" customHeight="1">
      <c r="A27" s="693" t="s">
        <v>279</v>
      </c>
      <c r="B27" s="694"/>
      <c r="C27" s="700" t="s">
        <v>278</v>
      </c>
      <c r="D27" s="699"/>
      <c r="E27" s="699"/>
      <c r="F27" s="699"/>
      <c r="G27" s="699"/>
      <c r="H27" s="699" t="s">
        <v>277</v>
      </c>
      <c r="I27" s="699"/>
      <c r="J27" s="699"/>
      <c r="K27" s="699"/>
      <c r="L27" s="699"/>
      <c r="M27" s="699" t="s">
        <v>276</v>
      </c>
      <c r="N27" s="699"/>
      <c r="O27" s="699"/>
      <c r="P27" s="699"/>
      <c r="Q27" s="699"/>
      <c r="R27" s="699" t="s">
        <v>275</v>
      </c>
      <c r="S27" s="699"/>
      <c r="T27" s="699"/>
      <c r="U27" s="699"/>
      <c r="V27" s="704"/>
    </row>
    <row r="28" spans="1:22" ht="25.5" customHeight="1">
      <c r="A28" s="695"/>
      <c r="B28" s="696"/>
      <c r="C28" s="688"/>
      <c r="D28" s="680"/>
      <c r="E28" s="680"/>
      <c r="F28" s="680"/>
      <c r="G28" s="680"/>
      <c r="H28" s="680"/>
      <c r="I28" s="680"/>
      <c r="J28" s="680"/>
      <c r="K28" s="680"/>
      <c r="L28" s="680"/>
      <c r="M28" s="680"/>
      <c r="N28" s="680"/>
      <c r="O28" s="680"/>
      <c r="P28" s="680"/>
      <c r="Q28" s="680"/>
      <c r="R28" s="680"/>
      <c r="S28" s="680"/>
      <c r="T28" s="680"/>
      <c r="U28" s="680"/>
      <c r="V28" s="681"/>
    </row>
    <row r="29" spans="1:22" ht="25.5" customHeight="1">
      <c r="A29" s="695"/>
      <c r="B29" s="696"/>
      <c r="C29" s="688"/>
      <c r="D29" s="680"/>
      <c r="E29" s="680"/>
      <c r="F29" s="680"/>
      <c r="G29" s="680"/>
      <c r="H29" s="680"/>
      <c r="I29" s="680"/>
      <c r="J29" s="680"/>
      <c r="K29" s="680"/>
      <c r="L29" s="680"/>
      <c r="M29" s="680"/>
      <c r="N29" s="680"/>
      <c r="O29" s="680"/>
      <c r="P29" s="680"/>
      <c r="Q29" s="680"/>
      <c r="R29" s="680"/>
      <c r="S29" s="680"/>
      <c r="T29" s="680"/>
      <c r="U29" s="680"/>
      <c r="V29" s="681"/>
    </row>
    <row r="30" spans="1:22" ht="25.5" customHeight="1">
      <c r="A30" s="695"/>
      <c r="B30" s="696"/>
      <c r="C30" s="688"/>
      <c r="D30" s="680"/>
      <c r="E30" s="680"/>
      <c r="F30" s="680"/>
      <c r="G30" s="680"/>
      <c r="H30" s="680"/>
      <c r="I30" s="680"/>
      <c r="J30" s="680"/>
      <c r="K30" s="680"/>
      <c r="L30" s="680"/>
      <c r="M30" s="680"/>
      <c r="N30" s="680"/>
      <c r="O30" s="680"/>
      <c r="P30" s="680"/>
      <c r="Q30" s="680"/>
      <c r="R30" s="680"/>
      <c r="S30" s="680"/>
      <c r="T30" s="680"/>
      <c r="U30" s="680"/>
      <c r="V30" s="681"/>
    </row>
    <row r="31" spans="1:22" ht="25.5" customHeight="1">
      <c r="A31" s="695"/>
      <c r="B31" s="696"/>
      <c r="C31" s="688"/>
      <c r="D31" s="680"/>
      <c r="E31" s="680"/>
      <c r="F31" s="680"/>
      <c r="G31" s="680"/>
      <c r="H31" s="680"/>
      <c r="I31" s="680"/>
      <c r="J31" s="680"/>
      <c r="K31" s="680"/>
      <c r="L31" s="680"/>
      <c r="M31" s="680"/>
      <c r="N31" s="680"/>
      <c r="O31" s="680"/>
      <c r="P31" s="680"/>
      <c r="Q31" s="680"/>
      <c r="R31" s="680"/>
      <c r="S31" s="680"/>
      <c r="T31" s="680"/>
      <c r="U31" s="680"/>
      <c r="V31" s="681"/>
    </row>
    <row r="32" spans="1:22" ht="25.5" customHeight="1">
      <c r="A32" s="695"/>
      <c r="B32" s="696"/>
      <c r="C32" s="688"/>
      <c r="D32" s="680"/>
      <c r="E32" s="680"/>
      <c r="F32" s="680"/>
      <c r="G32" s="680"/>
      <c r="H32" s="680"/>
      <c r="I32" s="680"/>
      <c r="J32" s="680"/>
      <c r="K32" s="680"/>
      <c r="L32" s="680"/>
      <c r="M32" s="680"/>
      <c r="N32" s="680"/>
      <c r="O32" s="680"/>
      <c r="P32" s="680"/>
      <c r="Q32" s="680"/>
      <c r="R32" s="680"/>
      <c r="S32" s="680"/>
      <c r="T32" s="680"/>
      <c r="U32" s="680"/>
      <c r="V32" s="681"/>
    </row>
    <row r="33" spans="1:22" ht="25.5" customHeight="1">
      <c r="A33" s="695"/>
      <c r="B33" s="696"/>
      <c r="C33" s="688"/>
      <c r="D33" s="680"/>
      <c r="E33" s="680"/>
      <c r="F33" s="680"/>
      <c r="G33" s="680"/>
      <c r="H33" s="680"/>
      <c r="I33" s="680"/>
      <c r="J33" s="680"/>
      <c r="K33" s="680"/>
      <c r="L33" s="680"/>
      <c r="M33" s="680"/>
      <c r="N33" s="680"/>
      <c r="O33" s="680"/>
      <c r="P33" s="680"/>
      <c r="Q33" s="680"/>
      <c r="R33" s="680"/>
      <c r="S33" s="680"/>
      <c r="T33" s="680"/>
      <c r="U33" s="680"/>
      <c r="V33" s="681"/>
    </row>
    <row r="34" spans="1:22" ht="25.5" customHeight="1">
      <c r="A34" s="695"/>
      <c r="B34" s="696"/>
      <c r="C34" s="689" t="s">
        <v>274</v>
      </c>
      <c r="D34" s="678"/>
      <c r="E34" s="678"/>
      <c r="F34" s="678"/>
      <c r="G34" s="678"/>
      <c r="H34" s="678" t="s">
        <v>273</v>
      </c>
      <c r="I34" s="678"/>
      <c r="J34" s="678"/>
      <c r="K34" s="678"/>
      <c r="L34" s="678"/>
      <c r="M34" s="678" t="s">
        <v>272</v>
      </c>
      <c r="N34" s="678"/>
      <c r="O34" s="678"/>
      <c r="P34" s="678"/>
      <c r="Q34" s="678"/>
      <c r="R34" s="678" t="s">
        <v>271</v>
      </c>
      <c r="S34" s="678"/>
      <c r="T34" s="678"/>
      <c r="U34" s="678"/>
      <c r="V34" s="679"/>
    </row>
    <row r="35" spans="1:22" ht="25.5" customHeight="1">
      <c r="A35" s="695"/>
      <c r="B35" s="696"/>
      <c r="C35" s="688"/>
      <c r="D35" s="680"/>
      <c r="E35" s="680"/>
      <c r="F35" s="680"/>
      <c r="G35" s="680"/>
      <c r="H35" s="680"/>
      <c r="I35" s="680"/>
      <c r="J35" s="680"/>
      <c r="K35" s="680"/>
      <c r="L35" s="680"/>
      <c r="M35" s="680"/>
      <c r="N35" s="680"/>
      <c r="O35" s="680"/>
      <c r="P35" s="680"/>
      <c r="Q35" s="680"/>
      <c r="R35" s="680"/>
      <c r="S35" s="680"/>
      <c r="T35" s="680"/>
      <c r="U35" s="680"/>
      <c r="V35" s="681"/>
    </row>
    <row r="36" spans="1:22" ht="25.5" customHeight="1">
      <c r="A36" s="695"/>
      <c r="B36" s="696"/>
      <c r="C36" s="688"/>
      <c r="D36" s="680"/>
      <c r="E36" s="680"/>
      <c r="F36" s="680"/>
      <c r="G36" s="680"/>
      <c r="H36" s="680"/>
      <c r="I36" s="680"/>
      <c r="J36" s="680"/>
      <c r="K36" s="680"/>
      <c r="L36" s="680"/>
      <c r="M36" s="680"/>
      <c r="N36" s="680"/>
      <c r="O36" s="680"/>
      <c r="P36" s="680"/>
      <c r="Q36" s="680"/>
      <c r="R36" s="680"/>
      <c r="S36" s="680"/>
      <c r="T36" s="680"/>
      <c r="U36" s="680"/>
      <c r="V36" s="681"/>
    </row>
    <row r="37" spans="1:22" ht="25.5" customHeight="1">
      <c r="A37" s="695"/>
      <c r="B37" s="696"/>
      <c r="C37" s="688"/>
      <c r="D37" s="680"/>
      <c r="E37" s="680"/>
      <c r="F37" s="680"/>
      <c r="G37" s="680"/>
      <c r="H37" s="680"/>
      <c r="I37" s="680"/>
      <c r="J37" s="680"/>
      <c r="K37" s="680"/>
      <c r="L37" s="680"/>
      <c r="M37" s="680"/>
      <c r="N37" s="680"/>
      <c r="O37" s="680"/>
      <c r="P37" s="680"/>
      <c r="Q37" s="680"/>
      <c r="R37" s="680"/>
      <c r="S37" s="680"/>
      <c r="T37" s="680"/>
      <c r="U37" s="680"/>
      <c r="V37" s="681"/>
    </row>
    <row r="38" spans="1:22" ht="25.5" customHeight="1">
      <c r="A38" s="695"/>
      <c r="B38" s="696"/>
      <c r="C38" s="688"/>
      <c r="D38" s="680"/>
      <c r="E38" s="680"/>
      <c r="F38" s="680"/>
      <c r="G38" s="680"/>
      <c r="H38" s="680"/>
      <c r="I38" s="680"/>
      <c r="J38" s="680"/>
      <c r="K38" s="680"/>
      <c r="L38" s="680"/>
      <c r="M38" s="680"/>
      <c r="N38" s="680"/>
      <c r="O38" s="680"/>
      <c r="P38" s="680"/>
      <c r="Q38" s="680"/>
      <c r="R38" s="680"/>
      <c r="S38" s="680"/>
      <c r="T38" s="680"/>
      <c r="U38" s="680"/>
      <c r="V38" s="681"/>
    </row>
    <row r="39" spans="1:22" ht="25.5" customHeight="1">
      <c r="A39" s="695"/>
      <c r="B39" s="696"/>
      <c r="C39" s="688"/>
      <c r="D39" s="680"/>
      <c r="E39" s="680"/>
      <c r="F39" s="680"/>
      <c r="G39" s="680"/>
      <c r="H39" s="680"/>
      <c r="I39" s="680"/>
      <c r="J39" s="680"/>
      <c r="K39" s="680"/>
      <c r="L39" s="680"/>
      <c r="M39" s="680"/>
      <c r="N39" s="680"/>
      <c r="O39" s="680"/>
      <c r="P39" s="680"/>
      <c r="Q39" s="680"/>
      <c r="R39" s="680"/>
      <c r="S39" s="680"/>
      <c r="T39" s="680"/>
      <c r="U39" s="680"/>
      <c r="V39" s="681"/>
    </row>
    <row r="40" spans="1:22" ht="25.5" customHeight="1">
      <c r="A40" s="695"/>
      <c r="B40" s="696"/>
      <c r="C40" s="688"/>
      <c r="D40" s="680"/>
      <c r="E40" s="680"/>
      <c r="F40" s="680"/>
      <c r="G40" s="680"/>
      <c r="H40" s="680"/>
      <c r="I40" s="680"/>
      <c r="J40" s="680"/>
      <c r="K40" s="680"/>
      <c r="L40" s="680"/>
      <c r="M40" s="680"/>
      <c r="N40" s="680"/>
      <c r="O40" s="680"/>
      <c r="P40" s="680"/>
      <c r="Q40" s="680"/>
      <c r="R40" s="680"/>
      <c r="S40" s="680"/>
      <c r="T40" s="680"/>
      <c r="U40" s="680"/>
      <c r="V40" s="681"/>
    </row>
    <row r="41" spans="1:22" ht="25.5" customHeight="1">
      <c r="A41" s="695"/>
      <c r="B41" s="696"/>
      <c r="C41" s="689" t="s">
        <v>270</v>
      </c>
      <c r="D41" s="678"/>
      <c r="E41" s="678"/>
      <c r="F41" s="678"/>
      <c r="G41" s="678"/>
      <c r="H41" s="678"/>
      <c r="I41" s="678"/>
      <c r="J41" s="678"/>
      <c r="K41" s="678"/>
      <c r="L41" s="678"/>
      <c r="M41" s="678"/>
      <c r="N41" s="678"/>
      <c r="O41" s="678"/>
      <c r="P41" s="678"/>
      <c r="Q41" s="678"/>
      <c r="R41" s="678"/>
      <c r="S41" s="678"/>
      <c r="T41" s="678"/>
      <c r="U41" s="678"/>
      <c r="V41" s="679"/>
    </row>
    <row r="42" spans="1:22" ht="25.5" customHeight="1">
      <c r="A42" s="695"/>
      <c r="B42" s="696"/>
      <c r="C42" s="688"/>
      <c r="D42" s="680"/>
      <c r="E42" s="680"/>
      <c r="F42" s="680"/>
      <c r="G42" s="680"/>
      <c r="H42" s="680"/>
      <c r="I42" s="680"/>
      <c r="J42" s="680"/>
      <c r="K42" s="680"/>
      <c r="L42" s="680"/>
      <c r="M42" s="680"/>
      <c r="N42" s="680"/>
      <c r="O42" s="680"/>
      <c r="P42" s="680"/>
      <c r="Q42" s="680"/>
      <c r="R42" s="680"/>
      <c r="S42" s="680"/>
      <c r="T42" s="680"/>
      <c r="U42" s="680"/>
      <c r="V42" s="681"/>
    </row>
    <row r="43" spans="1:22" ht="25.5" customHeight="1">
      <c r="A43" s="695"/>
      <c r="B43" s="696"/>
      <c r="C43" s="688"/>
      <c r="D43" s="680"/>
      <c r="E43" s="680"/>
      <c r="F43" s="680"/>
      <c r="G43" s="680"/>
      <c r="H43" s="680"/>
      <c r="I43" s="680"/>
      <c r="J43" s="680"/>
      <c r="K43" s="680"/>
      <c r="L43" s="680"/>
      <c r="M43" s="680"/>
      <c r="N43" s="680"/>
      <c r="O43" s="680"/>
      <c r="P43" s="680"/>
      <c r="Q43" s="680"/>
      <c r="R43" s="680"/>
      <c r="S43" s="680"/>
      <c r="T43" s="680"/>
      <c r="U43" s="680"/>
      <c r="V43" s="681"/>
    </row>
    <row r="44" spans="1:22" ht="25.5" customHeight="1">
      <c r="A44" s="695"/>
      <c r="B44" s="696"/>
      <c r="C44" s="688"/>
      <c r="D44" s="680"/>
      <c r="E44" s="680"/>
      <c r="F44" s="680"/>
      <c r="G44" s="680"/>
      <c r="H44" s="680"/>
      <c r="I44" s="680"/>
      <c r="J44" s="680"/>
      <c r="K44" s="680"/>
      <c r="L44" s="680"/>
      <c r="M44" s="680"/>
      <c r="N44" s="680"/>
      <c r="O44" s="680"/>
      <c r="P44" s="680"/>
      <c r="Q44" s="680"/>
      <c r="R44" s="680"/>
      <c r="S44" s="680"/>
      <c r="T44" s="680"/>
      <c r="U44" s="680"/>
      <c r="V44" s="681"/>
    </row>
    <row r="45" spans="1:22" ht="25.5" customHeight="1">
      <c r="A45" s="695"/>
      <c r="B45" s="696"/>
      <c r="C45" s="688"/>
      <c r="D45" s="680"/>
      <c r="E45" s="680"/>
      <c r="F45" s="680"/>
      <c r="G45" s="680"/>
      <c r="H45" s="680"/>
      <c r="I45" s="680"/>
      <c r="J45" s="680"/>
      <c r="K45" s="680"/>
      <c r="L45" s="680"/>
      <c r="M45" s="680"/>
      <c r="N45" s="680"/>
      <c r="O45" s="680"/>
      <c r="P45" s="680"/>
      <c r="Q45" s="680"/>
      <c r="R45" s="680"/>
      <c r="S45" s="680"/>
      <c r="T45" s="680"/>
      <c r="U45" s="680"/>
      <c r="V45" s="681"/>
    </row>
    <row r="46" spans="1:22" ht="25.5" customHeight="1">
      <c r="A46" s="695"/>
      <c r="B46" s="696"/>
      <c r="C46" s="688"/>
      <c r="D46" s="680"/>
      <c r="E46" s="680"/>
      <c r="F46" s="680"/>
      <c r="G46" s="680"/>
      <c r="H46" s="680"/>
      <c r="I46" s="680"/>
      <c r="J46" s="680"/>
      <c r="K46" s="680"/>
      <c r="L46" s="680"/>
      <c r="M46" s="680"/>
      <c r="N46" s="680"/>
      <c r="O46" s="680"/>
      <c r="P46" s="680"/>
      <c r="Q46" s="680"/>
      <c r="R46" s="680"/>
      <c r="S46" s="680"/>
      <c r="T46" s="680"/>
      <c r="U46" s="680"/>
      <c r="V46" s="681"/>
    </row>
    <row r="47" spans="1:22" ht="25.5" customHeight="1" thickBot="1">
      <c r="A47" s="697"/>
      <c r="B47" s="698"/>
      <c r="C47" s="701"/>
      <c r="D47" s="702"/>
      <c r="E47" s="702"/>
      <c r="F47" s="702"/>
      <c r="G47" s="702"/>
      <c r="H47" s="702"/>
      <c r="I47" s="702"/>
      <c r="J47" s="702"/>
      <c r="K47" s="702"/>
      <c r="L47" s="702"/>
      <c r="M47" s="702"/>
      <c r="N47" s="702"/>
      <c r="O47" s="702"/>
      <c r="P47" s="702"/>
      <c r="Q47" s="702"/>
      <c r="R47" s="702"/>
      <c r="S47" s="702"/>
      <c r="T47" s="702"/>
      <c r="U47" s="702"/>
      <c r="V47" s="703"/>
    </row>
  </sheetData>
  <mergeCells count="75">
    <mergeCell ref="M42:Q47"/>
    <mergeCell ref="R42:V47"/>
    <mergeCell ref="U20:V20"/>
    <mergeCell ref="U21:V21"/>
    <mergeCell ref="M41:Q41"/>
    <mergeCell ref="R41:V41"/>
    <mergeCell ref="M35:Q40"/>
    <mergeCell ref="R35:V40"/>
    <mergeCell ref="M27:Q27"/>
    <mergeCell ref="R27:V27"/>
    <mergeCell ref="N25:O25"/>
    <mergeCell ref="F25:G25"/>
    <mergeCell ref="C28:G33"/>
    <mergeCell ref="C41:G41"/>
    <mergeCell ref="H41:L41"/>
    <mergeCell ref="C35:G40"/>
    <mergeCell ref="H35:L40"/>
    <mergeCell ref="A25:C25"/>
    <mergeCell ref="C34:G34"/>
    <mergeCell ref="I25:J25"/>
    <mergeCell ref="K25:L25"/>
    <mergeCell ref="A27:B47"/>
    <mergeCell ref="H27:L27"/>
    <mergeCell ref="C27:G27"/>
    <mergeCell ref="C42:G47"/>
    <mergeCell ref="H28:L33"/>
    <mergeCell ref="H42:L47"/>
    <mergeCell ref="A17:C17"/>
    <mergeCell ref="A18:C18"/>
    <mergeCell ref="H34:L34"/>
    <mergeCell ref="M34:Q34"/>
    <mergeCell ref="R34:V34"/>
    <mergeCell ref="M28:Q33"/>
    <mergeCell ref="R28:V33"/>
    <mergeCell ref="U17:V17"/>
    <mergeCell ref="U18:V18"/>
    <mergeCell ref="P25:Q25"/>
    <mergeCell ref="U19:V19"/>
    <mergeCell ref="U22:V22"/>
    <mergeCell ref="U23:V23"/>
    <mergeCell ref="U24:V24"/>
    <mergeCell ref="U25:V25"/>
    <mergeCell ref="D25:E25"/>
    <mergeCell ref="A14:C14"/>
    <mergeCell ref="A15:C15"/>
    <mergeCell ref="A16:C16"/>
    <mergeCell ref="U11:V11"/>
    <mergeCell ref="U12:V12"/>
    <mergeCell ref="U13:V13"/>
    <mergeCell ref="U14:V14"/>
    <mergeCell ref="U15:V15"/>
    <mergeCell ref="A12:C12"/>
    <mergeCell ref="A13:C13"/>
    <mergeCell ref="U16:V16"/>
    <mergeCell ref="U6:V6"/>
    <mergeCell ref="U7:V7"/>
    <mergeCell ref="C6:H6"/>
    <mergeCell ref="A6:B6"/>
    <mergeCell ref="A7:B7"/>
    <mergeCell ref="J2:S2"/>
    <mergeCell ref="T2:V2"/>
    <mergeCell ref="U3:V3"/>
    <mergeCell ref="U4:V4"/>
    <mergeCell ref="U5:V5"/>
    <mergeCell ref="A4:F4"/>
    <mergeCell ref="C9:F9"/>
    <mergeCell ref="C10:F10"/>
    <mergeCell ref="C7:H7"/>
    <mergeCell ref="A11:C11"/>
    <mergeCell ref="A24:C24"/>
    <mergeCell ref="A19:C19"/>
    <mergeCell ref="A20:C20"/>
    <mergeCell ref="A21:C21"/>
    <mergeCell ref="A22:C22"/>
    <mergeCell ref="A23:C23"/>
  </mergeCells>
  <phoneticPr fontId="3"/>
  <pageMargins left="0.73" right="0.2" top="0.5" bottom="0.31" header="0.51200000000000001" footer="0.51200000000000001"/>
  <pageSetup paperSize="9" scale="6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BG60"/>
  <sheetViews>
    <sheetView view="pageBreakPreview" zoomScale="85" zoomScaleNormal="70" zoomScaleSheetLayoutView="85" workbookViewId="0">
      <selection activeCell="J78" sqref="J78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101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54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232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410" t="s">
        <v>2</v>
      </c>
      <c r="B21" s="40" t="s">
        <v>56</v>
      </c>
      <c r="C21" s="38"/>
      <c r="D21" s="38"/>
      <c r="E21" s="38"/>
      <c r="F21" s="38"/>
      <c r="G21" s="38"/>
      <c r="H21" s="38"/>
      <c r="I21" s="38"/>
      <c r="J21" s="39"/>
      <c r="K21" s="40" t="s">
        <v>57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1"/>
      <c r="B22" s="49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412" t="s">
        <v>9</v>
      </c>
      <c r="B23" s="60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137</v>
      </c>
      <c r="Y23" s="62">
        <v>274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413" t="s">
        <v>17</v>
      </c>
      <c r="B24" s="65">
        <v>6</v>
      </c>
      <c r="C24" s="448">
        <v>0</v>
      </c>
      <c r="D24" s="66">
        <f>SUM(B24:C24)</f>
        <v>6</v>
      </c>
      <c r="E24" s="65">
        <v>1</v>
      </c>
      <c r="F24" s="66">
        <v>0</v>
      </c>
      <c r="G24" s="66">
        <f>SUM(E24:F24)</f>
        <v>1</v>
      </c>
      <c r="H24" s="65">
        <f>D24+G24</f>
        <v>7</v>
      </c>
      <c r="I24" s="67">
        <f>G24/H24%</f>
        <v>14.285714285714285</v>
      </c>
      <c r="J24" s="68">
        <f>H24/$H$60%</f>
        <v>0.92105263157894746</v>
      </c>
      <c r="K24" s="69">
        <v>49</v>
      </c>
      <c r="L24" s="66">
        <v>13</v>
      </c>
      <c r="M24" s="66">
        <f>SUM(K24:L24)</f>
        <v>62</v>
      </c>
      <c r="N24" s="65">
        <v>0</v>
      </c>
      <c r="O24" s="66">
        <v>3</v>
      </c>
      <c r="P24" s="66">
        <f>SUM(N24:O24)</f>
        <v>3</v>
      </c>
      <c r="Q24" s="65">
        <f>M24+P24</f>
        <v>65</v>
      </c>
      <c r="R24" s="67">
        <f>P24/Q24%</f>
        <v>4.615384615384615</v>
      </c>
      <c r="S24" s="68">
        <f>Q24/$Q$60%</f>
        <v>1.535553980628396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414" t="s">
        <v>18</v>
      </c>
      <c r="B25" s="74">
        <v>7</v>
      </c>
      <c r="C25" s="449">
        <v>5</v>
      </c>
      <c r="D25" s="75">
        <f t="shared" ref="D25:D58" si="0">SUM(B25:C25)</f>
        <v>12</v>
      </c>
      <c r="E25" s="74">
        <v>1</v>
      </c>
      <c r="F25" s="75">
        <v>1</v>
      </c>
      <c r="G25" s="75">
        <f t="shared" ref="G25:G58" si="1">SUM(E25:F25)</f>
        <v>2</v>
      </c>
      <c r="H25" s="74">
        <f>D25+G25</f>
        <v>14</v>
      </c>
      <c r="I25" s="76">
        <f t="shared" ref="I25:I26" si="2">G25/H25%</f>
        <v>14.285714285714285</v>
      </c>
      <c r="J25" s="77">
        <f t="shared" ref="J25:J26" si="3">H25/$H$60%</f>
        <v>1.8421052631578949</v>
      </c>
      <c r="K25" s="78">
        <v>52</v>
      </c>
      <c r="L25" s="75">
        <v>12</v>
      </c>
      <c r="M25" s="75">
        <f t="shared" ref="M25:M29" si="4">SUM(K25:L25)</f>
        <v>64</v>
      </c>
      <c r="N25" s="74">
        <v>0</v>
      </c>
      <c r="O25" s="75">
        <v>3</v>
      </c>
      <c r="P25" s="75">
        <f t="shared" ref="P25:P29" si="5">SUM(N25:O25)</f>
        <v>3</v>
      </c>
      <c r="Q25" s="74">
        <f>M25+P25</f>
        <v>67</v>
      </c>
      <c r="R25" s="76">
        <f t="shared" ref="R25:R60" si="6">P25/Q25%</f>
        <v>4.4776119402985071</v>
      </c>
      <c r="S25" s="77">
        <f t="shared" ref="S25:S60" si="7">Q25/$Q$60%</f>
        <v>1.582801795416962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414" t="s">
        <v>19</v>
      </c>
      <c r="B26" s="74">
        <v>6</v>
      </c>
      <c r="C26" s="449">
        <v>0</v>
      </c>
      <c r="D26" s="75">
        <f t="shared" si="0"/>
        <v>6</v>
      </c>
      <c r="E26" s="74">
        <v>0</v>
      </c>
      <c r="F26" s="75">
        <v>0</v>
      </c>
      <c r="G26" s="75">
        <f t="shared" si="1"/>
        <v>0</v>
      </c>
      <c r="H26" s="74">
        <f t="shared" ref="H26:H59" si="8">D26+G26</f>
        <v>6</v>
      </c>
      <c r="I26" s="76">
        <f t="shared" si="2"/>
        <v>0</v>
      </c>
      <c r="J26" s="77">
        <f t="shared" si="3"/>
        <v>0.78947368421052633</v>
      </c>
      <c r="K26" s="78">
        <v>46</v>
      </c>
      <c r="L26" s="75">
        <v>13</v>
      </c>
      <c r="M26" s="75">
        <f t="shared" si="4"/>
        <v>59</v>
      </c>
      <c r="N26" s="74">
        <v>3</v>
      </c>
      <c r="O26" s="75">
        <v>1</v>
      </c>
      <c r="P26" s="75">
        <f t="shared" si="5"/>
        <v>4</v>
      </c>
      <c r="Q26" s="74">
        <f t="shared" ref="Q26:Q59" si="9">M26+P26</f>
        <v>63</v>
      </c>
      <c r="R26" s="76">
        <f t="shared" si="6"/>
        <v>6.3492063492063489</v>
      </c>
      <c r="S26" s="77">
        <f t="shared" si="7"/>
        <v>1.48830616583983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415" t="s">
        <v>20</v>
      </c>
      <c r="B27" s="80">
        <v>5</v>
      </c>
      <c r="C27" s="450">
        <v>2</v>
      </c>
      <c r="D27" s="81">
        <f t="shared" si="0"/>
        <v>7</v>
      </c>
      <c r="E27" s="80">
        <v>1</v>
      </c>
      <c r="F27" s="81">
        <v>2</v>
      </c>
      <c r="G27" s="81">
        <f t="shared" si="1"/>
        <v>3</v>
      </c>
      <c r="H27" s="80">
        <f t="shared" si="8"/>
        <v>10</v>
      </c>
      <c r="I27" s="82">
        <f t="shared" ref="I27:I60" si="10">G27/H27%</f>
        <v>30</v>
      </c>
      <c r="J27" s="83">
        <f t="shared" ref="J27:J59" si="11">H27/$H$60%</f>
        <v>1.3157894736842106</v>
      </c>
      <c r="K27" s="84">
        <v>57</v>
      </c>
      <c r="L27" s="81">
        <v>13</v>
      </c>
      <c r="M27" s="81">
        <f t="shared" si="4"/>
        <v>70</v>
      </c>
      <c r="N27" s="80">
        <v>1</v>
      </c>
      <c r="O27" s="81">
        <v>3</v>
      </c>
      <c r="P27" s="81">
        <f t="shared" si="5"/>
        <v>4</v>
      </c>
      <c r="Q27" s="80">
        <f t="shared" si="9"/>
        <v>74</v>
      </c>
      <c r="R27" s="82">
        <f t="shared" si="6"/>
        <v>5.4054054054054053</v>
      </c>
      <c r="S27" s="83">
        <f t="shared" si="7"/>
        <v>1.7481691471769432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414" t="s">
        <v>21</v>
      </c>
      <c r="B28" s="74">
        <v>6</v>
      </c>
      <c r="C28" s="449">
        <v>1</v>
      </c>
      <c r="D28" s="75">
        <f t="shared" si="0"/>
        <v>7</v>
      </c>
      <c r="E28" s="74">
        <v>0</v>
      </c>
      <c r="F28" s="75">
        <v>1</v>
      </c>
      <c r="G28" s="75">
        <f t="shared" si="1"/>
        <v>1</v>
      </c>
      <c r="H28" s="74">
        <f t="shared" si="8"/>
        <v>8</v>
      </c>
      <c r="I28" s="76">
        <f t="shared" si="10"/>
        <v>12.5</v>
      </c>
      <c r="J28" s="77">
        <f t="shared" si="11"/>
        <v>1.0526315789473684</v>
      </c>
      <c r="K28" s="78">
        <v>59</v>
      </c>
      <c r="L28" s="75">
        <v>15</v>
      </c>
      <c r="M28" s="75">
        <f t="shared" si="4"/>
        <v>74</v>
      </c>
      <c r="N28" s="74">
        <v>2</v>
      </c>
      <c r="O28" s="75">
        <v>3</v>
      </c>
      <c r="P28" s="75">
        <f t="shared" si="5"/>
        <v>5</v>
      </c>
      <c r="Q28" s="74">
        <f t="shared" si="9"/>
        <v>79</v>
      </c>
      <c r="R28" s="76">
        <f t="shared" si="6"/>
        <v>6.3291139240506329</v>
      </c>
      <c r="S28" s="77">
        <f t="shared" si="7"/>
        <v>1.8662886841483581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416" t="s">
        <v>22</v>
      </c>
      <c r="B29" s="86">
        <v>16</v>
      </c>
      <c r="C29" s="451">
        <v>4</v>
      </c>
      <c r="D29" s="87">
        <f t="shared" si="0"/>
        <v>20</v>
      </c>
      <c r="E29" s="86">
        <v>1</v>
      </c>
      <c r="F29" s="87">
        <v>0</v>
      </c>
      <c r="G29" s="87">
        <f t="shared" si="1"/>
        <v>1</v>
      </c>
      <c r="H29" s="86">
        <f t="shared" si="8"/>
        <v>21</v>
      </c>
      <c r="I29" s="88">
        <f t="shared" si="10"/>
        <v>4.7619047619047619</v>
      </c>
      <c r="J29" s="89">
        <f t="shared" si="11"/>
        <v>2.763157894736842</v>
      </c>
      <c r="K29" s="90">
        <v>83</v>
      </c>
      <c r="L29" s="87">
        <v>19</v>
      </c>
      <c r="M29" s="87">
        <f t="shared" si="4"/>
        <v>102</v>
      </c>
      <c r="N29" s="86">
        <v>1</v>
      </c>
      <c r="O29" s="87">
        <v>3</v>
      </c>
      <c r="P29" s="87">
        <f t="shared" si="5"/>
        <v>4</v>
      </c>
      <c r="Q29" s="86">
        <f t="shared" si="9"/>
        <v>106</v>
      </c>
      <c r="R29" s="88">
        <f t="shared" si="6"/>
        <v>3.773584905660377</v>
      </c>
      <c r="S29" s="89">
        <f t="shared" si="7"/>
        <v>2.5041341837939997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417" t="s">
        <v>23</v>
      </c>
      <c r="B30" s="93">
        <f>SUM(B24:B29)</f>
        <v>46</v>
      </c>
      <c r="C30" s="455">
        <f>SUM(C24:C29)</f>
        <v>12</v>
      </c>
      <c r="D30" s="94">
        <f t="shared" ref="D30:G30" si="12">SUM(D24:D29)</f>
        <v>58</v>
      </c>
      <c r="E30" s="93">
        <f>SUM(E24:E29)</f>
        <v>4</v>
      </c>
      <c r="F30" s="94">
        <f>SUM(F24:F29)</f>
        <v>4</v>
      </c>
      <c r="G30" s="94">
        <f t="shared" si="12"/>
        <v>8</v>
      </c>
      <c r="H30" s="93">
        <f t="shared" si="8"/>
        <v>66</v>
      </c>
      <c r="I30" s="95">
        <f t="shared" si="10"/>
        <v>12.121212121212121</v>
      </c>
      <c r="J30" s="95">
        <f t="shared" si="11"/>
        <v>8.6842105263157894</v>
      </c>
      <c r="K30" s="434">
        <f>SUM(K24:K29)</f>
        <v>346</v>
      </c>
      <c r="L30" s="434">
        <f>SUM(L24:L29)</f>
        <v>85</v>
      </c>
      <c r="M30" s="94">
        <f t="shared" ref="M30" si="13">SUM(M24:M29)</f>
        <v>431</v>
      </c>
      <c r="N30" s="93">
        <f>SUM(N24:N29)</f>
        <v>7</v>
      </c>
      <c r="O30" s="434">
        <f>SUM(O24:O29)</f>
        <v>16</v>
      </c>
      <c r="P30" s="94">
        <f t="shared" ref="P30" si="14">SUM(P24:P29)</f>
        <v>23</v>
      </c>
      <c r="Q30" s="93">
        <f t="shared" si="9"/>
        <v>454</v>
      </c>
      <c r="R30" s="95">
        <f t="shared" si="6"/>
        <v>5.0660792951541849</v>
      </c>
      <c r="S30" s="96">
        <f t="shared" si="7"/>
        <v>10.725253957004488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418" t="s">
        <v>24</v>
      </c>
      <c r="B31" s="99">
        <v>14</v>
      </c>
      <c r="C31" s="452">
        <v>1</v>
      </c>
      <c r="D31" s="100">
        <f t="shared" si="0"/>
        <v>15</v>
      </c>
      <c r="E31" s="99">
        <v>2</v>
      </c>
      <c r="F31" s="100">
        <v>0</v>
      </c>
      <c r="G31" s="100">
        <f t="shared" si="1"/>
        <v>2</v>
      </c>
      <c r="H31" s="99">
        <f t="shared" si="8"/>
        <v>17</v>
      </c>
      <c r="I31" s="101">
        <f t="shared" si="10"/>
        <v>11.76470588235294</v>
      </c>
      <c r="J31" s="102">
        <f t="shared" si="11"/>
        <v>2.236842105263158</v>
      </c>
      <c r="K31" s="103">
        <v>77</v>
      </c>
      <c r="L31" s="100">
        <v>9</v>
      </c>
      <c r="M31" s="100">
        <f t="shared" ref="M31:M36" si="15">SUM(K31:L31)</f>
        <v>86</v>
      </c>
      <c r="N31" s="99">
        <v>2</v>
      </c>
      <c r="O31" s="100">
        <v>5</v>
      </c>
      <c r="P31" s="100">
        <f t="shared" ref="P31:P36" si="16">SUM(N31:O31)</f>
        <v>7</v>
      </c>
      <c r="Q31" s="99">
        <f t="shared" si="9"/>
        <v>93</v>
      </c>
      <c r="R31" s="101">
        <f t="shared" si="6"/>
        <v>7.5268817204301071</v>
      </c>
      <c r="S31" s="102">
        <f t="shared" si="7"/>
        <v>2.1970233876683203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414" t="s">
        <v>25</v>
      </c>
      <c r="B32" s="74">
        <v>7</v>
      </c>
      <c r="C32" s="449">
        <v>2</v>
      </c>
      <c r="D32" s="75">
        <f t="shared" si="0"/>
        <v>9</v>
      </c>
      <c r="E32" s="74">
        <v>1</v>
      </c>
      <c r="F32" s="75">
        <v>0</v>
      </c>
      <c r="G32" s="75">
        <f t="shared" si="1"/>
        <v>1</v>
      </c>
      <c r="H32" s="74">
        <f t="shared" si="8"/>
        <v>10</v>
      </c>
      <c r="I32" s="76">
        <f t="shared" si="10"/>
        <v>10</v>
      </c>
      <c r="J32" s="77">
        <f t="shared" si="11"/>
        <v>1.3157894736842106</v>
      </c>
      <c r="K32" s="78">
        <v>55</v>
      </c>
      <c r="L32" s="75">
        <v>8</v>
      </c>
      <c r="M32" s="75">
        <f t="shared" si="15"/>
        <v>63</v>
      </c>
      <c r="N32" s="74">
        <v>2</v>
      </c>
      <c r="O32" s="75">
        <v>1</v>
      </c>
      <c r="P32" s="75">
        <f t="shared" si="16"/>
        <v>3</v>
      </c>
      <c r="Q32" s="74">
        <f t="shared" si="9"/>
        <v>66</v>
      </c>
      <c r="R32" s="76">
        <f t="shared" si="6"/>
        <v>4.545454545454545</v>
      </c>
      <c r="S32" s="77">
        <f t="shared" si="7"/>
        <v>1.559177888022679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414" t="s">
        <v>26</v>
      </c>
      <c r="B33" s="74">
        <v>13</v>
      </c>
      <c r="C33" s="449">
        <v>2</v>
      </c>
      <c r="D33" s="75">
        <f t="shared" si="0"/>
        <v>15</v>
      </c>
      <c r="E33" s="74">
        <v>0</v>
      </c>
      <c r="F33" s="75">
        <v>0</v>
      </c>
      <c r="G33" s="75">
        <f t="shared" si="1"/>
        <v>0</v>
      </c>
      <c r="H33" s="74">
        <f t="shared" si="8"/>
        <v>15</v>
      </c>
      <c r="I33" s="76">
        <f t="shared" si="10"/>
        <v>0</v>
      </c>
      <c r="J33" s="77">
        <f t="shared" si="11"/>
        <v>1.9736842105263159</v>
      </c>
      <c r="K33" s="78">
        <v>39</v>
      </c>
      <c r="L33" s="75">
        <v>3</v>
      </c>
      <c r="M33" s="75">
        <f t="shared" si="15"/>
        <v>42</v>
      </c>
      <c r="N33" s="74">
        <v>3</v>
      </c>
      <c r="O33" s="75">
        <v>1</v>
      </c>
      <c r="P33" s="75">
        <f t="shared" si="16"/>
        <v>4</v>
      </c>
      <c r="Q33" s="74">
        <f t="shared" si="9"/>
        <v>46</v>
      </c>
      <c r="R33" s="76">
        <f t="shared" si="6"/>
        <v>8.695652173913043</v>
      </c>
      <c r="S33" s="77">
        <f t="shared" si="7"/>
        <v>1.0866997401370186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414" t="s">
        <v>27</v>
      </c>
      <c r="B34" s="74">
        <v>6</v>
      </c>
      <c r="C34" s="449">
        <v>2</v>
      </c>
      <c r="D34" s="75">
        <f t="shared" si="0"/>
        <v>8</v>
      </c>
      <c r="E34" s="74">
        <v>1</v>
      </c>
      <c r="F34" s="75">
        <v>1</v>
      </c>
      <c r="G34" s="75">
        <f t="shared" si="1"/>
        <v>2</v>
      </c>
      <c r="H34" s="74">
        <f t="shared" si="8"/>
        <v>10</v>
      </c>
      <c r="I34" s="76">
        <f t="shared" si="10"/>
        <v>20</v>
      </c>
      <c r="J34" s="77">
        <f t="shared" si="11"/>
        <v>1.3157894736842106</v>
      </c>
      <c r="K34" s="78">
        <v>54</v>
      </c>
      <c r="L34" s="75">
        <v>4</v>
      </c>
      <c r="M34" s="75">
        <f t="shared" si="15"/>
        <v>58</v>
      </c>
      <c r="N34" s="74">
        <v>1</v>
      </c>
      <c r="O34" s="75">
        <v>1</v>
      </c>
      <c r="P34" s="75">
        <f t="shared" si="16"/>
        <v>2</v>
      </c>
      <c r="Q34" s="74">
        <f t="shared" si="9"/>
        <v>60</v>
      </c>
      <c r="R34" s="76">
        <f t="shared" si="6"/>
        <v>3.3333333333333335</v>
      </c>
      <c r="S34" s="77">
        <f t="shared" si="7"/>
        <v>1.417434443656981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414" t="s">
        <v>28</v>
      </c>
      <c r="B35" s="74">
        <v>14</v>
      </c>
      <c r="C35" s="449">
        <v>0</v>
      </c>
      <c r="D35" s="75">
        <f t="shared" si="0"/>
        <v>14</v>
      </c>
      <c r="E35" s="74">
        <v>0</v>
      </c>
      <c r="F35" s="75">
        <v>0</v>
      </c>
      <c r="G35" s="75">
        <f t="shared" si="1"/>
        <v>0</v>
      </c>
      <c r="H35" s="74">
        <f t="shared" si="8"/>
        <v>14</v>
      </c>
      <c r="I35" s="76">
        <f t="shared" si="10"/>
        <v>0</v>
      </c>
      <c r="J35" s="77">
        <f t="shared" si="11"/>
        <v>1.8421052631578949</v>
      </c>
      <c r="K35" s="78">
        <v>51</v>
      </c>
      <c r="L35" s="75">
        <v>5</v>
      </c>
      <c r="M35" s="75">
        <f t="shared" si="15"/>
        <v>56</v>
      </c>
      <c r="N35" s="74">
        <v>1</v>
      </c>
      <c r="O35" s="75">
        <v>5</v>
      </c>
      <c r="P35" s="75">
        <f t="shared" si="16"/>
        <v>6</v>
      </c>
      <c r="Q35" s="74">
        <f t="shared" si="9"/>
        <v>62</v>
      </c>
      <c r="R35" s="76">
        <f t="shared" si="6"/>
        <v>9.67741935483871</v>
      </c>
      <c r="S35" s="77">
        <f t="shared" si="7"/>
        <v>1.464682258445547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416" t="s">
        <v>29</v>
      </c>
      <c r="B36" s="86">
        <v>3</v>
      </c>
      <c r="C36" s="451">
        <v>1</v>
      </c>
      <c r="D36" s="87">
        <f t="shared" si="0"/>
        <v>4</v>
      </c>
      <c r="E36" s="86">
        <v>0</v>
      </c>
      <c r="F36" s="87">
        <v>1</v>
      </c>
      <c r="G36" s="87">
        <f t="shared" si="1"/>
        <v>1</v>
      </c>
      <c r="H36" s="86">
        <f t="shared" si="8"/>
        <v>5</v>
      </c>
      <c r="I36" s="88">
        <f t="shared" si="10"/>
        <v>20</v>
      </c>
      <c r="J36" s="89">
        <f t="shared" si="11"/>
        <v>0.65789473684210531</v>
      </c>
      <c r="K36" s="90">
        <v>43</v>
      </c>
      <c r="L36" s="87">
        <v>8</v>
      </c>
      <c r="M36" s="87">
        <f t="shared" si="15"/>
        <v>51</v>
      </c>
      <c r="N36" s="86">
        <v>0</v>
      </c>
      <c r="O36" s="87">
        <v>4</v>
      </c>
      <c r="P36" s="87">
        <f t="shared" si="16"/>
        <v>4</v>
      </c>
      <c r="Q36" s="86">
        <f t="shared" si="9"/>
        <v>55</v>
      </c>
      <c r="R36" s="88">
        <f t="shared" si="6"/>
        <v>7.2727272727272725</v>
      </c>
      <c r="S36" s="89">
        <f t="shared" si="7"/>
        <v>1.2993149066855658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417" t="s">
        <v>30</v>
      </c>
      <c r="B37" s="93">
        <f>SUM(B31:B36)</f>
        <v>57</v>
      </c>
      <c r="C37" s="434">
        <f>SUM(C31:C36)</f>
        <v>8</v>
      </c>
      <c r="D37" s="94">
        <f t="shared" ref="D37:G37" si="17">SUM(D31:D36)</f>
        <v>65</v>
      </c>
      <c r="E37" s="93">
        <f>SUM(E31:E36)</f>
        <v>4</v>
      </c>
      <c r="F37" s="94">
        <f>SUM(F31:F36)</f>
        <v>2</v>
      </c>
      <c r="G37" s="94">
        <f t="shared" si="17"/>
        <v>6</v>
      </c>
      <c r="H37" s="93">
        <f t="shared" si="8"/>
        <v>71</v>
      </c>
      <c r="I37" s="95">
        <f t="shared" si="10"/>
        <v>8.4507042253521139</v>
      </c>
      <c r="J37" s="95">
        <f t="shared" si="11"/>
        <v>9.3421052631578956</v>
      </c>
      <c r="K37" s="434">
        <f>SUM(K31:K36)</f>
        <v>319</v>
      </c>
      <c r="L37" s="434">
        <f>SUM(L31:L36)</f>
        <v>37</v>
      </c>
      <c r="M37" s="94">
        <f t="shared" ref="M37" si="18">SUM(M31:M36)</f>
        <v>356</v>
      </c>
      <c r="N37" s="93">
        <f>SUM(N31:N36)</f>
        <v>9</v>
      </c>
      <c r="O37" s="434">
        <f>SUM(O31:O36)</f>
        <v>17</v>
      </c>
      <c r="P37" s="94">
        <f t="shared" ref="P37" si="19">SUM(P31:P36)</f>
        <v>26</v>
      </c>
      <c r="Q37" s="93">
        <f t="shared" si="9"/>
        <v>382</v>
      </c>
      <c r="R37" s="95">
        <f t="shared" si="6"/>
        <v>6.8062827225130889</v>
      </c>
      <c r="S37" s="96">
        <f t="shared" si="7"/>
        <v>9.0243326246161111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417" t="s">
        <v>31</v>
      </c>
      <c r="B38" s="104">
        <v>55</v>
      </c>
      <c r="C38" s="108">
        <v>20</v>
      </c>
      <c r="D38" s="94">
        <f t="shared" si="0"/>
        <v>75</v>
      </c>
      <c r="E38" s="104">
        <v>2</v>
      </c>
      <c r="F38" s="105">
        <v>2</v>
      </c>
      <c r="G38" s="94">
        <f t="shared" si="1"/>
        <v>4</v>
      </c>
      <c r="H38" s="93">
        <f t="shared" si="8"/>
        <v>79</v>
      </c>
      <c r="I38" s="95">
        <f t="shared" si="10"/>
        <v>5.0632911392405058</v>
      </c>
      <c r="J38" s="96">
        <f t="shared" si="11"/>
        <v>10.394736842105264</v>
      </c>
      <c r="K38" s="106">
        <v>237</v>
      </c>
      <c r="L38" s="105">
        <v>50</v>
      </c>
      <c r="M38" s="94">
        <f t="shared" ref="M38:M51" si="20">SUM(K38:L38)</f>
        <v>287</v>
      </c>
      <c r="N38" s="104">
        <v>4</v>
      </c>
      <c r="O38" s="105">
        <v>38</v>
      </c>
      <c r="P38" s="94">
        <f t="shared" ref="P38:P51" si="21">SUM(N38:O38)</f>
        <v>42</v>
      </c>
      <c r="Q38" s="93">
        <f t="shared" si="9"/>
        <v>329</v>
      </c>
      <c r="R38" s="95">
        <f t="shared" si="6"/>
        <v>12.76595744680851</v>
      </c>
      <c r="S38" s="96">
        <f t="shared" si="7"/>
        <v>7.7722655327191124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419" t="s">
        <v>32</v>
      </c>
      <c r="B39" s="104">
        <v>43</v>
      </c>
      <c r="C39" s="108">
        <v>12</v>
      </c>
      <c r="D39" s="94">
        <f t="shared" si="0"/>
        <v>55</v>
      </c>
      <c r="E39" s="104">
        <v>3</v>
      </c>
      <c r="F39" s="105">
        <v>4</v>
      </c>
      <c r="G39" s="94">
        <f t="shared" si="1"/>
        <v>7</v>
      </c>
      <c r="H39" s="93">
        <f t="shared" si="8"/>
        <v>62</v>
      </c>
      <c r="I39" s="95">
        <f t="shared" si="10"/>
        <v>11.290322580645162</v>
      </c>
      <c r="J39" s="96">
        <f t="shared" si="11"/>
        <v>8.1578947368421062</v>
      </c>
      <c r="K39" s="106">
        <v>250</v>
      </c>
      <c r="L39" s="105">
        <v>64</v>
      </c>
      <c r="M39" s="94">
        <f t="shared" si="20"/>
        <v>314</v>
      </c>
      <c r="N39" s="104">
        <v>2</v>
      </c>
      <c r="O39" s="105">
        <v>29</v>
      </c>
      <c r="P39" s="94">
        <f t="shared" si="21"/>
        <v>31</v>
      </c>
      <c r="Q39" s="93">
        <f t="shared" si="9"/>
        <v>345</v>
      </c>
      <c r="R39" s="95">
        <f t="shared" si="6"/>
        <v>8.9855072463768106</v>
      </c>
      <c r="S39" s="96">
        <f t="shared" si="7"/>
        <v>8.1502480510276403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419" t="s">
        <v>33</v>
      </c>
      <c r="B40" s="104">
        <v>50</v>
      </c>
      <c r="C40" s="108">
        <v>5</v>
      </c>
      <c r="D40" s="94">
        <f t="shared" si="0"/>
        <v>55</v>
      </c>
      <c r="E40" s="104">
        <v>3</v>
      </c>
      <c r="F40" s="105">
        <v>1</v>
      </c>
      <c r="G40" s="94">
        <f t="shared" si="1"/>
        <v>4</v>
      </c>
      <c r="H40" s="93">
        <f t="shared" si="8"/>
        <v>59</v>
      </c>
      <c r="I40" s="95">
        <f t="shared" si="10"/>
        <v>6.7796610169491531</v>
      </c>
      <c r="J40" s="96">
        <f t="shared" si="11"/>
        <v>7.7631578947368425</v>
      </c>
      <c r="K40" s="106">
        <v>259</v>
      </c>
      <c r="L40" s="105">
        <v>68</v>
      </c>
      <c r="M40" s="94">
        <f t="shared" si="20"/>
        <v>327</v>
      </c>
      <c r="N40" s="104">
        <v>2</v>
      </c>
      <c r="O40" s="105">
        <v>28</v>
      </c>
      <c r="P40" s="94">
        <f t="shared" si="21"/>
        <v>30</v>
      </c>
      <c r="Q40" s="93">
        <f t="shared" si="9"/>
        <v>357</v>
      </c>
      <c r="R40" s="95">
        <f t="shared" si="6"/>
        <v>8.4033613445378155</v>
      </c>
      <c r="S40" s="96">
        <f t="shared" si="7"/>
        <v>8.4337349397590362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419" t="s">
        <v>34</v>
      </c>
      <c r="B41" s="104">
        <v>52</v>
      </c>
      <c r="C41" s="108">
        <v>8</v>
      </c>
      <c r="D41" s="94">
        <f t="shared" si="0"/>
        <v>60</v>
      </c>
      <c r="E41" s="104">
        <v>3</v>
      </c>
      <c r="F41" s="105">
        <v>3</v>
      </c>
      <c r="G41" s="94">
        <f t="shared" si="1"/>
        <v>6</v>
      </c>
      <c r="H41" s="93">
        <f t="shared" si="8"/>
        <v>66</v>
      </c>
      <c r="I41" s="95">
        <f t="shared" si="10"/>
        <v>9.0909090909090899</v>
      </c>
      <c r="J41" s="96">
        <f t="shared" si="11"/>
        <v>8.6842105263157894</v>
      </c>
      <c r="K41" s="106">
        <v>188</v>
      </c>
      <c r="L41" s="105">
        <v>94</v>
      </c>
      <c r="M41" s="94">
        <f t="shared" si="20"/>
        <v>282</v>
      </c>
      <c r="N41" s="104">
        <v>2</v>
      </c>
      <c r="O41" s="105">
        <v>23</v>
      </c>
      <c r="P41" s="94">
        <f t="shared" si="21"/>
        <v>25</v>
      </c>
      <c r="Q41" s="93">
        <f t="shared" si="9"/>
        <v>307</v>
      </c>
      <c r="R41" s="95">
        <f t="shared" si="6"/>
        <v>8.1433224755700326</v>
      </c>
      <c r="S41" s="96">
        <f t="shared" si="7"/>
        <v>7.2525395700448856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419" t="s">
        <v>35</v>
      </c>
      <c r="B42" s="104">
        <v>64</v>
      </c>
      <c r="C42" s="108">
        <v>4</v>
      </c>
      <c r="D42" s="94">
        <f t="shared" si="0"/>
        <v>68</v>
      </c>
      <c r="E42" s="104">
        <v>3</v>
      </c>
      <c r="F42" s="105">
        <v>4</v>
      </c>
      <c r="G42" s="94">
        <f t="shared" si="1"/>
        <v>7</v>
      </c>
      <c r="H42" s="93">
        <f t="shared" si="8"/>
        <v>75</v>
      </c>
      <c r="I42" s="95">
        <f t="shared" si="10"/>
        <v>9.3333333333333339</v>
      </c>
      <c r="J42" s="96">
        <f t="shared" si="11"/>
        <v>9.8684210526315788</v>
      </c>
      <c r="K42" s="106">
        <v>144</v>
      </c>
      <c r="L42" s="105">
        <v>69</v>
      </c>
      <c r="M42" s="94">
        <f t="shared" si="20"/>
        <v>213</v>
      </c>
      <c r="N42" s="104">
        <v>10</v>
      </c>
      <c r="O42" s="105">
        <v>15</v>
      </c>
      <c r="P42" s="94">
        <f t="shared" si="21"/>
        <v>25</v>
      </c>
      <c r="Q42" s="93">
        <f t="shared" si="9"/>
        <v>238</v>
      </c>
      <c r="R42" s="95">
        <f t="shared" si="6"/>
        <v>10.504201680672269</v>
      </c>
      <c r="S42" s="96">
        <f t="shared" si="7"/>
        <v>5.6224899598393581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419" t="s">
        <v>36</v>
      </c>
      <c r="B43" s="104">
        <v>64</v>
      </c>
      <c r="C43" s="108">
        <v>11</v>
      </c>
      <c r="D43" s="94">
        <f t="shared" si="0"/>
        <v>75</v>
      </c>
      <c r="E43" s="104">
        <v>3</v>
      </c>
      <c r="F43" s="105">
        <v>0</v>
      </c>
      <c r="G43" s="94">
        <f t="shared" si="1"/>
        <v>3</v>
      </c>
      <c r="H43" s="93">
        <f t="shared" si="8"/>
        <v>78</v>
      </c>
      <c r="I43" s="95">
        <f t="shared" si="10"/>
        <v>3.8461538461538458</v>
      </c>
      <c r="J43" s="96">
        <f t="shared" si="11"/>
        <v>10.263157894736842</v>
      </c>
      <c r="K43" s="106">
        <v>308</v>
      </c>
      <c r="L43" s="105">
        <v>54</v>
      </c>
      <c r="M43" s="94">
        <f t="shared" si="20"/>
        <v>362</v>
      </c>
      <c r="N43" s="104">
        <v>8</v>
      </c>
      <c r="O43" s="105">
        <v>12</v>
      </c>
      <c r="P43" s="94">
        <f t="shared" si="21"/>
        <v>20</v>
      </c>
      <c r="Q43" s="93">
        <f t="shared" si="9"/>
        <v>382</v>
      </c>
      <c r="R43" s="95">
        <f t="shared" si="6"/>
        <v>5.2356020942408383</v>
      </c>
      <c r="S43" s="96">
        <f t="shared" si="7"/>
        <v>9.0243326246161111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419" t="s">
        <v>37</v>
      </c>
      <c r="B44" s="107">
        <v>25</v>
      </c>
      <c r="C44" s="108">
        <v>15</v>
      </c>
      <c r="D44" s="109">
        <f t="shared" si="0"/>
        <v>40</v>
      </c>
      <c r="E44" s="107">
        <v>3</v>
      </c>
      <c r="F44" s="110">
        <v>2</v>
      </c>
      <c r="G44" s="109">
        <f t="shared" si="1"/>
        <v>5</v>
      </c>
      <c r="H44" s="104">
        <f t="shared" si="8"/>
        <v>45</v>
      </c>
      <c r="I44" s="95">
        <f t="shared" si="10"/>
        <v>11.111111111111111</v>
      </c>
      <c r="J44" s="96">
        <f t="shared" si="11"/>
        <v>5.9210526315789478</v>
      </c>
      <c r="K44" s="111">
        <v>240</v>
      </c>
      <c r="L44" s="108">
        <v>46</v>
      </c>
      <c r="M44" s="109">
        <f t="shared" si="20"/>
        <v>286</v>
      </c>
      <c r="N44" s="107">
        <v>6</v>
      </c>
      <c r="O44" s="110">
        <v>31</v>
      </c>
      <c r="P44" s="109">
        <f t="shared" si="21"/>
        <v>37</v>
      </c>
      <c r="Q44" s="104">
        <f t="shared" si="9"/>
        <v>323</v>
      </c>
      <c r="R44" s="95">
        <f t="shared" si="6"/>
        <v>11.455108359133128</v>
      </c>
      <c r="S44" s="96">
        <f t="shared" si="7"/>
        <v>7.6305220883534144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420" t="s">
        <v>38</v>
      </c>
      <c r="B45" s="107">
        <v>14</v>
      </c>
      <c r="C45" s="108">
        <v>8</v>
      </c>
      <c r="D45" s="109">
        <f t="shared" si="0"/>
        <v>22</v>
      </c>
      <c r="E45" s="107">
        <v>1</v>
      </c>
      <c r="F45" s="110">
        <v>1</v>
      </c>
      <c r="G45" s="109">
        <f t="shared" si="1"/>
        <v>2</v>
      </c>
      <c r="H45" s="104">
        <f t="shared" si="8"/>
        <v>24</v>
      </c>
      <c r="I45" s="95">
        <f t="shared" si="10"/>
        <v>8.3333333333333339</v>
      </c>
      <c r="J45" s="96">
        <f t="shared" si="11"/>
        <v>3.1578947368421053</v>
      </c>
      <c r="K45" s="111">
        <v>299</v>
      </c>
      <c r="L45" s="108">
        <v>86</v>
      </c>
      <c r="M45" s="109">
        <f t="shared" si="20"/>
        <v>385</v>
      </c>
      <c r="N45" s="107">
        <v>3</v>
      </c>
      <c r="O45" s="110">
        <v>25</v>
      </c>
      <c r="P45" s="109">
        <f t="shared" si="21"/>
        <v>28</v>
      </c>
      <c r="Q45" s="104">
        <f t="shared" si="9"/>
        <v>413</v>
      </c>
      <c r="R45" s="95">
        <f t="shared" si="6"/>
        <v>6.7796610169491531</v>
      </c>
      <c r="S45" s="96">
        <f t="shared" si="7"/>
        <v>9.7566737538388857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421" t="s">
        <v>39</v>
      </c>
      <c r="B46" s="114">
        <v>18</v>
      </c>
      <c r="C46" s="115">
        <v>2</v>
      </c>
      <c r="D46" s="116">
        <f t="shared" si="0"/>
        <v>20</v>
      </c>
      <c r="E46" s="114">
        <v>1</v>
      </c>
      <c r="F46" s="117">
        <v>0</v>
      </c>
      <c r="G46" s="116">
        <f t="shared" si="1"/>
        <v>1</v>
      </c>
      <c r="H46" s="118">
        <f t="shared" si="8"/>
        <v>21</v>
      </c>
      <c r="I46" s="119">
        <f t="shared" si="10"/>
        <v>4.7619047619047619</v>
      </c>
      <c r="J46" s="120">
        <f t="shared" si="11"/>
        <v>2.763157894736842</v>
      </c>
      <c r="K46" s="121">
        <v>47</v>
      </c>
      <c r="L46" s="115">
        <v>12</v>
      </c>
      <c r="M46" s="116">
        <f t="shared" si="20"/>
        <v>59</v>
      </c>
      <c r="N46" s="114">
        <v>0</v>
      </c>
      <c r="O46" s="117">
        <v>3</v>
      </c>
      <c r="P46" s="116">
        <f t="shared" si="21"/>
        <v>3</v>
      </c>
      <c r="Q46" s="118">
        <f t="shared" si="9"/>
        <v>62</v>
      </c>
      <c r="R46" s="119">
        <f t="shared" si="6"/>
        <v>4.838709677419355</v>
      </c>
      <c r="S46" s="120">
        <f t="shared" si="7"/>
        <v>1.464682258445547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422" t="s">
        <v>40</v>
      </c>
      <c r="B47" s="123">
        <v>8</v>
      </c>
      <c r="C47" s="124">
        <v>1</v>
      </c>
      <c r="D47" s="125">
        <f t="shared" si="0"/>
        <v>9</v>
      </c>
      <c r="E47" s="123">
        <v>2</v>
      </c>
      <c r="F47" s="126">
        <v>0</v>
      </c>
      <c r="G47" s="125">
        <f t="shared" si="1"/>
        <v>2</v>
      </c>
      <c r="H47" s="127">
        <f t="shared" si="8"/>
        <v>11</v>
      </c>
      <c r="I47" s="128">
        <f t="shared" si="10"/>
        <v>18.181818181818183</v>
      </c>
      <c r="J47" s="129">
        <f t="shared" si="11"/>
        <v>1.4473684210526316</v>
      </c>
      <c r="K47" s="130">
        <v>55</v>
      </c>
      <c r="L47" s="124">
        <v>7</v>
      </c>
      <c r="M47" s="125">
        <f t="shared" si="20"/>
        <v>62</v>
      </c>
      <c r="N47" s="123">
        <v>1</v>
      </c>
      <c r="O47" s="126">
        <v>1</v>
      </c>
      <c r="P47" s="125">
        <f t="shared" si="21"/>
        <v>2</v>
      </c>
      <c r="Q47" s="127">
        <f t="shared" si="9"/>
        <v>64</v>
      </c>
      <c r="R47" s="128">
        <f t="shared" si="6"/>
        <v>3.125</v>
      </c>
      <c r="S47" s="129">
        <f t="shared" si="7"/>
        <v>1.511930073234113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422" t="s">
        <v>41</v>
      </c>
      <c r="B48" s="123">
        <v>9</v>
      </c>
      <c r="C48" s="124">
        <v>2</v>
      </c>
      <c r="D48" s="125">
        <f t="shared" si="0"/>
        <v>11</v>
      </c>
      <c r="E48" s="123">
        <v>0</v>
      </c>
      <c r="F48" s="126">
        <v>0</v>
      </c>
      <c r="G48" s="125">
        <f t="shared" si="1"/>
        <v>0</v>
      </c>
      <c r="H48" s="127">
        <f t="shared" si="8"/>
        <v>11</v>
      </c>
      <c r="I48" s="128">
        <f t="shared" si="10"/>
        <v>0</v>
      </c>
      <c r="J48" s="129">
        <f t="shared" si="11"/>
        <v>1.4473684210526316</v>
      </c>
      <c r="K48" s="130">
        <v>44</v>
      </c>
      <c r="L48" s="124">
        <v>8</v>
      </c>
      <c r="M48" s="125">
        <f t="shared" si="20"/>
        <v>52</v>
      </c>
      <c r="N48" s="123">
        <v>1</v>
      </c>
      <c r="O48" s="126">
        <v>2</v>
      </c>
      <c r="P48" s="125">
        <f t="shared" si="21"/>
        <v>3</v>
      </c>
      <c r="Q48" s="127">
        <f t="shared" si="9"/>
        <v>55</v>
      </c>
      <c r="R48" s="128">
        <f t="shared" si="6"/>
        <v>5.4545454545454541</v>
      </c>
      <c r="S48" s="129">
        <f t="shared" si="7"/>
        <v>1.2993149066855658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422" t="s">
        <v>42</v>
      </c>
      <c r="B49" s="123">
        <v>9</v>
      </c>
      <c r="C49" s="124">
        <v>1</v>
      </c>
      <c r="D49" s="125">
        <f t="shared" si="0"/>
        <v>10</v>
      </c>
      <c r="E49" s="123">
        <v>0</v>
      </c>
      <c r="F49" s="126">
        <v>0</v>
      </c>
      <c r="G49" s="125">
        <f t="shared" si="1"/>
        <v>0</v>
      </c>
      <c r="H49" s="127">
        <f t="shared" si="8"/>
        <v>10</v>
      </c>
      <c r="I49" s="128">
        <f t="shared" si="10"/>
        <v>0</v>
      </c>
      <c r="J49" s="129">
        <f t="shared" si="11"/>
        <v>1.3157894736842106</v>
      </c>
      <c r="K49" s="130">
        <v>33</v>
      </c>
      <c r="L49" s="124">
        <v>7</v>
      </c>
      <c r="M49" s="125">
        <f t="shared" si="20"/>
        <v>40</v>
      </c>
      <c r="N49" s="123">
        <v>1</v>
      </c>
      <c r="O49" s="126">
        <v>1</v>
      </c>
      <c r="P49" s="125">
        <f t="shared" si="21"/>
        <v>2</v>
      </c>
      <c r="Q49" s="127">
        <f t="shared" si="9"/>
        <v>42</v>
      </c>
      <c r="R49" s="128">
        <f t="shared" si="6"/>
        <v>4.7619047619047619</v>
      </c>
      <c r="S49" s="129">
        <f t="shared" si="7"/>
        <v>0.99220411055988667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422" t="s">
        <v>43</v>
      </c>
      <c r="B50" s="74">
        <v>6</v>
      </c>
      <c r="C50" s="449">
        <v>0</v>
      </c>
      <c r="D50" s="75">
        <f t="shared" si="0"/>
        <v>6</v>
      </c>
      <c r="E50" s="74">
        <v>0</v>
      </c>
      <c r="F50" s="75">
        <v>1</v>
      </c>
      <c r="G50" s="75">
        <f t="shared" si="1"/>
        <v>1</v>
      </c>
      <c r="H50" s="74">
        <f t="shared" si="8"/>
        <v>7</v>
      </c>
      <c r="I50" s="76">
        <f t="shared" si="10"/>
        <v>14.285714285714285</v>
      </c>
      <c r="J50" s="77">
        <f t="shared" si="11"/>
        <v>0.92105263157894746</v>
      </c>
      <c r="K50" s="78">
        <v>65</v>
      </c>
      <c r="L50" s="75">
        <v>10</v>
      </c>
      <c r="M50" s="75">
        <f t="shared" si="20"/>
        <v>75</v>
      </c>
      <c r="N50" s="74">
        <v>1</v>
      </c>
      <c r="O50" s="75">
        <v>3</v>
      </c>
      <c r="P50" s="75">
        <f t="shared" si="21"/>
        <v>4</v>
      </c>
      <c r="Q50" s="74">
        <f t="shared" si="9"/>
        <v>79</v>
      </c>
      <c r="R50" s="76">
        <f t="shared" si="6"/>
        <v>5.0632911392405058</v>
      </c>
      <c r="S50" s="77">
        <f t="shared" si="7"/>
        <v>1.8662886841483581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423" t="s">
        <v>44</v>
      </c>
      <c r="B51" s="86">
        <v>12</v>
      </c>
      <c r="C51" s="451">
        <v>0</v>
      </c>
      <c r="D51" s="87">
        <f t="shared" si="0"/>
        <v>12</v>
      </c>
      <c r="E51" s="86">
        <v>2</v>
      </c>
      <c r="F51" s="87">
        <v>0</v>
      </c>
      <c r="G51" s="87">
        <f t="shared" si="1"/>
        <v>2</v>
      </c>
      <c r="H51" s="86">
        <f t="shared" si="8"/>
        <v>14</v>
      </c>
      <c r="I51" s="132">
        <f t="shared" si="10"/>
        <v>14.285714285714285</v>
      </c>
      <c r="J51" s="133">
        <f t="shared" si="11"/>
        <v>1.8421052631578949</v>
      </c>
      <c r="K51" s="90">
        <v>47</v>
      </c>
      <c r="L51" s="87">
        <v>13</v>
      </c>
      <c r="M51" s="87">
        <f t="shared" si="20"/>
        <v>60</v>
      </c>
      <c r="N51" s="86">
        <v>1</v>
      </c>
      <c r="O51" s="87">
        <v>3</v>
      </c>
      <c r="P51" s="87">
        <f t="shared" si="21"/>
        <v>4</v>
      </c>
      <c r="Q51" s="86">
        <f t="shared" si="9"/>
        <v>64</v>
      </c>
      <c r="R51" s="132">
        <f t="shared" si="6"/>
        <v>6.25</v>
      </c>
      <c r="S51" s="133">
        <f t="shared" si="7"/>
        <v>1.511930073234113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420" t="s">
        <v>45</v>
      </c>
      <c r="B52" s="93">
        <f>SUM(B46:B51)</f>
        <v>62</v>
      </c>
      <c r="C52" s="434">
        <f>SUM(C46:C51)</f>
        <v>6</v>
      </c>
      <c r="D52" s="94">
        <f t="shared" ref="D52:G52" si="22">SUM(D46:D51)</f>
        <v>68</v>
      </c>
      <c r="E52" s="93">
        <f>SUM(E46:E51)</f>
        <v>5</v>
      </c>
      <c r="F52" s="94">
        <f>SUM(F46:F51)</f>
        <v>1</v>
      </c>
      <c r="G52" s="94">
        <f t="shared" si="22"/>
        <v>6</v>
      </c>
      <c r="H52" s="93">
        <f t="shared" si="8"/>
        <v>74</v>
      </c>
      <c r="I52" s="95">
        <f t="shared" si="10"/>
        <v>8.1081081081081088</v>
      </c>
      <c r="J52" s="96">
        <f t="shared" si="11"/>
        <v>9.7368421052631575</v>
      </c>
      <c r="K52" s="97">
        <f>SUM(K46:K51)</f>
        <v>291</v>
      </c>
      <c r="L52" s="434">
        <f>SUM(L46:L51)</f>
        <v>57</v>
      </c>
      <c r="M52" s="94">
        <f t="shared" ref="M52" si="23">SUM(M46:M51)</f>
        <v>348</v>
      </c>
      <c r="N52" s="93">
        <f>SUM(N46:N51)</f>
        <v>5</v>
      </c>
      <c r="O52" s="434">
        <f>SUM(O46:O51)</f>
        <v>13</v>
      </c>
      <c r="P52" s="94">
        <f t="shared" ref="P52" si="24">SUM(P46:P51)</f>
        <v>18</v>
      </c>
      <c r="Q52" s="93">
        <f t="shared" si="9"/>
        <v>366</v>
      </c>
      <c r="R52" s="95">
        <f t="shared" si="6"/>
        <v>4.918032786885246</v>
      </c>
      <c r="S52" s="96">
        <f t="shared" si="7"/>
        <v>8.6463501063075832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418" t="s">
        <v>46</v>
      </c>
      <c r="B53" s="134">
        <v>9</v>
      </c>
      <c r="C53" s="454">
        <v>0</v>
      </c>
      <c r="D53" s="135">
        <f t="shared" si="0"/>
        <v>9</v>
      </c>
      <c r="E53" s="134">
        <v>0</v>
      </c>
      <c r="F53" s="135">
        <v>0</v>
      </c>
      <c r="G53" s="135">
        <f t="shared" si="1"/>
        <v>0</v>
      </c>
      <c r="H53" s="134">
        <f t="shared" si="8"/>
        <v>9</v>
      </c>
      <c r="I53" s="136">
        <f t="shared" si="10"/>
        <v>0</v>
      </c>
      <c r="J53" s="137">
        <f t="shared" si="11"/>
        <v>1.1842105263157896</v>
      </c>
      <c r="K53" s="138">
        <v>29</v>
      </c>
      <c r="L53" s="135">
        <v>11</v>
      </c>
      <c r="M53" s="135">
        <f t="shared" ref="M53:M58" si="25">SUM(K53:L53)</f>
        <v>40</v>
      </c>
      <c r="N53" s="134">
        <v>7</v>
      </c>
      <c r="O53" s="135">
        <v>4</v>
      </c>
      <c r="P53" s="135">
        <f t="shared" ref="P53:P58" si="26">SUM(N53:O53)</f>
        <v>11</v>
      </c>
      <c r="Q53" s="134">
        <f t="shared" si="9"/>
        <v>51</v>
      </c>
      <c r="R53" s="136">
        <f t="shared" si="6"/>
        <v>21.56862745098039</v>
      </c>
      <c r="S53" s="137">
        <f t="shared" si="7"/>
        <v>1.2048192771084338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414" t="s">
        <v>47</v>
      </c>
      <c r="B54" s="74">
        <v>9</v>
      </c>
      <c r="C54" s="449">
        <v>0</v>
      </c>
      <c r="D54" s="75">
        <f t="shared" si="0"/>
        <v>9</v>
      </c>
      <c r="E54" s="74">
        <v>1</v>
      </c>
      <c r="F54" s="75">
        <v>0</v>
      </c>
      <c r="G54" s="75">
        <f t="shared" si="1"/>
        <v>1</v>
      </c>
      <c r="H54" s="74">
        <f t="shared" si="8"/>
        <v>10</v>
      </c>
      <c r="I54" s="76">
        <f t="shared" si="10"/>
        <v>10</v>
      </c>
      <c r="J54" s="77">
        <f t="shared" si="11"/>
        <v>1.3157894736842106</v>
      </c>
      <c r="K54" s="78">
        <v>42</v>
      </c>
      <c r="L54" s="75">
        <v>9</v>
      </c>
      <c r="M54" s="75">
        <f t="shared" si="25"/>
        <v>51</v>
      </c>
      <c r="N54" s="74">
        <v>0</v>
      </c>
      <c r="O54" s="75">
        <v>2</v>
      </c>
      <c r="P54" s="75">
        <f t="shared" si="26"/>
        <v>2</v>
      </c>
      <c r="Q54" s="74">
        <f t="shared" si="9"/>
        <v>53</v>
      </c>
      <c r="R54" s="76">
        <f t="shared" si="6"/>
        <v>3.773584905660377</v>
      </c>
      <c r="S54" s="77">
        <f t="shared" si="7"/>
        <v>1.2520670918969998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414" t="s">
        <v>48</v>
      </c>
      <c r="B55" s="74">
        <v>11</v>
      </c>
      <c r="C55" s="449">
        <v>1</v>
      </c>
      <c r="D55" s="75">
        <f t="shared" si="0"/>
        <v>12</v>
      </c>
      <c r="E55" s="74">
        <v>0</v>
      </c>
      <c r="F55" s="75">
        <v>0</v>
      </c>
      <c r="G55" s="75">
        <f t="shared" si="1"/>
        <v>0</v>
      </c>
      <c r="H55" s="74">
        <f t="shared" si="8"/>
        <v>12</v>
      </c>
      <c r="I55" s="76">
        <f t="shared" si="10"/>
        <v>0</v>
      </c>
      <c r="J55" s="77">
        <f t="shared" si="11"/>
        <v>1.5789473684210527</v>
      </c>
      <c r="K55" s="78">
        <v>34</v>
      </c>
      <c r="L55" s="75">
        <v>19</v>
      </c>
      <c r="M55" s="75">
        <f t="shared" si="25"/>
        <v>53</v>
      </c>
      <c r="N55" s="74">
        <v>1</v>
      </c>
      <c r="O55" s="75">
        <v>6</v>
      </c>
      <c r="P55" s="75">
        <f t="shared" si="26"/>
        <v>7</v>
      </c>
      <c r="Q55" s="74">
        <f t="shared" si="9"/>
        <v>60</v>
      </c>
      <c r="R55" s="76">
        <f t="shared" si="6"/>
        <v>11.666666666666668</v>
      </c>
      <c r="S55" s="77">
        <f t="shared" si="7"/>
        <v>1.417434443656981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414" t="s">
        <v>49</v>
      </c>
      <c r="B56" s="74">
        <v>12</v>
      </c>
      <c r="C56" s="449">
        <v>0</v>
      </c>
      <c r="D56" s="75">
        <f t="shared" si="0"/>
        <v>12</v>
      </c>
      <c r="E56" s="74">
        <v>1</v>
      </c>
      <c r="F56" s="75">
        <v>0</v>
      </c>
      <c r="G56" s="75">
        <f t="shared" si="1"/>
        <v>1</v>
      </c>
      <c r="H56" s="74">
        <f t="shared" si="8"/>
        <v>13</v>
      </c>
      <c r="I56" s="128">
        <f t="shared" si="10"/>
        <v>7.6923076923076916</v>
      </c>
      <c r="J56" s="129">
        <f t="shared" si="11"/>
        <v>1.7105263157894737</v>
      </c>
      <c r="K56" s="78">
        <v>34</v>
      </c>
      <c r="L56" s="75">
        <v>16</v>
      </c>
      <c r="M56" s="75">
        <f t="shared" si="25"/>
        <v>50</v>
      </c>
      <c r="N56" s="74">
        <v>1</v>
      </c>
      <c r="O56" s="75">
        <v>7</v>
      </c>
      <c r="P56" s="75">
        <f t="shared" si="26"/>
        <v>8</v>
      </c>
      <c r="Q56" s="74">
        <f t="shared" si="9"/>
        <v>58</v>
      </c>
      <c r="R56" s="128">
        <f t="shared" si="6"/>
        <v>13.793103448275863</v>
      </c>
      <c r="S56" s="129">
        <f t="shared" si="7"/>
        <v>1.3701866288684148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414" t="s">
        <v>50</v>
      </c>
      <c r="B57" s="78">
        <v>10</v>
      </c>
      <c r="C57" s="75">
        <v>0</v>
      </c>
      <c r="D57" s="75">
        <f t="shared" si="0"/>
        <v>10</v>
      </c>
      <c r="E57" s="74">
        <v>0</v>
      </c>
      <c r="F57" s="75">
        <v>0</v>
      </c>
      <c r="G57" s="75">
        <f t="shared" si="1"/>
        <v>0</v>
      </c>
      <c r="H57" s="74">
        <f t="shared" si="8"/>
        <v>10</v>
      </c>
      <c r="I57" s="76">
        <f t="shared" si="10"/>
        <v>0</v>
      </c>
      <c r="J57" s="77">
        <f t="shared" si="11"/>
        <v>1.3157894736842106</v>
      </c>
      <c r="K57" s="78">
        <v>35</v>
      </c>
      <c r="L57" s="75">
        <v>10</v>
      </c>
      <c r="M57" s="75">
        <f t="shared" si="25"/>
        <v>45</v>
      </c>
      <c r="N57" s="74">
        <v>0</v>
      </c>
      <c r="O57" s="75">
        <v>4</v>
      </c>
      <c r="P57" s="75">
        <f t="shared" si="26"/>
        <v>4</v>
      </c>
      <c r="Q57" s="74">
        <f t="shared" si="9"/>
        <v>49</v>
      </c>
      <c r="R57" s="76">
        <f t="shared" si="6"/>
        <v>8.1632653061224492</v>
      </c>
      <c r="S57" s="77">
        <f t="shared" si="7"/>
        <v>1.1575714623198678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424" t="s">
        <v>51</v>
      </c>
      <c r="B58" s="90">
        <v>5</v>
      </c>
      <c r="C58" s="87">
        <v>1</v>
      </c>
      <c r="D58" s="87">
        <f t="shared" si="0"/>
        <v>6</v>
      </c>
      <c r="E58" s="86">
        <v>1</v>
      </c>
      <c r="F58" s="87">
        <v>0</v>
      </c>
      <c r="G58" s="87">
        <f t="shared" si="1"/>
        <v>1</v>
      </c>
      <c r="H58" s="86">
        <f t="shared" si="8"/>
        <v>7</v>
      </c>
      <c r="I58" s="132">
        <f t="shared" si="10"/>
        <v>14.285714285714285</v>
      </c>
      <c r="J58" s="133">
        <f t="shared" si="11"/>
        <v>0.92105263157894746</v>
      </c>
      <c r="K58" s="90">
        <v>45</v>
      </c>
      <c r="L58" s="87">
        <v>16</v>
      </c>
      <c r="M58" s="87">
        <f t="shared" si="25"/>
        <v>61</v>
      </c>
      <c r="N58" s="86">
        <v>1</v>
      </c>
      <c r="O58" s="87">
        <v>4</v>
      </c>
      <c r="P58" s="87">
        <f t="shared" si="26"/>
        <v>5</v>
      </c>
      <c r="Q58" s="86">
        <f t="shared" si="9"/>
        <v>66</v>
      </c>
      <c r="R58" s="132">
        <f t="shared" si="6"/>
        <v>7.5757575757575752</v>
      </c>
      <c r="S58" s="133">
        <f t="shared" si="7"/>
        <v>1.559177888022679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420" t="s">
        <v>52</v>
      </c>
      <c r="B59" s="97">
        <f>SUM(B53:B58)</f>
        <v>56</v>
      </c>
      <c r="C59" s="436">
        <f>SUM(C53:C58)</f>
        <v>2</v>
      </c>
      <c r="D59" s="94">
        <f t="shared" ref="D59:G59" si="27">SUM(D53:D58)</f>
        <v>58</v>
      </c>
      <c r="E59" s="93">
        <f t="shared" si="27"/>
        <v>3</v>
      </c>
      <c r="F59" s="94">
        <f t="shared" si="27"/>
        <v>0</v>
      </c>
      <c r="G59" s="94">
        <f t="shared" si="27"/>
        <v>3</v>
      </c>
      <c r="H59" s="93">
        <f t="shared" si="8"/>
        <v>61</v>
      </c>
      <c r="I59" s="624">
        <f t="shared" si="10"/>
        <v>4.918032786885246</v>
      </c>
      <c r="J59" s="96">
        <f t="shared" si="11"/>
        <v>8.026315789473685</v>
      </c>
      <c r="K59" s="97">
        <f>SUM(K53:K58)</f>
        <v>219</v>
      </c>
      <c r="L59" s="94">
        <f t="shared" ref="L59" si="28">SUM(L53:L58)</f>
        <v>81</v>
      </c>
      <c r="M59" s="94">
        <f t="shared" ref="M59" si="29">SUM(M53:M58)</f>
        <v>300</v>
      </c>
      <c r="N59" s="93">
        <f t="shared" ref="N59" si="30">SUM(N53:N58)</f>
        <v>10</v>
      </c>
      <c r="O59" s="94">
        <f t="shared" ref="O59" si="31">SUM(O53:O58)</f>
        <v>27</v>
      </c>
      <c r="P59" s="94">
        <f t="shared" ref="P59" si="32">SUM(P53:P58)</f>
        <v>37</v>
      </c>
      <c r="Q59" s="93">
        <f t="shared" si="9"/>
        <v>337</v>
      </c>
      <c r="R59" s="95">
        <f t="shared" si="6"/>
        <v>10.979228486646884</v>
      </c>
      <c r="S59" s="96">
        <f t="shared" si="7"/>
        <v>7.9612567918733763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425" t="s">
        <v>53</v>
      </c>
      <c r="B60" s="145">
        <f>B30+B37+B38+B39+B40+B41+B42+B43+B44+B45+B52+B59</f>
        <v>588</v>
      </c>
      <c r="C60" s="435">
        <f t="shared" ref="C60:J60" si="33">C30+C37+C38+C39+C40+C41+C42+C43+C44+C45+C52+C59</f>
        <v>111</v>
      </c>
      <c r="D60" s="143">
        <f t="shared" si="33"/>
        <v>699</v>
      </c>
      <c r="E60" s="141">
        <f t="shared" si="33"/>
        <v>37</v>
      </c>
      <c r="F60" s="144">
        <f t="shared" si="33"/>
        <v>24</v>
      </c>
      <c r="G60" s="143">
        <f t="shared" si="33"/>
        <v>61</v>
      </c>
      <c r="H60" s="426">
        <f t="shared" si="33"/>
        <v>760</v>
      </c>
      <c r="I60" s="625">
        <f t="shared" si="10"/>
        <v>8.026315789473685</v>
      </c>
      <c r="J60" s="428">
        <f t="shared" si="33"/>
        <v>100.00000000000001</v>
      </c>
      <c r="K60" s="145">
        <f>K30+K37+K38+K39+K40+K41+K42+K43+K44+K45+K52+K59</f>
        <v>3100</v>
      </c>
      <c r="L60" s="142">
        <f t="shared" ref="L60" si="34">L30+L37+L38+L39+L40+L41+L42+L43+L44+L45+L52+L59</f>
        <v>791</v>
      </c>
      <c r="M60" s="143">
        <f t="shared" ref="M60" si="35">M30+M37+M38+M39+M40+M41+M42+M43+M44+M45+M52+M59</f>
        <v>3891</v>
      </c>
      <c r="N60" s="141">
        <f t="shared" ref="N60" si="36">N30+N37+N38+N39+N40+N41+N42+N43+N44+N45+N52+N59</f>
        <v>68</v>
      </c>
      <c r="O60" s="144">
        <f t="shared" ref="O60" si="37">O30+O37+O38+O39+O40+O41+O42+O43+O44+O45+O52+O59</f>
        <v>274</v>
      </c>
      <c r="P60" s="143">
        <f t="shared" ref="P60:Q60" si="38">P30+P37+P38+P39+P40+P41+P42+P43+P44+P45+P52+P59</f>
        <v>342</v>
      </c>
      <c r="Q60" s="426">
        <f t="shared" si="38"/>
        <v>4233</v>
      </c>
      <c r="R60" s="625">
        <f t="shared" si="6"/>
        <v>8.0793763288447913</v>
      </c>
      <c r="S60" s="428">
        <f t="shared" si="7"/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3"/>
  <conditionalFormatting sqref="T30:U30 T37:U37 T44:U49 T52:U52 T59:U59">
    <cfRule type="expression" dxfId="81" priority="6" stopIfTrue="1">
      <formula>$Y30=1</formula>
    </cfRule>
  </conditionalFormatting>
  <conditionalFormatting sqref="B44:J49 B30:J30 B37:J37 B52:J52 B59:J59">
    <cfRule type="expression" dxfId="80" priority="4" stopIfTrue="1">
      <formula>$Y30=1</formula>
    </cfRule>
  </conditionalFormatting>
  <conditionalFormatting sqref="K44:R49 K59:R59 K30:R30 K37:R37 K52:R52">
    <cfRule type="expression" dxfId="79" priority="3" stopIfTrue="1">
      <formula>$Y30=1</formula>
    </cfRule>
  </conditionalFormatting>
  <conditionalFormatting sqref="S44:S49 S30 S37 S52 S59">
    <cfRule type="expression" dxfId="78" priority="1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BG60"/>
  <sheetViews>
    <sheetView view="pageBreakPreview" zoomScale="85" zoomScaleNormal="100" zoomScaleSheetLayoutView="85" workbookViewId="0">
      <selection activeCell="A17" sqref="A17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101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58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239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59</v>
      </c>
      <c r="C21" s="38"/>
      <c r="D21" s="38"/>
      <c r="E21" s="38"/>
      <c r="F21" s="38"/>
      <c r="G21" s="38"/>
      <c r="H21" s="38"/>
      <c r="I21" s="38"/>
      <c r="J21" s="39"/>
      <c r="K21" s="40" t="s">
        <v>60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190</v>
      </c>
      <c r="Y23" s="62">
        <v>179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4</v>
      </c>
      <c r="C24" s="448">
        <v>0</v>
      </c>
      <c r="D24" s="66">
        <f>SUM(B24:C24)</f>
        <v>4</v>
      </c>
      <c r="E24" s="65">
        <v>0</v>
      </c>
      <c r="F24" s="66">
        <v>1</v>
      </c>
      <c r="G24" s="66">
        <f>SUM(E24:F24)</f>
        <v>1</v>
      </c>
      <c r="H24" s="65">
        <f>D24+G24</f>
        <v>5</v>
      </c>
      <c r="I24" s="67">
        <f>G24/H24%</f>
        <v>20</v>
      </c>
      <c r="J24" s="68">
        <f>H24/$H$60%</f>
        <v>0.67204301075268813</v>
      </c>
      <c r="K24" s="69">
        <v>1</v>
      </c>
      <c r="L24" s="66">
        <v>0</v>
      </c>
      <c r="M24" s="66">
        <f>SUM(K24:L24)</f>
        <v>1</v>
      </c>
      <c r="N24" s="65">
        <v>0</v>
      </c>
      <c r="O24" s="66">
        <v>0</v>
      </c>
      <c r="P24" s="66">
        <f>SUM(N24:O24)</f>
        <v>0</v>
      </c>
      <c r="Q24" s="65">
        <f>M24+P24</f>
        <v>1</v>
      </c>
      <c r="R24" s="67">
        <f>P24/Q24%</f>
        <v>0</v>
      </c>
      <c r="S24" s="68">
        <f>Q24/$Q$60%</f>
        <v>0.22988505747126439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4</v>
      </c>
      <c r="C25" s="449">
        <v>0</v>
      </c>
      <c r="D25" s="75">
        <f t="shared" ref="D25:D58" si="0">SUM(B25:C25)</f>
        <v>4</v>
      </c>
      <c r="E25" s="74">
        <v>0</v>
      </c>
      <c r="F25" s="75">
        <v>0</v>
      </c>
      <c r="G25" s="75">
        <f t="shared" ref="G25:G58" si="1">SUM(E25:F25)</f>
        <v>0</v>
      </c>
      <c r="H25" s="74">
        <f>D25+G25</f>
        <v>4</v>
      </c>
      <c r="I25" s="76">
        <f t="shared" ref="I25:I60" si="2">G25/H25%</f>
        <v>0</v>
      </c>
      <c r="J25" s="77">
        <f t="shared" ref="J25:J59" si="3">H25/$H$60%</f>
        <v>0.5376344086021505</v>
      </c>
      <c r="K25" s="78">
        <v>3</v>
      </c>
      <c r="L25" s="75">
        <v>0</v>
      </c>
      <c r="M25" s="75">
        <f t="shared" ref="M25:M29" si="4">SUM(K25:L25)</f>
        <v>3</v>
      </c>
      <c r="N25" s="74">
        <v>0</v>
      </c>
      <c r="O25" s="75">
        <v>0</v>
      </c>
      <c r="P25" s="75">
        <f t="shared" ref="P25:P29" si="5">SUM(N25:O25)</f>
        <v>0</v>
      </c>
      <c r="Q25" s="74">
        <f>M25+P25</f>
        <v>3</v>
      </c>
      <c r="R25" s="76">
        <f t="shared" ref="R25:R60" si="6">P25/Q25%</f>
        <v>0</v>
      </c>
      <c r="S25" s="77">
        <f t="shared" ref="S25:S60" si="7">Q25/$Q$60%</f>
        <v>0.68965517241379315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2</v>
      </c>
      <c r="C26" s="449">
        <v>0</v>
      </c>
      <c r="D26" s="75">
        <f t="shared" si="0"/>
        <v>2</v>
      </c>
      <c r="E26" s="74">
        <v>0</v>
      </c>
      <c r="F26" s="75">
        <v>0</v>
      </c>
      <c r="G26" s="75">
        <f t="shared" si="1"/>
        <v>0</v>
      </c>
      <c r="H26" s="74">
        <f t="shared" ref="H26:H59" si="8">D26+G26</f>
        <v>2</v>
      </c>
      <c r="I26" s="76">
        <f t="shared" si="2"/>
        <v>0</v>
      </c>
      <c r="J26" s="77">
        <f t="shared" si="3"/>
        <v>0.26881720430107525</v>
      </c>
      <c r="K26" s="78">
        <v>1</v>
      </c>
      <c r="L26" s="75">
        <v>0</v>
      </c>
      <c r="M26" s="75">
        <f t="shared" si="4"/>
        <v>1</v>
      </c>
      <c r="N26" s="74">
        <v>0</v>
      </c>
      <c r="O26" s="75">
        <v>0</v>
      </c>
      <c r="P26" s="75">
        <f t="shared" si="5"/>
        <v>0</v>
      </c>
      <c r="Q26" s="74">
        <f t="shared" ref="Q26:Q59" si="9">M26+P26</f>
        <v>1</v>
      </c>
      <c r="R26" s="76">
        <f t="shared" si="6"/>
        <v>0</v>
      </c>
      <c r="S26" s="77">
        <f t="shared" si="7"/>
        <v>0.22988505747126439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9</v>
      </c>
      <c r="C27" s="450">
        <v>1</v>
      </c>
      <c r="D27" s="81">
        <f t="shared" si="0"/>
        <v>10</v>
      </c>
      <c r="E27" s="80">
        <v>0</v>
      </c>
      <c r="F27" s="81">
        <v>0</v>
      </c>
      <c r="G27" s="81">
        <f t="shared" si="1"/>
        <v>0</v>
      </c>
      <c r="H27" s="80">
        <f t="shared" si="8"/>
        <v>10</v>
      </c>
      <c r="I27" s="82">
        <f t="shared" si="2"/>
        <v>0</v>
      </c>
      <c r="J27" s="83">
        <f t="shared" si="3"/>
        <v>1.3440860215053763</v>
      </c>
      <c r="K27" s="84">
        <v>4</v>
      </c>
      <c r="L27" s="81">
        <v>1</v>
      </c>
      <c r="M27" s="81">
        <f t="shared" si="4"/>
        <v>5</v>
      </c>
      <c r="N27" s="80">
        <v>0</v>
      </c>
      <c r="O27" s="81">
        <v>0</v>
      </c>
      <c r="P27" s="81">
        <f t="shared" si="5"/>
        <v>0</v>
      </c>
      <c r="Q27" s="80">
        <f t="shared" si="9"/>
        <v>5</v>
      </c>
      <c r="R27" s="82">
        <f t="shared" si="6"/>
        <v>0</v>
      </c>
      <c r="S27" s="83">
        <f t="shared" si="7"/>
        <v>1.149425287356322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7</v>
      </c>
      <c r="C28" s="449">
        <v>1</v>
      </c>
      <c r="D28" s="75">
        <f t="shared" si="0"/>
        <v>8</v>
      </c>
      <c r="E28" s="74">
        <v>0</v>
      </c>
      <c r="F28" s="75">
        <v>0</v>
      </c>
      <c r="G28" s="75">
        <f t="shared" si="1"/>
        <v>0</v>
      </c>
      <c r="H28" s="74">
        <f t="shared" si="8"/>
        <v>8</v>
      </c>
      <c r="I28" s="76">
        <f t="shared" si="2"/>
        <v>0</v>
      </c>
      <c r="J28" s="77">
        <f t="shared" si="3"/>
        <v>1.075268817204301</v>
      </c>
      <c r="K28" s="78">
        <v>0</v>
      </c>
      <c r="L28" s="75">
        <v>0</v>
      </c>
      <c r="M28" s="75">
        <f t="shared" si="4"/>
        <v>0</v>
      </c>
      <c r="N28" s="74">
        <v>0</v>
      </c>
      <c r="O28" s="75">
        <v>1</v>
      </c>
      <c r="P28" s="75">
        <f t="shared" si="5"/>
        <v>1</v>
      </c>
      <c r="Q28" s="74">
        <f t="shared" si="9"/>
        <v>1</v>
      </c>
      <c r="R28" s="76">
        <f t="shared" si="6"/>
        <v>100</v>
      </c>
      <c r="S28" s="77">
        <f t="shared" si="7"/>
        <v>0.22988505747126439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11</v>
      </c>
      <c r="C29" s="451">
        <v>0</v>
      </c>
      <c r="D29" s="87">
        <f t="shared" si="0"/>
        <v>11</v>
      </c>
      <c r="E29" s="86">
        <v>1</v>
      </c>
      <c r="F29" s="87">
        <v>0</v>
      </c>
      <c r="G29" s="87">
        <f t="shared" si="1"/>
        <v>1</v>
      </c>
      <c r="H29" s="86">
        <f t="shared" si="8"/>
        <v>12</v>
      </c>
      <c r="I29" s="88">
        <f t="shared" si="2"/>
        <v>8.3333333333333339</v>
      </c>
      <c r="J29" s="89">
        <f t="shared" si="3"/>
        <v>1.6129032258064515</v>
      </c>
      <c r="K29" s="90">
        <v>1</v>
      </c>
      <c r="L29" s="87">
        <v>0</v>
      </c>
      <c r="M29" s="87">
        <f t="shared" si="4"/>
        <v>1</v>
      </c>
      <c r="N29" s="86">
        <v>0</v>
      </c>
      <c r="O29" s="87">
        <v>1</v>
      </c>
      <c r="P29" s="87">
        <f t="shared" si="5"/>
        <v>1</v>
      </c>
      <c r="Q29" s="86">
        <f t="shared" si="9"/>
        <v>2</v>
      </c>
      <c r="R29" s="88">
        <f t="shared" si="6"/>
        <v>50</v>
      </c>
      <c r="S29" s="89">
        <f t="shared" si="7"/>
        <v>0.45977011494252878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SUM(B24:B29)</f>
        <v>37</v>
      </c>
      <c r="C30" s="434">
        <f>SUM(C24:C29)</f>
        <v>2</v>
      </c>
      <c r="D30" s="94">
        <f t="shared" ref="D30:G30" si="10">SUM(D24:D29)</f>
        <v>39</v>
      </c>
      <c r="E30" s="93">
        <f>SUM(E24:E29)</f>
        <v>1</v>
      </c>
      <c r="F30" s="434">
        <f>SUM(F24:F29)</f>
        <v>1</v>
      </c>
      <c r="G30" s="94">
        <f t="shared" si="10"/>
        <v>2</v>
      </c>
      <c r="H30" s="93">
        <f t="shared" si="8"/>
        <v>41</v>
      </c>
      <c r="I30" s="95">
        <f t="shared" si="2"/>
        <v>4.8780487804878048</v>
      </c>
      <c r="J30" s="96">
        <f t="shared" si="3"/>
        <v>5.510752688172043</v>
      </c>
      <c r="K30" s="93">
        <f>SUM(K24:K29)</f>
        <v>10</v>
      </c>
      <c r="L30" s="434">
        <f>SUM(L24:L29)</f>
        <v>1</v>
      </c>
      <c r="M30" s="94">
        <f t="shared" ref="M30:P30" si="11">SUM(M24:M29)</f>
        <v>11</v>
      </c>
      <c r="N30" s="93">
        <f>SUM(N24:N29)</f>
        <v>0</v>
      </c>
      <c r="O30" s="434">
        <f>SUM(O24:O29)</f>
        <v>2</v>
      </c>
      <c r="P30" s="94">
        <f t="shared" si="11"/>
        <v>2</v>
      </c>
      <c r="Q30" s="93">
        <f t="shared" si="9"/>
        <v>13</v>
      </c>
      <c r="R30" s="95">
        <f t="shared" si="6"/>
        <v>15.384615384615383</v>
      </c>
      <c r="S30" s="96">
        <f t="shared" si="7"/>
        <v>2.9885057471264371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17</v>
      </c>
      <c r="C31" s="452">
        <v>0</v>
      </c>
      <c r="D31" s="100">
        <f t="shared" si="0"/>
        <v>17</v>
      </c>
      <c r="E31" s="99">
        <v>0</v>
      </c>
      <c r="F31" s="100">
        <v>1</v>
      </c>
      <c r="G31" s="100">
        <f t="shared" si="1"/>
        <v>1</v>
      </c>
      <c r="H31" s="99">
        <f t="shared" si="8"/>
        <v>18</v>
      </c>
      <c r="I31" s="101">
        <f t="shared" si="2"/>
        <v>5.5555555555555554</v>
      </c>
      <c r="J31" s="102">
        <f t="shared" si="3"/>
        <v>2.4193548387096775</v>
      </c>
      <c r="K31" s="103">
        <v>5</v>
      </c>
      <c r="L31" s="100">
        <v>0</v>
      </c>
      <c r="M31" s="100">
        <f t="shared" ref="M31:M36" si="12">SUM(K31:L31)</f>
        <v>5</v>
      </c>
      <c r="N31" s="99">
        <v>1</v>
      </c>
      <c r="O31" s="100">
        <v>0</v>
      </c>
      <c r="P31" s="100">
        <f t="shared" ref="P31:P36" si="13">SUM(N31:O31)</f>
        <v>1</v>
      </c>
      <c r="Q31" s="99">
        <f t="shared" si="9"/>
        <v>6</v>
      </c>
      <c r="R31" s="101">
        <f t="shared" si="6"/>
        <v>16.666666666666668</v>
      </c>
      <c r="S31" s="102">
        <f t="shared" si="7"/>
        <v>1.3793103448275863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7</v>
      </c>
      <c r="C32" s="449">
        <v>0</v>
      </c>
      <c r="D32" s="75">
        <f t="shared" si="0"/>
        <v>7</v>
      </c>
      <c r="E32" s="74">
        <v>0</v>
      </c>
      <c r="F32" s="75">
        <v>0</v>
      </c>
      <c r="G32" s="75">
        <f t="shared" si="1"/>
        <v>0</v>
      </c>
      <c r="H32" s="74">
        <f t="shared" si="8"/>
        <v>7</v>
      </c>
      <c r="I32" s="76">
        <f t="shared" si="2"/>
        <v>0</v>
      </c>
      <c r="J32" s="77">
        <f t="shared" si="3"/>
        <v>0.94086021505376338</v>
      </c>
      <c r="K32" s="78">
        <v>1</v>
      </c>
      <c r="L32" s="75">
        <v>1</v>
      </c>
      <c r="M32" s="75">
        <f t="shared" si="12"/>
        <v>2</v>
      </c>
      <c r="N32" s="74">
        <v>0</v>
      </c>
      <c r="O32" s="75">
        <v>0</v>
      </c>
      <c r="P32" s="75">
        <f t="shared" si="13"/>
        <v>0</v>
      </c>
      <c r="Q32" s="74">
        <f t="shared" si="9"/>
        <v>2</v>
      </c>
      <c r="R32" s="76">
        <f t="shared" si="6"/>
        <v>0</v>
      </c>
      <c r="S32" s="77">
        <f t="shared" si="7"/>
        <v>0.45977011494252878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12</v>
      </c>
      <c r="C33" s="449">
        <v>0</v>
      </c>
      <c r="D33" s="75">
        <f t="shared" si="0"/>
        <v>12</v>
      </c>
      <c r="E33" s="74">
        <v>0</v>
      </c>
      <c r="F33" s="75">
        <v>1</v>
      </c>
      <c r="G33" s="75">
        <f t="shared" si="1"/>
        <v>1</v>
      </c>
      <c r="H33" s="74">
        <f t="shared" si="8"/>
        <v>13</v>
      </c>
      <c r="I33" s="76">
        <f t="shared" si="2"/>
        <v>7.6923076923076916</v>
      </c>
      <c r="J33" s="77">
        <f t="shared" si="3"/>
        <v>1.7473118279569892</v>
      </c>
      <c r="K33" s="78">
        <v>3</v>
      </c>
      <c r="L33" s="75">
        <v>0</v>
      </c>
      <c r="M33" s="75">
        <f t="shared" si="12"/>
        <v>3</v>
      </c>
      <c r="N33" s="74">
        <v>0</v>
      </c>
      <c r="O33" s="75">
        <v>1</v>
      </c>
      <c r="P33" s="75">
        <f t="shared" si="13"/>
        <v>1</v>
      </c>
      <c r="Q33" s="74">
        <f t="shared" si="9"/>
        <v>4</v>
      </c>
      <c r="R33" s="76">
        <f t="shared" si="6"/>
        <v>25</v>
      </c>
      <c r="S33" s="77">
        <f t="shared" si="7"/>
        <v>0.91954022988505757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8</v>
      </c>
      <c r="C34" s="449">
        <v>0</v>
      </c>
      <c r="D34" s="75">
        <f t="shared" si="0"/>
        <v>8</v>
      </c>
      <c r="E34" s="74">
        <v>1</v>
      </c>
      <c r="F34" s="75">
        <v>1</v>
      </c>
      <c r="G34" s="75">
        <f t="shared" si="1"/>
        <v>2</v>
      </c>
      <c r="H34" s="74">
        <f t="shared" si="8"/>
        <v>10</v>
      </c>
      <c r="I34" s="76">
        <f t="shared" si="2"/>
        <v>20</v>
      </c>
      <c r="J34" s="77">
        <f t="shared" si="3"/>
        <v>1.3440860215053763</v>
      </c>
      <c r="K34" s="78">
        <v>0</v>
      </c>
      <c r="L34" s="75">
        <v>0</v>
      </c>
      <c r="M34" s="75">
        <f t="shared" si="12"/>
        <v>0</v>
      </c>
      <c r="N34" s="74">
        <v>0</v>
      </c>
      <c r="O34" s="75">
        <v>0</v>
      </c>
      <c r="P34" s="75">
        <f t="shared" si="13"/>
        <v>0</v>
      </c>
      <c r="Q34" s="74">
        <f t="shared" si="9"/>
        <v>0</v>
      </c>
      <c r="R34" s="526" t="str">
        <f>IF(Q34=0,"-",P34/Q34%)</f>
        <v>-</v>
      </c>
      <c r="S34" s="77">
        <f t="shared" si="7"/>
        <v>0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9</v>
      </c>
      <c r="C35" s="449">
        <v>1</v>
      </c>
      <c r="D35" s="75">
        <f t="shared" si="0"/>
        <v>10</v>
      </c>
      <c r="E35" s="74">
        <v>0</v>
      </c>
      <c r="F35" s="75">
        <v>0</v>
      </c>
      <c r="G35" s="75">
        <f t="shared" si="1"/>
        <v>0</v>
      </c>
      <c r="H35" s="74">
        <f t="shared" si="8"/>
        <v>10</v>
      </c>
      <c r="I35" s="76">
        <f t="shared" si="2"/>
        <v>0</v>
      </c>
      <c r="J35" s="77">
        <f t="shared" si="3"/>
        <v>1.3440860215053763</v>
      </c>
      <c r="K35" s="78">
        <v>8</v>
      </c>
      <c r="L35" s="75">
        <v>0</v>
      </c>
      <c r="M35" s="75">
        <f t="shared" si="12"/>
        <v>8</v>
      </c>
      <c r="N35" s="74">
        <v>0</v>
      </c>
      <c r="O35" s="75">
        <v>0</v>
      </c>
      <c r="P35" s="75">
        <f t="shared" si="13"/>
        <v>0</v>
      </c>
      <c r="Q35" s="74">
        <f t="shared" si="9"/>
        <v>8</v>
      </c>
      <c r="R35" s="76">
        <f t="shared" si="6"/>
        <v>0</v>
      </c>
      <c r="S35" s="77">
        <f t="shared" si="7"/>
        <v>1.8390804597701151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4</v>
      </c>
      <c r="C36" s="451">
        <v>0</v>
      </c>
      <c r="D36" s="87">
        <f t="shared" si="0"/>
        <v>4</v>
      </c>
      <c r="E36" s="86">
        <v>0</v>
      </c>
      <c r="F36" s="87">
        <v>2</v>
      </c>
      <c r="G36" s="87">
        <f t="shared" si="1"/>
        <v>2</v>
      </c>
      <c r="H36" s="86">
        <f t="shared" si="8"/>
        <v>6</v>
      </c>
      <c r="I36" s="88">
        <f t="shared" si="2"/>
        <v>33.333333333333336</v>
      </c>
      <c r="J36" s="89">
        <f t="shared" si="3"/>
        <v>0.80645161290322576</v>
      </c>
      <c r="K36" s="90">
        <v>5</v>
      </c>
      <c r="L36" s="87">
        <v>1</v>
      </c>
      <c r="M36" s="87">
        <f t="shared" si="12"/>
        <v>6</v>
      </c>
      <c r="N36" s="86">
        <v>1</v>
      </c>
      <c r="O36" s="87">
        <v>0</v>
      </c>
      <c r="P36" s="87">
        <f t="shared" si="13"/>
        <v>1</v>
      </c>
      <c r="Q36" s="86">
        <f t="shared" si="9"/>
        <v>7</v>
      </c>
      <c r="R36" s="88">
        <f t="shared" si="6"/>
        <v>14.285714285714285</v>
      </c>
      <c r="S36" s="89">
        <f t="shared" si="7"/>
        <v>1.6091954022988506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453">
        <f>SUM(B31:B36)</f>
        <v>57</v>
      </c>
      <c r="C37" s="434">
        <f>SUM(C31:C36)</f>
        <v>1</v>
      </c>
      <c r="D37" s="94">
        <f t="shared" ref="D37:G37" si="14">SUM(D31:D36)</f>
        <v>58</v>
      </c>
      <c r="E37" s="93">
        <f>SUM(E31:E36)</f>
        <v>1</v>
      </c>
      <c r="F37" s="434">
        <f>SUM(F31:F36)</f>
        <v>5</v>
      </c>
      <c r="G37" s="94">
        <f t="shared" si="14"/>
        <v>6</v>
      </c>
      <c r="H37" s="93">
        <f t="shared" si="8"/>
        <v>64</v>
      </c>
      <c r="I37" s="95">
        <f t="shared" si="2"/>
        <v>9.375</v>
      </c>
      <c r="J37" s="96">
        <f t="shared" si="3"/>
        <v>8.6021505376344081</v>
      </c>
      <c r="K37" s="93">
        <f>SUM(K31:K36)</f>
        <v>22</v>
      </c>
      <c r="L37" s="434">
        <f>SUM(L31:L36)</f>
        <v>2</v>
      </c>
      <c r="M37" s="94">
        <f t="shared" ref="M37:P37" si="15">SUM(M31:M36)</f>
        <v>24</v>
      </c>
      <c r="N37" s="93">
        <f>SUM(N31:N36)</f>
        <v>2</v>
      </c>
      <c r="O37" s="434">
        <f>SUM(O31:O36)</f>
        <v>1</v>
      </c>
      <c r="P37" s="94">
        <f t="shared" si="15"/>
        <v>3</v>
      </c>
      <c r="Q37" s="93">
        <f t="shared" si="9"/>
        <v>27</v>
      </c>
      <c r="R37" s="95">
        <f t="shared" si="6"/>
        <v>11.111111111111111</v>
      </c>
      <c r="S37" s="96">
        <f t="shared" si="7"/>
        <v>6.2068965517241388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65</v>
      </c>
      <c r="C38" s="108">
        <v>5</v>
      </c>
      <c r="D38" s="94">
        <f t="shared" si="0"/>
        <v>70</v>
      </c>
      <c r="E38" s="104">
        <v>1</v>
      </c>
      <c r="F38" s="105">
        <v>2</v>
      </c>
      <c r="G38" s="94">
        <f t="shared" si="1"/>
        <v>3</v>
      </c>
      <c r="H38" s="93">
        <f t="shared" si="8"/>
        <v>73</v>
      </c>
      <c r="I38" s="95">
        <f t="shared" si="2"/>
        <v>4.1095890410958908</v>
      </c>
      <c r="J38" s="96">
        <f t="shared" si="3"/>
        <v>9.8118279569892461</v>
      </c>
      <c r="K38" s="106">
        <v>20</v>
      </c>
      <c r="L38" s="105">
        <v>5</v>
      </c>
      <c r="M38" s="94">
        <f t="shared" ref="M38:M51" si="16">SUM(K38:L38)</f>
        <v>25</v>
      </c>
      <c r="N38" s="104">
        <v>1</v>
      </c>
      <c r="O38" s="105">
        <v>4</v>
      </c>
      <c r="P38" s="94">
        <f t="shared" ref="P38:P51" si="17">SUM(N38:O38)</f>
        <v>5</v>
      </c>
      <c r="Q38" s="93">
        <f t="shared" si="9"/>
        <v>30</v>
      </c>
      <c r="R38" s="95">
        <f t="shared" si="6"/>
        <v>16.666666666666668</v>
      </c>
      <c r="S38" s="96">
        <f t="shared" si="7"/>
        <v>6.8965517241379315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429" t="s">
        <v>32</v>
      </c>
      <c r="B39" s="104">
        <v>48</v>
      </c>
      <c r="C39" s="108">
        <v>8</v>
      </c>
      <c r="D39" s="94">
        <f t="shared" si="0"/>
        <v>56</v>
      </c>
      <c r="E39" s="104">
        <v>1</v>
      </c>
      <c r="F39" s="105">
        <v>2</v>
      </c>
      <c r="G39" s="94">
        <f t="shared" si="1"/>
        <v>3</v>
      </c>
      <c r="H39" s="93">
        <f t="shared" si="8"/>
        <v>59</v>
      </c>
      <c r="I39" s="95">
        <f t="shared" si="2"/>
        <v>5.0847457627118651</v>
      </c>
      <c r="J39" s="96">
        <f t="shared" si="3"/>
        <v>7.93010752688172</v>
      </c>
      <c r="K39" s="106">
        <v>20</v>
      </c>
      <c r="L39" s="105">
        <v>5</v>
      </c>
      <c r="M39" s="94">
        <f t="shared" si="16"/>
        <v>25</v>
      </c>
      <c r="N39" s="104">
        <v>1</v>
      </c>
      <c r="O39" s="105">
        <v>1</v>
      </c>
      <c r="P39" s="94">
        <f t="shared" si="17"/>
        <v>2</v>
      </c>
      <c r="Q39" s="93">
        <f t="shared" si="9"/>
        <v>27</v>
      </c>
      <c r="R39" s="95">
        <f t="shared" si="6"/>
        <v>7.4074074074074066</v>
      </c>
      <c r="S39" s="96">
        <f t="shared" si="7"/>
        <v>6.2068965517241388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429" t="s">
        <v>33</v>
      </c>
      <c r="B40" s="104">
        <v>61</v>
      </c>
      <c r="C40" s="108">
        <v>11</v>
      </c>
      <c r="D40" s="94">
        <f t="shared" si="0"/>
        <v>72</v>
      </c>
      <c r="E40" s="104">
        <v>2</v>
      </c>
      <c r="F40" s="105">
        <v>3</v>
      </c>
      <c r="G40" s="94">
        <f t="shared" si="1"/>
        <v>5</v>
      </c>
      <c r="H40" s="93">
        <f t="shared" si="8"/>
        <v>77</v>
      </c>
      <c r="I40" s="95">
        <f t="shared" si="2"/>
        <v>6.4935064935064934</v>
      </c>
      <c r="J40" s="96">
        <f t="shared" si="3"/>
        <v>10.349462365591398</v>
      </c>
      <c r="K40" s="106">
        <v>21</v>
      </c>
      <c r="L40" s="105">
        <v>8</v>
      </c>
      <c r="M40" s="94">
        <f t="shared" si="16"/>
        <v>29</v>
      </c>
      <c r="N40" s="104">
        <v>1</v>
      </c>
      <c r="O40" s="105">
        <v>0</v>
      </c>
      <c r="P40" s="94">
        <f t="shared" si="17"/>
        <v>1</v>
      </c>
      <c r="Q40" s="93">
        <f t="shared" si="9"/>
        <v>30</v>
      </c>
      <c r="R40" s="95">
        <f t="shared" si="6"/>
        <v>3.3333333333333335</v>
      </c>
      <c r="S40" s="96">
        <f t="shared" si="7"/>
        <v>6.8965517241379315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429" t="s">
        <v>34</v>
      </c>
      <c r="B41" s="104">
        <v>58</v>
      </c>
      <c r="C41" s="108">
        <v>8</v>
      </c>
      <c r="D41" s="94">
        <f t="shared" si="0"/>
        <v>66</v>
      </c>
      <c r="E41" s="104">
        <v>1</v>
      </c>
      <c r="F41" s="105">
        <v>3</v>
      </c>
      <c r="G41" s="94">
        <f t="shared" si="1"/>
        <v>4</v>
      </c>
      <c r="H41" s="93">
        <f t="shared" si="8"/>
        <v>70</v>
      </c>
      <c r="I41" s="95">
        <f t="shared" si="2"/>
        <v>5.7142857142857144</v>
      </c>
      <c r="J41" s="96">
        <f t="shared" si="3"/>
        <v>9.408602150537634</v>
      </c>
      <c r="K41" s="106">
        <v>29</v>
      </c>
      <c r="L41" s="105">
        <v>3</v>
      </c>
      <c r="M41" s="94">
        <f t="shared" si="16"/>
        <v>32</v>
      </c>
      <c r="N41" s="104">
        <v>1</v>
      </c>
      <c r="O41" s="105">
        <v>2</v>
      </c>
      <c r="P41" s="94">
        <f t="shared" si="17"/>
        <v>3</v>
      </c>
      <c r="Q41" s="93">
        <f t="shared" si="9"/>
        <v>35</v>
      </c>
      <c r="R41" s="95">
        <f t="shared" si="6"/>
        <v>8.5714285714285712</v>
      </c>
      <c r="S41" s="96">
        <f t="shared" si="7"/>
        <v>8.0459770114942533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429" t="s">
        <v>35</v>
      </c>
      <c r="B42" s="104">
        <v>65</v>
      </c>
      <c r="C42" s="108">
        <v>9</v>
      </c>
      <c r="D42" s="94">
        <f t="shared" si="0"/>
        <v>74</v>
      </c>
      <c r="E42" s="104">
        <v>0</v>
      </c>
      <c r="F42" s="105">
        <v>3</v>
      </c>
      <c r="G42" s="94">
        <f t="shared" si="1"/>
        <v>3</v>
      </c>
      <c r="H42" s="93">
        <f t="shared" si="8"/>
        <v>77</v>
      </c>
      <c r="I42" s="95">
        <f t="shared" si="2"/>
        <v>3.8961038961038961</v>
      </c>
      <c r="J42" s="96">
        <f t="shared" si="3"/>
        <v>10.349462365591398</v>
      </c>
      <c r="K42" s="106">
        <v>22</v>
      </c>
      <c r="L42" s="105">
        <v>2</v>
      </c>
      <c r="M42" s="94">
        <f t="shared" si="16"/>
        <v>24</v>
      </c>
      <c r="N42" s="104">
        <v>0</v>
      </c>
      <c r="O42" s="105">
        <v>1</v>
      </c>
      <c r="P42" s="94">
        <f t="shared" si="17"/>
        <v>1</v>
      </c>
      <c r="Q42" s="93">
        <f t="shared" si="9"/>
        <v>25</v>
      </c>
      <c r="R42" s="95">
        <f t="shared" si="6"/>
        <v>4</v>
      </c>
      <c r="S42" s="96">
        <f t="shared" si="7"/>
        <v>5.7471264367816097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429" t="s">
        <v>36</v>
      </c>
      <c r="B43" s="104">
        <v>52</v>
      </c>
      <c r="C43" s="108">
        <v>7</v>
      </c>
      <c r="D43" s="94">
        <f t="shared" si="0"/>
        <v>59</v>
      </c>
      <c r="E43" s="104">
        <v>2</v>
      </c>
      <c r="F43" s="105">
        <v>3</v>
      </c>
      <c r="G43" s="94">
        <f t="shared" si="1"/>
        <v>5</v>
      </c>
      <c r="H43" s="93">
        <f t="shared" si="8"/>
        <v>64</v>
      </c>
      <c r="I43" s="95">
        <f t="shared" si="2"/>
        <v>7.8125</v>
      </c>
      <c r="J43" s="96">
        <f t="shared" si="3"/>
        <v>8.6021505376344081</v>
      </c>
      <c r="K43" s="106">
        <v>32</v>
      </c>
      <c r="L43" s="105">
        <v>5</v>
      </c>
      <c r="M43" s="94">
        <f t="shared" si="16"/>
        <v>37</v>
      </c>
      <c r="N43" s="104">
        <v>3</v>
      </c>
      <c r="O43" s="105">
        <v>2</v>
      </c>
      <c r="P43" s="94">
        <f t="shared" si="17"/>
        <v>5</v>
      </c>
      <c r="Q43" s="93">
        <f t="shared" si="9"/>
        <v>42</v>
      </c>
      <c r="R43" s="95">
        <f t="shared" si="6"/>
        <v>11.904761904761905</v>
      </c>
      <c r="S43" s="96">
        <f t="shared" si="7"/>
        <v>9.655172413793105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429" t="s">
        <v>37</v>
      </c>
      <c r="B44" s="107">
        <v>43</v>
      </c>
      <c r="C44" s="108">
        <v>8</v>
      </c>
      <c r="D44" s="109">
        <f t="shared" si="0"/>
        <v>51</v>
      </c>
      <c r="E44" s="107">
        <v>1</v>
      </c>
      <c r="F44" s="110">
        <v>3</v>
      </c>
      <c r="G44" s="109">
        <f t="shared" si="1"/>
        <v>4</v>
      </c>
      <c r="H44" s="104">
        <f t="shared" si="8"/>
        <v>55</v>
      </c>
      <c r="I44" s="95">
        <f t="shared" si="2"/>
        <v>7.2727272727272725</v>
      </c>
      <c r="J44" s="96">
        <f t="shared" si="3"/>
        <v>7.3924731182795691</v>
      </c>
      <c r="K44" s="111">
        <v>41</v>
      </c>
      <c r="L44" s="108">
        <v>2</v>
      </c>
      <c r="M44" s="109">
        <f t="shared" si="16"/>
        <v>43</v>
      </c>
      <c r="N44" s="107">
        <v>2</v>
      </c>
      <c r="O44" s="110">
        <v>5</v>
      </c>
      <c r="P44" s="109">
        <f t="shared" si="17"/>
        <v>7</v>
      </c>
      <c r="Q44" s="104">
        <f t="shared" si="9"/>
        <v>50</v>
      </c>
      <c r="R44" s="95">
        <f t="shared" si="6"/>
        <v>14</v>
      </c>
      <c r="S44" s="96">
        <f t="shared" si="7"/>
        <v>11.494252873563219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v>40</v>
      </c>
      <c r="C45" s="108">
        <v>5</v>
      </c>
      <c r="D45" s="109">
        <f t="shared" si="0"/>
        <v>45</v>
      </c>
      <c r="E45" s="107">
        <v>2</v>
      </c>
      <c r="F45" s="110">
        <v>2</v>
      </c>
      <c r="G45" s="109">
        <f t="shared" si="1"/>
        <v>4</v>
      </c>
      <c r="H45" s="104">
        <f t="shared" si="8"/>
        <v>49</v>
      </c>
      <c r="I45" s="95">
        <f t="shared" si="2"/>
        <v>8.1632653061224492</v>
      </c>
      <c r="J45" s="96">
        <f t="shared" si="3"/>
        <v>6.586021505376344</v>
      </c>
      <c r="K45" s="111">
        <v>40</v>
      </c>
      <c r="L45" s="108">
        <v>5</v>
      </c>
      <c r="M45" s="109">
        <f t="shared" si="16"/>
        <v>45</v>
      </c>
      <c r="N45" s="107">
        <v>3</v>
      </c>
      <c r="O45" s="110">
        <v>2</v>
      </c>
      <c r="P45" s="109">
        <f t="shared" si="17"/>
        <v>5</v>
      </c>
      <c r="Q45" s="104">
        <f t="shared" si="9"/>
        <v>50</v>
      </c>
      <c r="R45" s="95">
        <f t="shared" si="6"/>
        <v>10</v>
      </c>
      <c r="S45" s="96">
        <f t="shared" si="7"/>
        <v>11.494252873563219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v>12</v>
      </c>
      <c r="C46" s="115">
        <v>0</v>
      </c>
      <c r="D46" s="116">
        <f t="shared" si="0"/>
        <v>12</v>
      </c>
      <c r="E46" s="114">
        <v>0</v>
      </c>
      <c r="F46" s="117">
        <v>0</v>
      </c>
      <c r="G46" s="116">
        <f t="shared" si="1"/>
        <v>0</v>
      </c>
      <c r="H46" s="118">
        <f t="shared" si="8"/>
        <v>12</v>
      </c>
      <c r="I46" s="119">
        <f t="shared" si="2"/>
        <v>0</v>
      </c>
      <c r="J46" s="120">
        <f t="shared" si="3"/>
        <v>1.6129032258064515</v>
      </c>
      <c r="K46" s="121">
        <v>7</v>
      </c>
      <c r="L46" s="115">
        <v>0</v>
      </c>
      <c r="M46" s="116">
        <f t="shared" si="16"/>
        <v>7</v>
      </c>
      <c r="N46" s="114">
        <v>0</v>
      </c>
      <c r="O46" s="117">
        <v>0</v>
      </c>
      <c r="P46" s="116">
        <f t="shared" si="17"/>
        <v>0</v>
      </c>
      <c r="Q46" s="118">
        <f t="shared" si="9"/>
        <v>7</v>
      </c>
      <c r="R46" s="119">
        <f t="shared" si="6"/>
        <v>0</v>
      </c>
      <c r="S46" s="120">
        <f t="shared" si="7"/>
        <v>1.6091954022988506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v>14</v>
      </c>
      <c r="C47" s="124">
        <v>0</v>
      </c>
      <c r="D47" s="125">
        <f t="shared" si="0"/>
        <v>14</v>
      </c>
      <c r="E47" s="123">
        <v>0</v>
      </c>
      <c r="F47" s="126">
        <v>0</v>
      </c>
      <c r="G47" s="125">
        <f t="shared" si="1"/>
        <v>0</v>
      </c>
      <c r="H47" s="127">
        <f t="shared" si="8"/>
        <v>14</v>
      </c>
      <c r="I47" s="128">
        <f t="shared" si="2"/>
        <v>0</v>
      </c>
      <c r="J47" s="129">
        <f t="shared" si="3"/>
        <v>1.8817204301075268</v>
      </c>
      <c r="K47" s="130">
        <v>9</v>
      </c>
      <c r="L47" s="124">
        <v>0</v>
      </c>
      <c r="M47" s="125">
        <f t="shared" si="16"/>
        <v>9</v>
      </c>
      <c r="N47" s="123">
        <v>1</v>
      </c>
      <c r="O47" s="126">
        <v>1</v>
      </c>
      <c r="P47" s="125">
        <f t="shared" si="17"/>
        <v>2</v>
      </c>
      <c r="Q47" s="127">
        <f t="shared" si="9"/>
        <v>11</v>
      </c>
      <c r="R47" s="128">
        <f t="shared" si="6"/>
        <v>18.181818181818183</v>
      </c>
      <c r="S47" s="129">
        <f t="shared" si="7"/>
        <v>2.5287356321839081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v>8</v>
      </c>
      <c r="C48" s="124">
        <v>2</v>
      </c>
      <c r="D48" s="125">
        <f t="shared" si="0"/>
        <v>10</v>
      </c>
      <c r="E48" s="123">
        <v>0</v>
      </c>
      <c r="F48" s="126">
        <v>0</v>
      </c>
      <c r="G48" s="125">
        <f t="shared" si="1"/>
        <v>0</v>
      </c>
      <c r="H48" s="127">
        <f t="shared" si="8"/>
        <v>10</v>
      </c>
      <c r="I48" s="128">
        <f t="shared" si="2"/>
        <v>0</v>
      </c>
      <c r="J48" s="129">
        <f t="shared" si="3"/>
        <v>1.3440860215053763</v>
      </c>
      <c r="K48" s="130">
        <v>8</v>
      </c>
      <c r="L48" s="124">
        <v>1</v>
      </c>
      <c r="M48" s="125">
        <f t="shared" si="16"/>
        <v>9</v>
      </c>
      <c r="N48" s="123">
        <v>0</v>
      </c>
      <c r="O48" s="126">
        <v>2</v>
      </c>
      <c r="P48" s="125">
        <f t="shared" si="17"/>
        <v>2</v>
      </c>
      <c r="Q48" s="127">
        <f t="shared" si="9"/>
        <v>11</v>
      </c>
      <c r="R48" s="128">
        <f t="shared" si="6"/>
        <v>18.181818181818183</v>
      </c>
      <c r="S48" s="129">
        <f t="shared" si="7"/>
        <v>2.5287356321839081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v>10</v>
      </c>
      <c r="C49" s="124">
        <v>1</v>
      </c>
      <c r="D49" s="125">
        <f t="shared" si="0"/>
        <v>11</v>
      </c>
      <c r="E49" s="123">
        <v>0</v>
      </c>
      <c r="F49" s="126">
        <v>1</v>
      </c>
      <c r="G49" s="125">
        <f t="shared" si="1"/>
        <v>1</v>
      </c>
      <c r="H49" s="127">
        <f t="shared" si="8"/>
        <v>12</v>
      </c>
      <c r="I49" s="128">
        <f t="shared" si="2"/>
        <v>8.3333333333333339</v>
      </c>
      <c r="J49" s="129">
        <f t="shared" si="3"/>
        <v>1.6129032258064515</v>
      </c>
      <c r="K49" s="130">
        <v>7</v>
      </c>
      <c r="L49" s="124">
        <v>1</v>
      </c>
      <c r="M49" s="125">
        <f t="shared" si="16"/>
        <v>8</v>
      </c>
      <c r="N49" s="123">
        <v>1</v>
      </c>
      <c r="O49" s="126">
        <v>0</v>
      </c>
      <c r="P49" s="125">
        <f t="shared" si="17"/>
        <v>1</v>
      </c>
      <c r="Q49" s="127">
        <f t="shared" si="9"/>
        <v>9</v>
      </c>
      <c r="R49" s="128">
        <f t="shared" si="6"/>
        <v>11.111111111111111</v>
      </c>
      <c r="S49" s="129">
        <f t="shared" si="7"/>
        <v>2.0689655172413794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v>8</v>
      </c>
      <c r="C50" s="449">
        <v>1</v>
      </c>
      <c r="D50" s="75">
        <f t="shared" si="0"/>
        <v>9</v>
      </c>
      <c r="E50" s="74">
        <v>1</v>
      </c>
      <c r="F50" s="75">
        <v>0</v>
      </c>
      <c r="G50" s="75">
        <f t="shared" si="1"/>
        <v>1</v>
      </c>
      <c r="H50" s="74">
        <f t="shared" si="8"/>
        <v>10</v>
      </c>
      <c r="I50" s="76">
        <f t="shared" si="2"/>
        <v>10</v>
      </c>
      <c r="J50" s="77">
        <f t="shared" si="3"/>
        <v>1.3440860215053763</v>
      </c>
      <c r="K50" s="78">
        <v>5</v>
      </c>
      <c r="L50" s="75">
        <v>0</v>
      </c>
      <c r="M50" s="75">
        <f t="shared" si="16"/>
        <v>5</v>
      </c>
      <c r="N50" s="74">
        <v>0</v>
      </c>
      <c r="O50" s="75">
        <v>0</v>
      </c>
      <c r="P50" s="75">
        <f t="shared" si="17"/>
        <v>0</v>
      </c>
      <c r="Q50" s="74">
        <f t="shared" si="9"/>
        <v>5</v>
      </c>
      <c r="R50" s="76">
        <f t="shared" si="6"/>
        <v>0</v>
      </c>
      <c r="S50" s="77">
        <f t="shared" si="7"/>
        <v>1.149425287356322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v>13</v>
      </c>
      <c r="C51" s="451">
        <v>0</v>
      </c>
      <c r="D51" s="87">
        <f t="shared" si="0"/>
        <v>13</v>
      </c>
      <c r="E51" s="86">
        <v>0</v>
      </c>
      <c r="F51" s="87">
        <v>0</v>
      </c>
      <c r="G51" s="87">
        <f t="shared" si="1"/>
        <v>0</v>
      </c>
      <c r="H51" s="86">
        <f t="shared" si="8"/>
        <v>13</v>
      </c>
      <c r="I51" s="132">
        <f t="shared" si="2"/>
        <v>0</v>
      </c>
      <c r="J51" s="133">
        <f t="shared" si="3"/>
        <v>1.7473118279569892</v>
      </c>
      <c r="K51" s="90">
        <v>8</v>
      </c>
      <c r="L51" s="87">
        <v>1</v>
      </c>
      <c r="M51" s="87">
        <f t="shared" si="16"/>
        <v>9</v>
      </c>
      <c r="N51" s="86">
        <v>0</v>
      </c>
      <c r="O51" s="87">
        <v>0</v>
      </c>
      <c r="P51" s="87">
        <f t="shared" si="17"/>
        <v>0</v>
      </c>
      <c r="Q51" s="86">
        <f t="shared" si="9"/>
        <v>9</v>
      </c>
      <c r="R51" s="132">
        <f t="shared" si="6"/>
        <v>0</v>
      </c>
      <c r="S51" s="133">
        <f t="shared" si="7"/>
        <v>2.0689655172413794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f>SUM(B46:B51)</f>
        <v>65</v>
      </c>
      <c r="C52" s="434">
        <f>SUM(C46:C51)</f>
        <v>4</v>
      </c>
      <c r="D52" s="94">
        <f t="shared" ref="D52:G52" si="18">SUM(D46:D51)</f>
        <v>69</v>
      </c>
      <c r="E52" s="93">
        <f>SUM(E46:E51)</f>
        <v>1</v>
      </c>
      <c r="F52" s="434">
        <f>SUM(F46:F51)</f>
        <v>1</v>
      </c>
      <c r="G52" s="94">
        <f t="shared" si="18"/>
        <v>2</v>
      </c>
      <c r="H52" s="93">
        <f t="shared" si="8"/>
        <v>71</v>
      </c>
      <c r="I52" s="95">
        <f t="shared" si="2"/>
        <v>2.8169014084507045</v>
      </c>
      <c r="J52" s="96">
        <f t="shared" si="3"/>
        <v>9.543010752688172</v>
      </c>
      <c r="K52" s="93">
        <f>SUM(K46:K51)</f>
        <v>44</v>
      </c>
      <c r="L52" s="434">
        <f>SUM(L46:L51)</f>
        <v>3</v>
      </c>
      <c r="M52" s="94">
        <f t="shared" ref="M52:P52" si="19">SUM(M46:M51)</f>
        <v>47</v>
      </c>
      <c r="N52" s="93">
        <f>SUM(N46:N51)</f>
        <v>2</v>
      </c>
      <c r="O52" s="434">
        <f>SUM(O46:O51)</f>
        <v>3</v>
      </c>
      <c r="P52" s="94">
        <f t="shared" si="19"/>
        <v>5</v>
      </c>
      <c r="Q52" s="93">
        <f t="shared" si="9"/>
        <v>52</v>
      </c>
      <c r="R52" s="95">
        <f t="shared" si="6"/>
        <v>9.615384615384615</v>
      </c>
      <c r="S52" s="96">
        <f t="shared" si="7"/>
        <v>11.954022988505749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v>13</v>
      </c>
      <c r="C53" s="454">
        <v>1</v>
      </c>
      <c r="D53" s="135">
        <f t="shared" si="0"/>
        <v>14</v>
      </c>
      <c r="E53" s="134">
        <v>0</v>
      </c>
      <c r="F53" s="135">
        <v>1</v>
      </c>
      <c r="G53" s="135">
        <f t="shared" si="1"/>
        <v>1</v>
      </c>
      <c r="H53" s="134">
        <f t="shared" si="8"/>
        <v>15</v>
      </c>
      <c r="I53" s="136">
        <f t="shared" si="2"/>
        <v>6.666666666666667</v>
      </c>
      <c r="J53" s="137">
        <f t="shared" si="3"/>
        <v>2.0161290322580645</v>
      </c>
      <c r="K53" s="138">
        <v>11</v>
      </c>
      <c r="L53" s="135">
        <v>1</v>
      </c>
      <c r="M53" s="135">
        <f t="shared" ref="M53:M58" si="20">SUM(K53:L53)</f>
        <v>12</v>
      </c>
      <c r="N53" s="134">
        <v>0</v>
      </c>
      <c r="O53" s="135">
        <v>0</v>
      </c>
      <c r="P53" s="135">
        <f t="shared" ref="P53:P58" si="21">SUM(N53:O53)</f>
        <v>0</v>
      </c>
      <c r="Q53" s="134">
        <f t="shared" si="9"/>
        <v>12</v>
      </c>
      <c r="R53" s="136">
        <f t="shared" si="6"/>
        <v>0</v>
      </c>
      <c r="S53" s="137">
        <f t="shared" si="7"/>
        <v>2.7586206896551726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9</v>
      </c>
      <c r="C54" s="449">
        <v>0</v>
      </c>
      <c r="D54" s="75">
        <f t="shared" si="0"/>
        <v>9</v>
      </c>
      <c r="E54" s="74">
        <v>0</v>
      </c>
      <c r="F54" s="75">
        <v>0</v>
      </c>
      <c r="G54" s="75">
        <f t="shared" si="1"/>
        <v>0</v>
      </c>
      <c r="H54" s="74">
        <f t="shared" si="8"/>
        <v>9</v>
      </c>
      <c r="I54" s="76">
        <f t="shared" si="2"/>
        <v>0</v>
      </c>
      <c r="J54" s="77">
        <f t="shared" si="3"/>
        <v>1.2096774193548387</v>
      </c>
      <c r="K54" s="78">
        <v>11</v>
      </c>
      <c r="L54" s="75">
        <v>0</v>
      </c>
      <c r="M54" s="75">
        <f t="shared" si="20"/>
        <v>11</v>
      </c>
      <c r="N54" s="74">
        <v>0</v>
      </c>
      <c r="O54" s="75">
        <v>0</v>
      </c>
      <c r="P54" s="75">
        <f t="shared" si="21"/>
        <v>0</v>
      </c>
      <c r="Q54" s="74">
        <f t="shared" si="9"/>
        <v>11</v>
      </c>
      <c r="R54" s="76">
        <f t="shared" si="6"/>
        <v>0</v>
      </c>
      <c r="S54" s="77">
        <f t="shared" si="7"/>
        <v>2.5287356321839081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4</v>
      </c>
      <c r="C55" s="449">
        <v>0</v>
      </c>
      <c r="D55" s="75">
        <f t="shared" si="0"/>
        <v>4</v>
      </c>
      <c r="E55" s="74">
        <v>0</v>
      </c>
      <c r="F55" s="75">
        <v>0</v>
      </c>
      <c r="G55" s="75">
        <f t="shared" si="1"/>
        <v>0</v>
      </c>
      <c r="H55" s="74">
        <f t="shared" si="8"/>
        <v>4</v>
      </c>
      <c r="I55" s="76">
        <f t="shared" si="2"/>
        <v>0</v>
      </c>
      <c r="J55" s="77">
        <f t="shared" si="3"/>
        <v>0.5376344086021505</v>
      </c>
      <c r="K55" s="78">
        <v>15</v>
      </c>
      <c r="L55" s="75">
        <v>0</v>
      </c>
      <c r="M55" s="75">
        <f t="shared" si="20"/>
        <v>15</v>
      </c>
      <c r="N55" s="74">
        <v>0</v>
      </c>
      <c r="O55" s="75">
        <v>0</v>
      </c>
      <c r="P55" s="75">
        <f t="shared" si="21"/>
        <v>0</v>
      </c>
      <c r="Q55" s="74">
        <f t="shared" si="9"/>
        <v>15</v>
      </c>
      <c r="R55" s="76">
        <f t="shared" si="6"/>
        <v>0</v>
      </c>
      <c r="S55" s="77">
        <f t="shared" si="7"/>
        <v>3.4482758620689657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3</v>
      </c>
      <c r="C56" s="449">
        <v>0</v>
      </c>
      <c r="D56" s="75">
        <f t="shared" si="0"/>
        <v>3</v>
      </c>
      <c r="E56" s="74">
        <v>0</v>
      </c>
      <c r="F56" s="75">
        <v>0</v>
      </c>
      <c r="G56" s="75">
        <f t="shared" si="1"/>
        <v>0</v>
      </c>
      <c r="H56" s="74">
        <f t="shared" si="8"/>
        <v>3</v>
      </c>
      <c r="I56" s="128">
        <f t="shared" si="2"/>
        <v>0</v>
      </c>
      <c r="J56" s="129">
        <f t="shared" si="3"/>
        <v>0.40322580645161288</v>
      </c>
      <c r="K56" s="78">
        <v>2</v>
      </c>
      <c r="L56" s="75">
        <v>0</v>
      </c>
      <c r="M56" s="75">
        <f t="shared" si="20"/>
        <v>2</v>
      </c>
      <c r="N56" s="74">
        <v>0</v>
      </c>
      <c r="O56" s="75">
        <v>0</v>
      </c>
      <c r="P56" s="75">
        <f t="shared" si="21"/>
        <v>0</v>
      </c>
      <c r="Q56" s="74">
        <f t="shared" si="9"/>
        <v>2</v>
      </c>
      <c r="R56" s="128">
        <f t="shared" si="6"/>
        <v>0</v>
      </c>
      <c r="S56" s="129">
        <f t="shared" si="7"/>
        <v>0.45977011494252878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7</v>
      </c>
      <c r="C57" s="75">
        <v>0</v>
      </c>
      <c r="D57" s="75">
        <f t="shared" si="0"/>
        <v>7</v>
      </c>
      <c r="E57" s="74">
        <v>0</v>
      </c>
      <c r="F57" s="75">
        <v>0</v>
      </c>
      <c r="G57" s="75">
        <f t="shared" si="1"/>
        <v>0</v>
      </c>
      <c r="H57" s="74">
        <f t="shared" si="8"/>
        <v>7</v>
      </c>
      <c r="I57" s="76">
        <f t="shared" si="2"/>
        <v>0</v>
      </c>
      <c r="J57" s="77">
        <f t="shared" si="3"/>
        <v>0.94086021505376338</v>
      </c>
      <c r="K57" s="78">
        <v>7</v>
      </c>
      <c r="L57" s="75">
        <v>0</v>
      </c>
      <c r="M57" s="75">
        <f t="shared" si="20"/>
        <v>7</v>
      </c>
      <c r="N57" s="74">
        <v>1</v>
      </c>
      <c r="O57" s="75">
        <v>0</v>
      </c>
      <c r="P57" s="75">
        <f t="shared" si="21"/>
        <v>1</v>
      </c>
      <c r="Q57" s="74">
        <f t="shared" si="9"/>
        <v>8</v>
      </c>
      <c r="R57" s="76">
        <f t="shared" si="6"/>
        <v>12.5</v>
      </c>
      <c r="S57" s="77">
        <f t="shared" si="7"/>
        <v>1.8390804597701151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51</v>
      </c>
      <c r="B58" s="86">
        <v>5</v>
      </c>
      <c r="C58" s="87">
        <v>0</v>
      </c>
      <c r="D58" s="87">
        <f t="shared" si="0"/>
        <v>5</v>
      </c>
      <c r="E58" s="86">
        <v>1</v>
      </c>
      <c r="F58" s="87">
        <v>0</v>
      </c>
      <c r="G58" s="87">
        <f t="shared" si="1"/>
        <v>1</v>
      </c>
      <c r="H58" s="86">
        <f t="shared" si="8"/>
        <v>6</v>
      </c>
      <c r="I58" s="132">
        <f t="shared" si="2"/>
        <v>16.666666666666668</v>
      </c>
      <c r="J58" s="133">
        <f t="shared" si="3"/>
        <v>0.80645161290322576</v>
      </c>
      <c r="K58" s="90">
        <v>5</v>
      </c>
      <c r="L58" s="87">
        <v>0</v>
      </c>
      <c r="M58" s="87">
        <f t="shared" si="20"/>
        <v>5</v>
      </c>
      <c r="N58" s="86">
        <v>1</v>
      </c>
      <c r="O58" s="87">
        <v>0</v>
      </c>
      <c r="P58" s="87">
        <f t="shared" si="21"/>
        <v>1</v>
      </c>
      <c r="Q58" s="86">
        <f t="shared" si="9"/>
        <v>6</v>
      </c>
      <c r="R58" s="132">
        <f t="shared" si="6"/>
        <v>16.666666666666668</v>
      </c>
      <c r="S58" s="133">
        <f t="shared" si="7"/>
        <v>1.3793103448275863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52</v>
      </c>
      <c r="B59" s="93">
        <f>SUM(B53:B58)</f>
        <v>41</v>
      </c>
      <c r="C59" s="94">
        <f t="shared" ref="C59:G59" si="22">SUM(C53:C58)</f>
        <v>1</v>
      </c>
      <c r="D59" s="94">
        <f t="shared" si="22"/>
        <v>42</v>
      </c>
      <c r="E59" s="93">
        <f t="shared" si="22"/>
        <v>1</v>
      </c>
      <c r="F59" s="94">
        <f t="shared" si="22"/>
        <v>1</v>
      </c>
      <c r="G59" s="94">
        <f t="shared" si="22"/>
        <v>2</v>
      </c>
      <c r="H59" s="93">
        <f t="shared" si="8"/>
        <v>44</v>
      </c>
      <c r="I59" s="95">
        <f t="shared" si="2"/>
        <v>4.5454545454545459</v>
      </c>
      <c r="J59" s="96">
        <f t="shared" si="3"/>
        <v>5.913978494623656</v>
      </c>
      <c r="K59" s="97">
        <f>SUM(K53:K58)</f>
        <v>51</v>
      </c>
      <c r="L59" s="94">
        <f t="shared" ref="L59:P59" si="23">SUM(L53:L58)</f>
        <v>1</v>
      </c>
      <c r="M59" s="94">
        <f t="shared" si="23"/>
        <v>52</v>
      </c>
      <c r="N59" s="93">
        <f t="shared" si="23"/>
        <v>2</v>
      </c>
      <c r="O59" s="94">
        <f t="shared" si="23"/>
        <v>0</v>
      </c>
      <c r="P59" s="94">
        <f t="shared" si="23"/>
        <v>2</v>
      </c>
      <c r="Q59" s="93">
        <f t="shared" si="9"/>
        <v>54</v>
      </c>
      <c r="R59" s="95">
        <f t="shared" si="6"/>
        <v>3.7037037037037033</v>
      </c>
      <c r="S59" s="96">
        <f t="shared" si="7"/>
        <v>12.413793103448278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B30+B37+B38+B39+B40+B41+B42+B43+B44+B45+B52+B59</f>
        <v>632</v>
      </c>
      <c r="C60" s="142">
        <f t="shared" ref="C60:J60" si="24">C30+C37+C38+C39+C40+C41+C42+C43+C44+C45+C52+C59</f>
        <v>69</v>
      </c>
      <c r="D60" s="143">
        <f t="shared" si="24"/>
        <v>701</v>
      </c>
      <c r="E60" s="141">
        <f t="shared" si="24"/>
        <v>14</v>
      </c>
      <c r="F60" s="144">
        <f t="shared" si="24"/>
        <v>29</v>
      </c>
      <c r="G60" s="143">
        <f t="shared" si="24"/>
        <v>43</v>
      </c>
      <c r="H60" s="426">
        <f t="shared" si="24"/>
        <v>744</v>
      </c>
      <c r="I60" s="625">
        <f t="shared" si="2"/>
        <v>5.779569892473118</v>
      </c>
      <c r="J60" s="428">
        <f t="shared" si="24"/>
        <v>100</v>
      </c>
      <c r="K60" s="145">
        <f>K30+K37+K38+K39+K40+K41+K42+K43+K44+K45+K52+K59</f>
        <v>352</v>
      </c>
      <c r="L60" s="142">
        <f t="shared" ref="L60:Q60" si="25">L30+L37+L38+L39+L40+L41+L42+L43+L44+L45+L52+L59</f>
        <v>42</v>
      </c>
      <c r="M60" s="143">
        <f t="shared" si="25"/>
        <v>394</v>
      </c>
      <c r="N60" s="141">
        <f t="shared" si="25"/>
        <v>18</v>
      </c>
      <c r="O60" s="144">
        <f t="shared" si="25"/>
        <v>23</v>
      </c>
      <c r="P60" s="143">
        <f t="shared" si="25"/>
        <v>41</v>
      </c>
      <c r="Q60" s="426">
        <f t="shared" si="25"/>
        <v>435</v>
      </c>
      <c r="R60" s="625">
        <f t="shared" si="6"/>
        <v>9.4252873563218404</v>
      </c>
      <c r="S60" s="428">
        <f t="shared" si="7"/>
        <v>100.00000000000001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3"/>
  <conditionalFormatting sqref="T30:U30 T37:U37 T44:U49 T52:U52 T59:U59">
    <cfRule type="expression" dxfId="77" priority="14" stopIfTrue="1">
      <formula>$Y30=1</formula>
    </cfRule>
  </conditionalFormatting>
  <conditionalFormatting sqref="B44:J49 B59:J59 B30:J30 B37:J37 B52:J52">
    <cfRule type="expression" dxfId="76" priority="10" stopIfTrue="1">
      <formula>$Y30=1</formula>
    </cfRule>
  </conditionalFormatting>
  <conditionalFormatting sqref="M30 M37 K44:R49 M52 K59:R59 P52:R52 P37:R37 P30:R30">
    <cfRule type="expression" dxfId="75" priority="9" stopIfTrue="1">
      <formula>$Y30=1</formula>
    </cfRule>
  </conditionalFormatting>
  <conditionalFormatting sqref="N52:O52">
    <cfRule type="expression" dxfId="74" priority="8" stopIfTrue="1">
      <formula>$Y52=1</formula>
    </cfRule>
  </conditionalFormatting>
  <conditionalFormatting sqref="N37:O37">
    <cfRule type="expression" dxfId="73" priority="7" stopIfTrue="1">
      <formula>$Y37=1</formula>
    </cfRule>
  </conditionalFormatting>
  <conditionalFormatting sqref="N30:O30">
    <cfRule type="expression" dxfId="72" priority="6" stopIfTrue="1">
      <formula>$Y30=1</formula>
    </cfRule>
  </conditionalFormatting>
  <conditionalFormatting sqref="K52:L52">
    <cfRule type="expression" dxfId="71" priority="5" stopIfTrue="1">
      <formula>$Y52=1</formula>
    </cfRule>
  </conditionalFormatting>
  <conditionalFormatting sqref="K37:L37">
    <cfRule type="expression" dxfId="70" priority="4" stopIfTrue="1">
      <formula>$Y37=1</formula>
    </cfRule>
  </conditionalFormatting>
  <conditionalFormatting sqref="K30:L30">
    <cfRule type="expression" dxfId="69" priority="3" stopIfTrue="1">
      <formula>$Y30=1</formula>
    </cfRule>
  </conditionalFormatting>
  <conditionalFormatting sqref="S44:S49 S59 S30 S37 S52">
    <cfRule type="expression" dxfId="68" priority="1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BG60"/>
  <sheetViews>
    <sheetView view="pageBreakPreview" zoomScaleNormal="55" zoomScaleSheetLayoutView="100" workbookViewId="0">
      <selection activeCell="A17" sqref="A17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101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102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61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103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239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62</v>
      </c>
      <c r="C21" s="38"/>
      <c r="D21" s="38"/>
      <c r="E21" s="38"/>
      <c r="F21" s="38"/>
      <c r="G21" s="38"/>
      <c r="H21" s="38"/>
      <c r="I21" s="38"/>
      <c r="J21" s="39"/>
      <c r="K21" s="40" t="s">
        <v>63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95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96</v>
      </c>
      <c r="J23" s="56" t="s">
        <v>104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96</v>
      </c>
      <c r="S23" s="56" t="s">
        <v>104</v>
      </c>
      <c r="T23" s="61"/>
      <c r="U23" s="61"/>
      <c r="V23" s="62"/>
      <c r="W23" s="62"/>
      <c r="X23" s="62">
        <v>520</v>
      </c>
      <c r="Y23" s="62">
        <v>165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10</v>
      </c>
      <c r="C24" s="448">
        <v>2</v>
      </c>
      <c r="D24" s="66">
        <f>SUM(B24:C24)</f>
        <v>12</v>
      </c>
      <c r="E24" s="65">
        <v>2</v>
      </c>
      <c r="F24" s="66">
        <v>1</v>
      </c>
      <c r="G24" s="66">
        <f>SUM(E24:F24)</f>
        <v>3</v>
      </c>
      <c r="H24" s="65">
        <f>D24+G24</f>
        <v>15</v>
      </c>
      <c r="I24" s="67">
        <f>G24/H24%</f>
        <v>20</v>
      </c>
      <c r="J24" s="68">
        <f>H24/$H$60%</f>
        <v>0.64850843060959795</v>
      </c>
      <c r="K24" s="69">
        <v>1</v>
      </c>
      <c r="L24" s="66">
        <v>1</v>
      </c>
      <c r="M24" s="66">
        <f>SUM(K24:L24)</f>
        <v>2</v>
      </c>
      <c r="N24" s="65">
        <v>0</v>
      </c>
      <c r="O24" s="66">
        <v>0</v>
      </c>
      <c r="P24" s="66">
        <f>SUM(N24:O24)</f>
        <v>0</v>
      </c>
      <c r="Q24" s="65">
        <f>M24+P24</f>
        <v>2</v>
      </c>
      <c r="R24" s="67">
        <f>P24/Q24%</f>
        <v>0</v>
      </c>
      <c r="S24" s="68">
        <f>Q24/$Q$60%</f>
        <v>0.2386634844868735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9</v>
      </c>
      <c r="C25" s="449">
        <v>2</v>
      </c>
      <c r="D25" s="75">
        <f t="shared" ref="D25:D58" si="0">SUM(B25:C25)</f>
        <v>11</v>
      </c>
      <c r="E25" s="74">
        <v>0</v>
      </c>
      <c r="F25" s="75">
        <v>10</v>
      </c>
      <c r="G25" s="75">
        <f t="shared" ref="G25:G58" si="1">SUM(E25:F25)</f>
        <v>10</v>
      </c>
      <c r="H25" s="74">
        <f>D25+G25</f>
        <v>21</v>
      </c>
      <c r="I25" s="76">
        <f t="shared" ref="I25:I60" si="2">G25/H25%</f>
        <v>47.61904761904762</v>
      </c>
      <c r="J25" s="77">
        <f t="shared" ref="J25:J59" si="3">H25/$H$60%</f>
        <v>0.90791180285343709</v>
      </c>
      <c r="K25" s="78">
        <v>2</v>
      </c>
      <c r="L25" s="75">
        <v>0</v>
      </c>
      <c r="M25" s="75">
        <f t="shared" ref="M25:M29" si="4">SUM(K25:L25)</f>
        <v>2</v>
      </c>
      <c r="N25" s="74">
        <v>0</v>
      </c>
      <c r="O25" s="75">
        <v>0</v>
      </c>
      <c r="P25" s="75">
        <f t="shared" ref="P25:P29" si="5">SUM(N25:O25)</f>
        <v>0</v>
      </c>
      <c r="Q25" s="74">
        <f>M25+P25</f>
        <v>2</v>
      </c>
      <c r="R25" s="76">
        <f t="shared" ref="R25:R60" si="6">P25/Q25%</f>
        <v>0</v>
      </c>
      <c r="S25" s="77">
        <f t="shared" ref="S25:S60" si="7">Q25/$Q$60%</f>
        <v>0.2386634844868735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9</v>
      </c>
      <c r="C26" s="449">
        <v>4</v>
      </c>
      <c r="D26" s="75">
        <f t="shared" si="0"/>
        <v>13</v>
      </c>
      <c r="E26" s="74">
        <v>1</v>
      </c>
      <c r="F26" s="75">
        <v>6</v>
      </c>
      <c r="G26" s="75">
        <f t="shared" si="1"/>
        <v>7</v>
      </c>
      <c r="H26" s="74">
        <f t="shared" ref="H26:H59" si="8">D26+G26</f>
        <v>20</v>
      </c>
      <c r="I26" s="76">
        <f t="shared" si="2"/>
        <v>35</v>
      </c>
      <c r="J26" s="77">
        <f t="shared" si="3"/>
        <v>0.86467790747946394</v>
      </c>
      <c r="K26" s="78">
        <v>2</v>
      </c>
      <c r="L26" s="75">
        <v>2</v>
      </c>
      <c r="M26" s="75">
        <f t="shared" si="4"/>
        <v>4</v>
      </c>
      <c r="N26" s="74">
        <v>2</v>
      </c>
      <c r="O26" s="75">
        <v>3</v>
      </c>
      <c r="P26" s="75">
        <f t="shared" si="5"/>
        <v>5</v>
      </c>
      <c r="Q26" s="74">
        <f t="shared" ref="Q26:Q59" si="9">M26+P26</f>
        <v>9</v>
      </c>
      <c r="R26" s="76">
        <f t="shared" si="6"/>
        <v>55.555555555555557</v>
      </c>
      <c r="S26" s="77">
        <f t="shared" si="7"/>
        <v>1.0739856801909307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15</v>
      </c>
      <c r="C27" s="450">
        <v>6</v>
      </c>
      <c r="D27" s="81">
        <f t="shared" si="0"/>
        <v>21</v>
      </c>
      <c r="E27" s="80">
        <v>1</v>
      </c>
      <c r="F27" s="81">
        <v>13</v>
      </c>
      <c r="G27" s="81">
        <f t="shared" si="1"/>
        <v>14</v>
      </c>
      <c r="H27" s="80">
        <f t="shared" si="8"/>
        <v>35</v>
      </c>
      <c r="I27" s="82">
        <f t="shared" si="2"/>
        <v>40</v>
      </c>
      <c r="J27" s="83">
        <f t="shared" si="3"/>
        <v>1.513186338089062</v>
      </c>
      <c r="K27" s="84">
        <v>3</v>
      </c>
      <c r="L27" s="81">
        <v>0</v>
      </c>
      <c r="M27" s="81">
        <f t="shared" si="4"/>
        <v>3</v>
      </c>
      <c r="N27" s="80">
        <v>0</v>
      </c>
      <c r="O27" s="81">
        <v>1</v>
      </c>
      <c r="P27" s="81">
        <f t="shared" si="5"/>
        <v>1</v>
      </c>
      <c r="Q27" s="80">
        <f t="shared" si="9"/>
        <v>4</v>
      </c>
      <c r="R27" s="82">
        <f t="shared" si="6"/>
        <v>25</v>
      </c>
      <c r="S27" s="83">
        <f t="shared" si="7"/>
        <v>0.47732696897374699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13</v>
      </c>
      <c r="C28" s="449">
        <v>0</v>
      </c>
      <c r="D28" s="75">
        <f t="shared" si="0"/>
        <v>13</v>
      </c>
      <c r="E28" s="74">
        <v>0</v>
      </c>
      <c r="F28" s="75">
        <v>4</v>
      </c>
      <c r="G28" s="75">
        <f t="shared" si="1"/>
        <v>4</v>
      </c>
      <c r="H28" s="74">
        <f t="shared" si="8"/>
        <v>17</v>
      </c>
      <c r="I28" s="76">
        <f t="shared" si="2"/>
        <v>23.52941176470588</v>
      </c>
      <c r="J28" s="77">
        <f t="shared" si="3"/>
        <v>0.73497622135754437</v>
      </c>
      <c r="K28" s="78">
        <v>2</v>
      </c>
      <c r="L28" s="75">
        <v>2</v>
      </c>
      <c r="M28" s="75">
        <f t="shared" si="4"/>
        <v>4</v>
      </c>
      <c r="N28" s="74">
        <v>0</v>
      </c>
      <c r="O28" s="75">
        <v>0</v>
      </c>
      <c r="P28" s="75">
        <f t="shared" si="5"/>
        <v>0</v>
      </c>
      <c r="Q28" s="74">
        <f t="shared" si="9"/>
        <v>4</v>
      </c>
      <c r="R28" s="76">
        <f t="shared" si="6"/>
        <v>0</v>
      </c>
      <c r="S28" s="77">
        <f t="shared" si="7"/>
        <v>0.47732696897374699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10</v>
      </c>
      <c r="C29" s="451">
        <v>6</v>
      </c>
      <c r="D29" s="87">
        <f t="shared" si="0"/>
        <v>16</v>
      </c>
      <c r="E29" s="86">
        <v>2</v>
      </c>
      <c r="F29" s="87">
        <v>8</v>
      </c>
      <c r="G29" s="87">
        <f t="shared" si="1"/>
        <v>10</v>
      </c>
      <c r="H29" s="86">
        <f t="shared" si="8"/>
        <v>26</v>
      </c>
      <c r="I29" s="88">
        <f t="shared" si="2"/>
        <v>38.46153846153846</v>
      </c>
      <c r="J29" s="89">
        <f t="shared" si="3"/>
        <v>1.1240812797233031</v>
      </c>
      <c r="K29" s="90">
        <v>2</v>
      </c>
      <c r="L29" s="87">
        <v>1</v>
      </c>
      <c r="M29" s="87">
        <f t="shared" si="4"/>
        <v>3</v>
      </c>
      <c r="N29" s="86">
        <v>0</v>
      </c>
      <c r="O29" s="87">
        <v>0</v>
      </c>
      <c r="P29" s="87">
        <f t="shared" si="5"/>
        <v>0</v>
      </c>
      <c r="Q29" s="86">
        <f t="shared" si="9"/>
        <v>3</v>
      </c>
      <c r="R29" s="88">
        <f t="shared" si="6"/>
        <v>0</v>
      </c>
      <c r="S29" s="89">
        <f t="shared" si="7"/>
        <v>0.35799522673031026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SUM(B24:B29)</f>
        <v>66</v>
      </c>
      <c r="C30" s="434">
        <f>SUM(C24:C29)</f>
        <v>20</v>
      </c>
      <c r="D30" s="94">
        <f t="shared" ref="D30:G30" si="10">SUM(D24:D29)</f>
        <v>86</v>
      </c>
      <c r="E30" s="93">
        <f>SUM(E24:E29)</f>
        <v>6</v>
      </c>
      <c r="F30" s="434">
        <f>SUM(F24:F29)</f>
        <v>42</v>
      </c>
      <c r="G30" s="94">
        <f t="shared" si="10"/>
        <v>48</v>
      </c>
      <c r="H30" s="93">
        <f t="shared" si="8"/>
        <v>134</v>
      </c>
      <c r="I30" s="95">
        <f t="shared" si="2"/>
        <v>35.820895522388057</v>
      </c>
      <c r="J30" s="96">
        <f t="shared" si="3"/>
        <v>5.793341980112408</v>
      </c>
      <c r="K30" s="93">
        <f>SUM(K24:K29)</f>
        <v>12</v>
      </c>
      <c r="L30" s="434">
        <f>SUM(L24:L29)</f>
        <v>6</v>
      </c>
      <c r="M30" s="94">
        <f t="shared" ref="M30:P30" si="11">SUM(M24:M29)</f>
        <v>18</v>
      </c>
      <c r="N30" s="93">
        <f>SUM(N24:N29)</f>
        <v>2</v>
      </c>
      <c r="O30" s="434">
        <f>SUM(O24:O29)</f>
        <v>4</v>
      </c>
      <c r="P30" s="94">
        <f t="shared" si="11"/>
        <v>6</v>
      </c>
      <c r="Q30" s="93">
        <f t="shared" si="9"/>
        <v>24</v>
      </c>
      <c r="R30" s="95">
        <f t="shared" si="6"/>
        <v>25</v>
      </c>
      <c r="S30" s="96">
        <f t="shared" si="7"/>
        <v>2.8639618138424821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22</v>
      </c>
      <c r="C31" s="452">
        <v>7</v>
      </c>
      <c r="D31" s="100">
        <f t="shared" si="0"/>
        <v>29</v>
      </c>
      <c r="E31" s="99">
        <v>2</v>
      </c>
      <c r="F31" s="100">
        <v>12</v>
      </c>
      <c r="G31" s="100">
        <f t="shared" si="1"/>
        <v>14</v>
      </c>
      <c r="H31" s="99">
        <f t="shared" si="8"/>
        <v>43</v>
      </c>
      <c r="I31" s="101">
        <f t="shared" si="2"/>
        <v>32.558139534883722</v>
      </c>
      <c r="J31" s="102">
        <f t="shared" si="3"/>
        <v>1.8590575010808474</v>
      </c>
      <c r="K31" s="103">
        <v>7</v>
      </c>
      <c r="L31" s="100">
        <v>0</v>
      </c>
      <c r="M31" s="100">
        <f t="shared" ref="M31:M36" si="12">SUM(K31:L31)</f>
        <v>7</v>
      </c>
      <c r="N31" s="99">
        <v>0</v>
      </c>
      <c r="O31" s="100">
        <v>1</v>
      </c>
      <c r="P31" s="100">
        <f t="shared" ref="P31:P36" si="13">SUM(N31:O31)</f>
        <v>1</v>
      </c>
      <c r="Q31" s="99">
        <f t="shared" si="9"/>
        <v>8</v>
      </c>
      <c r="R31" s="101">
        <f t="shared" si="6"/>
        <v>12.5</v>
      </c>
      <c r="S31" s="102">
        <f t="shared" si="7"/>
        <v>0.95465393794749398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9</v>
      </c>
      <c r="C32" s="449">
        <v>6</v>
      </c>
      <c r="D32" s="75">
        <f t="shared" si="0"/>
        <v>15</v>
      </c>
      <c r="E32" s="74">
        <v>1</v>
      </c>
      <c r="F32" s="75">
        <v>7</v>
      </c>
      <c r="G32" s="75">
        <f t="shared" si="1"/>
        <v>8</v>
      </c>
      <c r="H32" s="74">
        <f t="shared" si="8"/>
        <v>23</v>
      </c>
      <c r="I32" s="76">
        <f t="shared" si="2"/>
        <v>34.782608695652172</v>
      </c>
      <c r="J32" s="77">
        <f t="shared" si="3"/>
        <v>0.9943795936013835</v>
      </c>
      <c r="K32" s="78">
        <v>2</v>
      </c>
      <c r="L32" s="75">
        <v>0</v>
      </c>
      <c r="M32" s="75">
        <f t="shared" si="12"/>
        <v>2</v>
      </c>
      <c r="N32" s="74">
        <v>0</v>
      </c>
      <c r="O32" s="75">
        <v>1</v>
      </c>
      <c r="P32" s="75">
        <f t="shared" si="13"/>
        <v>1</v>
      </c>
      <c r="Q32" s="74">
        <f t="shared" si="9"/>
        <v>3</v>
      </c>
      <c r="R32" s="76">
        <f t="shared" si="6"/>
        <v>33.333333333333336</v>
      </c>
      <c r="S32" s="77">
        <f t="shared" si="7"/>
        <v>0.35799522673031026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12</v>
      </c>
      <c r="C33" s="449">
        <v>4</v>
      </c>
      <c r="D33" s="75">
        <f t="shared" si="0"/>
        <v>16</v>
      </c>
      <c r="E33" s="74">
        <v>3</v>
      </c>
      <c r="F33" s="75">
        <v>6</v>
      </c>
      <c r="G33" s="75">
        <f t="shared" si="1"/>
        <v>9</v>
      </c>
      <c r="H33" s="74">
        <f t="shared" si="8"/>
        <v>25</v>
      </c>
      <c r="I33" s="76">
        <f t="shared" si="2"/>
        <v>36</v>
      </c>
      <c r="J33" s="77">
        <f t="shared" si="3"/>
        <v>1.08084738434933</v>
      </c>
      <c r="K33" s="78">
        <v>6</v>
      </c>
      <c r="L33" s="75">
        <v>1</v>
      </c>
      <c r="M33" s="75">
        <f t="shared" si="12"/>
        <v>7</v>
      </c>
      <c r="N33" s="74">
        <v>0</v>
      </c>
      <c r="O33" s="75">
        <v>0</v>
      </c>
      <c r="P33" s="75">
        <f t="shared" si="13"/>
        <v>0</v>
      </c>
      <c r="Q33" s="74">
        <f t="shared" si="9"/>
        <v>7</v>
      </c>
      <c r="R33" s="76">
        <f t="shared" si="6"/>
        <v>0</v>
      </c>
      <c r="S33" s="77">
        <f t="shared" si="7"/>
        <v>0.83532219570405719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15</v>
      </c>
      <c r="C34" s="449">
        <v>5</v>
      </c>
      <c r="D34" s="75">
        <f t="shared" si="0"/>
        <v>20</v>
      </c>
      <c r="E34" s="74">
        <v>0</v>
      </c>
      <c r="F34" s="75">
        <v>7</v>
      </c>
      <c r="G34" s="75">
        <f t="shared" si="1"/>
        <v>7</v>
      </c>
      <c r="H34" s="74">
        <f t="shared" si="8"/>
        <v>27</v>
      </c>
      <c r="I34" s="76">
        <f t="shared" si="2"/>
        <v>25.925925925925924</v>
      </c>
      <c r="J34" s="77">
        <f t="shared" si="3"/>
        <v>1.1673151750972763</v>
      </c>
      <c r="K34" s="78">
        <v>4</v>
      </c>
      <c r="L34" s="75">
        <v>0</v>
      </c>
      <c r="M34" s="75">
        <f t="shared" si="12"/>
        <v>4</v>
      </c>
      <c r="N34" s="74">
        <v>0</v>
      </c>
      <c r="O34" s="75">
        <v>1</v>
      </c>
      <c r="P34" s="75">
        <f t="shared" si="13"/>
        <v>1</v>
      </c>
      <c r="Q34" s="74">
        <f t="shared" si="9"/>
        <v>5</v>
      </c>
      <c r="R34" s="76">
        <f t="shared" si="6"/>
        <v>20</v>
      </c>
      <c r="S34" s="77">
        <f t="shared" si="7"/>
        <v>0.59665871121718372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14</v>
      </c>
      <c r="C35" s="449">
        <v>17</v>
      </c>
      <c r="D35" s="75">
        <f t="shared" si="0"/>
        <v>31</v>
      </c>
      <c r="E35" s="74">
        <v>0</v>
      </c>
      <c r="F35" s="75">
        <v>10</v>
      </c>
      <c r="G35" s="75">
        <f t="shared" si="1"/>
        <v>10</v>
      </c>
      <c r="H35" s="74">
        <f t="shared" si="8"/>
        <v>41</v>
      </c>
      <c r="I35" s="76">
        <f t="shared" si="2"/>
        <v>24.390243902439025</v>
      </c>
      <c r="J35" s="77">
        <f t="shared" si="3"/>
        <v>1.7725897103329011</v>
      </c>
      <c r="K35" s="78">
        <v>5</v>
      </c>
      <c r="L35" s="75">
        <v>1</v>
      </c>
      <c r="M35" s="75">
        <f t="shared" si="12"/>
        <v>6</v>
      </c>
      <c r="N35" s="74">
        <v>0</v>
      </c>
      <c r="O35" s="75">
        <v>2</v>
      </c>
      <c r="P35" s="75">
        <f t="shared" si="13"/>
        <v>2</v>
      </c>
      <c r="Q35" s="74">
        <f t="shared" si="9"/>
        <v>8</v>
      </c>
      <c r="R35" s="76">
        <f t="shared" si="6"/>
        <v>25</v>
      </c>
      <c r="S35" s="77">
        <f t="shared" si="7"/>
        <v>0.95465393794749398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7</v>
      </c>
      <c r="C36" s="451">
        <v>0</v>
      </c>
      <c r="D36" s="87">
        <f t="shared" si="0"/>
        <v>7</v>
      </c>
      <c r="E36" s="86">
        <v>0</v>
      </c>
      <c r="F36" s="87">
        <v>3</v>
      </c>
      <c r="G36" s="87">
        <f t="shared" si="1"/>
        <v>3</v>
      </c>
      <c r="H36" s="86">
        <f t="shared" si="8"/>
        <v>10</v>
      </c>
      <c r="I36" s="88">
        <f t="shared" si="2"/>
        <v>30</v>
      </c>
      <c r="J36" s="89">
        <f t="shared" si="3"/>
        <v>0.43233895373973197</v>
      </c>
      <c r="K36" s="90">
        <v>3</v>
      </c>
      <c r="L36" s="87">
        <v>1</v>
      </c>
      <c r="M36" s="87">
        <f t="shared" si="12"/>
        <v>4</v>
      </c>
      <c r="N36" s="86">
        <v>1</v>
      </c>
      <c r="O36" s="87">
        <v>3</v>
      </c>
      <c r="P36" s="87">
        <f t="shared" si="13"/>
        <v>4</v>
      </c>
      <c r="Q36" s="86">
        <f t="shared" si="9"/>
        <v>8</v>
      </c>
      <c r="R36" s="88">
        <f t="shared" si="6"/>
        <v>50</v>
      </c>
      <c r="S36" s="89">
        <f t="shared" si="7"/>
        <v>0.95465393794749398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453">
        <f>SUM(B31:B36)</f>
        <v>79</v>
      </c>
      <c r="C37" s="434">
        <f>SUM(C31:C36)</f>
        <v>39</v>
      </c>
      <c r="D37" s="94">
        <f t="shared" ref="D37:G37" si="14">SUM(D31:D36)</f>
        <v>118</v>
      </c>
      <c r="E37" s="93">
        <f>SUM(E31:E36)</f>
        <v>6</v>
      </c>
      <c r="F37" s="434">
        <f>SUM(F31:F36)</f>
        <v>45</v>
      </c>
      <c r="G37" s="94">
        <f t="shared" si="14"/>
        <v>51</v>
      </c>
      <c r="H37" s="93">
        <f t="shared" si="8"/>
        <v>169</v>
      </c>
      <c r="I37" s="95">
        <f t="shared" si="2"/>
        <v>30.177514792899409</v>
      </c>
      <c r="J37" s="96">
        <f t="shared" si="3"/>
        <v>7.3065283182014706</v>
      </c>
      <c r="K37" s="93">
        <f>SUM(K31:K36)</f>
        <v>27</v>
      </c>
      <c r="L37" s="434">
        <f>SUM(L31:L36)</f>
        <v>3</v>
      </c>
      <c r="M37" s="94">
        <f t="shared" ref="M37:P37" si="15">SUM(M31:M36)</f>
        <v>30</v>
      </c>
      <c r="N37" s="93">
        <f>SUM(N31:N36)</f>
        <v>1</v>
      </c>
      <c r="O37" s="434">
        <f>SUM(O31:O36)</f>
        <v>8</v>
      </c>
      <c r="P37" s="94">
        <f t="shared" si="15"/>
        <v>9</v>
      </c>
      <c r="Q37" s="93">
        <f t="shared" si="9"/>
        <v>39</v>
      </c>
      <c r="R37" s="95">
        <f t="shared" si="6"/>
        <v>23.076923076923077</v>
      </c>
      <c r="S37" s="96">
        <f t="shared" si="7"/>
        <v>4.6539379474940326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81</v>
      </c>
      <c r="C38" s="108">
        <v>42</v>
      </c>
      <c r="D38" s="94">
        <f t="shared" si="0"/>
        <v>123</v>
      </c>
      <c r="E38" s="104">
        <v>4</v>
      </c>
      <c r="F38" s="105">
        <v>52</v>
      </c>
      <c r="G38" s="94">
        <f t="shared" si="1"/>
        <v>56</v>
      </c>
      <c r="H38" s="93">
        <f t="shared" si="8"/>
        <v>179</v>
      </c>
      <c r="I38" s="95">
        <f t="shared" si="2"/>
        <v>31.284916201117319</v>
      </c>
      <c r="J38" s="96">
        <f t="shared" si="3"/>
        <v>7.7388672719412019</v>
      </c>
      <c r="K38" s="106">
        <v>43</v>
      </c>
      <c r="L38" s="105">
        <v>8</v>
      </c>
      <c r="M38" s="94">
        <f t="shared" ref="M38:M51" si="16">SUM(K38:L38)</f>
        <v>51</v>
      </c>
      <c r="N38" s="104">
        <v>1</v>
      </c>
      <c r="O38" s="105">
        <v>9</v>
      </c>
      <c r="P38" s="94">
        <f t="shared" ref="P38:P51" si="17">SUM(N38:O38)</f>
        <v>10</v>
      </c>
      <c r="Q38" s="93">
        <f t="shared" si="9"/>
        <v>61</v>
      </c>
      <c r="R38" s="95">
        <f t="shared" si="6"/>
        <v>16.393442622950818</v>
      </c>
      <c r="S38" s="96">
        <f t="shared" si="7"/>
        <v>7.279236276849641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429" t="s">
        <v>32</v>
      </c>
      <c r="B39" s="104">
        <v>81</v>
      </c>
      <c r="C39" s="108">
        <v>42</v>
      </c>
      <c r="D39" s="94">
        <f t="shared" si="0"/>
        <v>123</v>
      </c>
      <c r="E39" s="104">
        <v>4</v>
      </c>
      <c r="F39" s="105">
        <v>20</v>
      </c>
      <c r="G39" s="94">
        <f t="shared" si="1"/>
        <v>24</v>
      </c>
      <c r="H39" s="93">
        <f t="shared" si="8"/>
        <v>147</v>
      </c>
      <c r="I39" s="95">
        <f t="shared" si="2"/>
        <v>16.326530612244898</v>
      </c>
      <c r="J39" s="96">
        <f t="shared" si="3"/>
        <v>6.3553826199740602</v>
      </c>
      <c r="K39" s="106">
        <v>42</v>
      </c>
      <c r="L39" s="105">
        <v>17</v>
      </c>
      <c r="M39" s="94">
        <f t="shared" si="16"/>
        <v>59</v>
      </c>
      <c r="N39" s="104">
        <v>1</v>
      </c>
      <c r="O39" s="105">
        <v>12</v>
      </c>
      <c r="P39" s="94">
        <f t="shared" si="17"/>
        <v>13</v>
      </c>
      <c r="Q39" s="93">
        <f t="shared" si="9"/>
        <v>72</v>
      </c>
      <c r="R39" s="95">
        <f t="shared" si="6"/>
        <v>18.055555555555557</v>
      </c>
      <c r="S39" s="96">
        <f t="shared" si="7"/>
        <v>8.5918854415274453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429" t="s">
        <v>33</v>
      </c>
      <c r="B40" s="104">
        <v>131</v>
      </c>
      <c r="C40" s="108">
        <v>31</v>
      </c>
      <c r="D40" s="94">
        <f t="shared" si="0"/>
        <v>162</v>
      </c>
      <c r="E40" s="104">
        <v>3</v>
      </c>
      <c r="F40" s="105">
        <v>25</v>
      </c>
      <c r="G40" s="94">
        <f t="shared" si="1"/>
        <v>28</v>
      </c>
      <c r="H40" s="93">
        <f t="shared" si="8"/>
        <v>190</v>
      </c>
      <c r="I40" s="95">
        <f t="shared" si="2"/>
        <v>14.736842105263159</v>
      </c>
      <c r="J40" s="96">
        <f t="shared" si="3"/>
        <v>8.2144401210549081</v>
      </c>
      <c r="K40" s="106">
        <v>53</v>
      </c>
      <c r="L40" s="105">
        <v>8</v>
      </c>
      <c r="M40" s="94">
        <f t="shared" si="16"/>
        <v>61</v>
      </c>
      <c r="N40" s="104">
        <v>2</v>
      </c>
      <c r="O40" s="105">
        <v>9</v>
      </c>
      <c r="P40" s="94">
        <f t="shared" si="17"/>
        <v>11</v>
      </c>
      <c r="Q40" s="93">
        <f t="shared" si="9"/>
        <v>72</v>
      </c>
      <c r="R40" s="95">
        <f t="shared" si="6"/>
        <v>15.277777777777779</v>
      </c>
      <c r="S40" s="96">
        <f t="shared" si="7"/>
        <v>8.5918854415274453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429" t="s">
        <v>34</v>
      </c>
      <c r="B41" s="104">
        <v>127</v>
      </c>
      <c r="C41" s="108">
        <v>23</v>
      </c>
      <c r="D41" s="94">
        <f t="shared" si="0"/>
        <v>150</v>
      </c>
      <c r="E41" s="104">
        <v>6</v>
      </c>
      <c r="F41" s="105">
        <v>19</v>
      </c>
      <c r="G41" s="94">
        <f t="shared" si="1"/>
        <v>25</v>
      </c>
      <c r="H41" s="93">
        <f t="shared" si="8"/>
        <v>175</v>
      </c>
      <c r="I41" s="95">
        <f t="shared" si="2"/>
        <v>14.285714285714286</v>
      </c>
      <c r="J41" s="96">
        <f t="shared" si="3"/>
        <v>7.5659316904453098</v>
      </c>
      <c r="K41" s="106">
        <v>51</v>
      </c>
      <c r="L41" s="105">
        <v>21</v>
      </c>
      <c r="M41" s="94">
        <f t="shared" si="16"/>
        <v>72</v>
      </c>
      <c r="N41" s="104">
        <v>1</v>
      </c>
      <c r="O41" s="105">
        <v>6</v>
      </c>
      <c r="P41" s="94">
        <f t="shared" si="17"/>
        <v>7</v>
      </c>
      <c r="Q41" s="93">
        <f t="shared" si="9"/>
        <v>79</v>
      </c>
      <c r="R41" s="95">
        <f t="shared" si="6"/>
        <v>8.8607594936708853</v>
      </c>
      <c r="S41" s="96">
        <f t="shared" si="7"/>
        <v>9.4272076372315023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429" t="s">
        <v>35</v>
      </c>
      <c r="B42" s="104">
        <v>147</v>
      </c>
      <c r="C42" s="108">
        <v>25</v>
      </c>
      <c r="D42" s="94">
        <f t="shared" si="0"/>
        <v>172</v>
      </c>
      <c r="E42" s="104">
        <v>5</v>
      </c>
      <c r="F42" s="105">
        <v>27</v>
      </c>
      <c r="G42" s="94">
        <f t="shared" si="1"/>
        <v>32</v>
      </c>
      <c r="H42" s="93">
        <f t="shared" si="8"/>
        <v>204</v>
      </c>
      <c r="I42" s="95">
        <f t="shared" si="2"/>
        <v>15.686274509803921</v>
      </c>
      <c r="J42" s="96">
        <f t="shared" si="3"/>
        <v>8.8197146562905324</v>
      </c>
      <c r="K42" s="106">
        <v>38</v>
      </c>
      <c r="L42" s="105">
        <v>20</v>
      </c>
      <c r="M42" s="94">
        <f t="shared" si="16"/>
        <v>58</v>
      </c>
      <c r="N42" s="104">
        <v>2</v>
      </c>
      <c r="O42" s="105">
        <v>4</v>
      </c>
      <c r="P42" s="94">
        <f t="shared" si="17"/>
        <v>6</v>
      </c>
      <c r="Q42" s="93">
        <f t="shared" si="9"/>
        <v>64</v>
      </c>
      <c r="R42" s="95">
        <f t="shared" si="6"/>
        <v>9.375</v>
      </c>
      <c r="S42" s="96">
        <f t="shared" si="7"/>
        <v>7.6372315035799518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429" t="s">
        <v>36</v>
      </c>
      <c r="B43" s="104">
        <v>155</v>
      </c>
      <c r="C43" s="108">
        <v>16</v>
      </c>
      <c r="D43" s="94">
        <f t="shared" si="0"/>
        <v>171</v>
      </c>
      <c r="E43" s="104">
        <v>3</v>
      </c>
      <c r="F43" s="105">
        <v>28</v>
      </c>
      <c r="G43" s="94">
        <f t="shared" si="1"/>
        <v>31</v>
      </c>
      <c r="H43" s="93">
        <f t="shared" si="8"/>
        <v>202</v>
      </c>
      <c r="I43" s="95">
        <f t="shared" si="2"/>
        <v>15.346534653465346</v>
      </c>
      <c r="J43" s="96">
        <f t="shared" si="3"/>
        <v>8.7332468655425863</v>
      </c>
      <c r="K43" s="106">
        <v>87</v>
      </c>
      <c r="L43" s="105">
        <v>14</v>
      </c>
      <c r="M43" s="94">
        <f t="shared" si="16"/>
        <v>101</v>
      </c>
      <c r="N43" s="104">
        <v>0</v>
      </c>
      <c r="O43" s="105">
        <v>9</v>
      </c>
      <c r="P43" s="94">
        <f t="shared" si="17"/>
        <v>9</v>
      </c>
      <c r="Q43" s="93">
        <f t="shared" si="9"/>
        <v>110</v>
      </c>
      <c r="R43" s="95">
        <f t="shared" si="6"/>
        <v>8.1818181818181817</v>
      </c>
      <c r="S43" s="96">
        <f t="shared" si="7"/>
        <v>13.126491646778042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429" t="s">
        <v>37</v>
      </c>
      <c r="B44" s="107">
        <v>78</v>
      </c>
      <c r="C44" s="108">
        <v>40</v>
      </c>
      <c r="D44" s="109">
        <f t="shared" si="0"/>
        <v>118</v>
      </c>
      <c r="E44" s="107">
        <v>7</v>
      </c>
      <c r="F44" s="110">
        <v>11</v>
      </c>
      <c r="G44" s="109">
        <f t="shared" si="1"/>
        <v>18</v>
      </c>
      <c r="H44" s="104">
        <f t="shared" si="8"/>
        <v>136</v>
      </c>
      <c r="I44" s="95">
        <f t="shared" si="2"/>
        <v>13.235294117647058</v>
      </c>
      <c r="J44" s="96">
        <f t="shared" si="3"/>
        <v>5.8798097708603549</v>
      </c>
      <c r="K44" s="111">
        <v>58</v>
      </c>
      <c r="L44" s="108">
        <v>13</v>
      </c>
      <c r="M44" s="109">
        <f t="shared" si="16"/>
        <v>71</v>
      </c>
      <c r="N44" s="107">
        <v>0</v>
      </c>
      <c r="O44" s="110">
        <v>4</v>
      </c>
      <c r="P44" s="109">
        <f t="shared" si="17"/>
        <v>4</v>
      </c>
      <c r="Q44" s="104">
        <f t="shared" si="9"/>
        <v>75</v>
      </c>
      <c r="R44" s="95">
        <f t="shared" si="6"/>
        <v>5.333333333333333</v>
      </c>
      <c r="S44" s="96">
        <f t="shared" si="7"/>
        <v>8.9498806682577552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v>113</v>
      </c>
      <c r="C45" s="108">
        <v>48</v>
      </c>
      <c r="D45" s="109">
        <f t="shared" si="0"/>
        <v>161</v>
      </c>
      <c r="E45" s="107">
        <v>3</v>
      </c>
      <c r="F45" s="110">
        <v>7</v>
      </c>
      <c r="G45" s="109">
        <f t="shared" si="1"/>
        <v>10</v>
      </c>
      <c r="H45" s="104">
        <f t="shared" si="8"/>
        <v>171</v>
      </c>
      <c r="I45" s="95">
        <f t="shared" si="2"/>
        <v>5.8479532163742691</v>
      </c>
      <c r="J45" s="96">
        <f t="shared" si="3"/>
        <v>7.3929961089494167</v>
      </c>
      <c r="K45" s="111">
        <v>67</v>
      </c>
      <c r="L45" s="108">
        <v>15</v>
      </c>
      <c r="M45" s="109">
        <f t="shared" si="16"/>
        <v>82</v>
      </c>
      <c r="N45" s="107">
        <v>1</v>
      </c>
      <c r="O45" s="110">
        <v>1</v>
      </c>
      <c r="P45" s="109">
        <f t="shared" si="17"/>
        <v>2</v>
      </c>
      <c r="Q45" s="104">
        <f t="shared" si="9"/>
        <v>84</v>
      </c>
      <c r="R45" s="95">
        <f t="shared" si="6"/>
        <v>2.3809523809523809</v>
      </c>
      <c r="S45" s="96">
        <f t="shared" si="7"/>
        <v>10.023866348448687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v>35</v>
      </c>
      <c r="C46" s="115">
        <v>8</v>
      </c>
      <c r="D46" s="116">
        <f t="shared" si="0"/>
        <v>43</v>
      </c>
      <c r="E46" s="114">
        <v>1</v>
      </c>
      <c r="F46" s="117">
        <v>4</v>
      </c>
      <c r="G46" s="116">
        <f t="shared" si="1"/>
        <v>5</v>
      </c>
      <c r="H46" s="118">
        <f t="shared" si="8"/>
        <v>48</v>
      </c>
      <c r="I46" s="119">
        <f t="shared" si="2"/>
        <v>10.416666666666668</v>
      </c>
      <c r="J46" s="120">
        <f t="shared" si="3"/>
        <v>2.0752269779507135</v>
      </c>
      <c r="K46" s="121">
        <v>13</v>
      </c>
      <c r="L46" s="115">
        <v>2</v>
      </c>
      <c r="M46" s="116">
        <f t="shared" si="16"/>
        <v>15</v>
      </c>
      <c r="N46" s="114">
        <v>0</v>
      </c>
      <c r="O46" s="117">
        <v>1</v>
      </c>
      <c r="P46" s="116">
        <f t="shared" si="17"/>
        <v>1</v>
      </c>
      <c r="Q46" s="118">
        <f t="shared" si="9"/>
        <v>16</v>
      </c>
      <c r="R46" s="119">
        <f t="shared" si="6"/>
        <v>6.25</v>
      </c>
      <c r="S46" s="120">
        <f t="shared" si="7"/>
        <v>1.909307875894988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v>41</v>
      </c>
      <c r="C47" s="124">
        <v>6</v>
      </c>
      <c r="D47" s="125">
        <f t="shared" si="0"/>
        <v>47</v>
      </c>
      <c r="E47" s="123">
        <v>2</v>
      </c>
      <c r="F47" s="126">
        <v>2</v>
      </c>
      <c r="G47" s="125">
        <f t="shared" si="1"/>
        <v>4</v>
      </c>
      <c r="H47" s="127">
        <f t="shared" si="8"/>
        <v>51</v>
      </c>
      <c r="I47" s="128">
        <f t="shared" si="2"/>
        <v>7.8431372549019605</v>
      </c>
      <c r="J47" s="129">
        <f t="shared" si="3"/>
        <v>2.2049286640726331</v>
      </c>
      <c r="K47" s="130">
        <v>8</v>
      </c>
      <c r="L47" s="124">
        <v>0</v>
      </c>
      <c r="M47" s="125">
        <f t="shared" si="16"/>
        <v>8</v>
      </c>
      <c r="N47" s="123">
        <v>0</v>
      </c>
      <c r="O47" s="126">
        <v>1</v>
      </c>
      <c r="P47" s="125">
        <f t="shared" si="17"/>
        <v>1</v>
      </c>
      <c r="Q47" s="127">
        <f t="shared" si="9"/>
        <v>9</v>
      </c>
      <c r="R47" s="128">
        <f t="shared" si="6"/>
        <v>11.111111111111111</v>
      </c>
      <c r="S47" s="129">
        <f t="shared" si="7"/>
        <v>1.0739856801909307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v>57</v>
      </c>
      <c r="C48" s="124">
        <v>9</v>
      </c>
      <c r="D48" s="125">
        <f t="shared" si="0"/>
        <v>66</v>
      </c>
      <c r="E48" s="123">
        <v>1</v>
      </c>
      <c r="F48" s="126">
        <v>2</v>
      </c>
      <c r="G48" s="125">
        <f t="shared" si="1"/>
        <v>3</v>
      </c>
      <c r="H48" s="127">
        <f t="shared" si="8"/>
        <v>69</v>
      </c>
      <c r="I48" s="128">
        <f t="shared" si="2"/>
        <v>4.3478260869565224</v>
      </c>
      <c r="J48" s="129">
        <f t="shared" si="3"/>
        <v>2.9831387808041505</v>
      </c>
      <c r="K48" s="130">
        <v>17</v>
      </c>
      <c r="L48" s="124">
        <v>2</v>
      </c>
      <c r="M48" s="125">
        <f t="shared" si="16"/>
        <v>19</v>
      </c>
      <c r="N48" s="123">
        <v>0</v>
      </c>
      <c r="O48" s="126">
        <v>0</v>
      </c>
      <c r="P48" s="125">
        <f t="shared" si="17"/>
        <v>0</v>
      </c>
      <c r="Q48" s="127">
        <f t="shared" si="9"/>
        <v>19</v>
      </c>
      <c r="R48" s="128">
        <f t="shared" si="6"/>
        <v>0</v>
      </c>
      <c r="S48" s="129">
        <f t="shared" si="7"/>
        <v>2.2673031026252981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v>52</v>
      </c>
      <c r="C49" s="124">
        <v>7</v>
      </c>
      <c r="D49" s="125">
        <f t="shared" si="0"/>
        <v>59</v>
      </c>
      <c r="E49" s="123">
        <v>0</v>
      </c>
      <c r="F49" s="126">
        <v>2</v>
      </c>
      <c r="G49" s="125">
        <f t="shared" si="1"/>
        <v>2</v>
      </c>
      <c r="H49" s="127">
        <f t="shared" si="8"/>
        <v>61</v>
      </c>
      <c r="I49" s="128">
        <f t="shared" si="2"/>
        <v>3.278688524590164</v>
      </c>
      <c r="J49" s="129">
        <f t="shared" si="3"/>
        <v>2.6372676178123649</v>
      </c>
      <c r="K49" s="130">
        <v>12</v>
      </c>
      <c r="L49" s="124">
        <v>2</v>
      </c>
      <c r="M49" s="125">
        <f t="shared" si="16"/>
        <v>14</v>
      </c>
      <c r="N49" s="123">
        <v>0</v>
      </c>
      <c r="O49" s="126">
        <v>1</v>
      </c>
      <c r="P49" s="125">
        <f t="shared" si="17"/>
        <v>1</v>
      </c>
      <c r="Q49" s="127">
        <f t="shared" si="9"/>
        <v>15</v>
      </c>
      <c r="R49" s="128">
        <f t="shared" si="6"/>
        <v>6.666666666666667</v>
      </c>
      <c r="S49" s="129">
        <f t="shared" si="7"/>
        <v>1.7899761336515512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v>41</v>
      </c>
      <c r="C50" s="449">
        <v>12</v>
      </c>
      <c r="D50" s="75">
        <f t="shared" si="0"/>
        <v>53</v>
      </c>
      <c r="E50" s="74">
        <v>1</v>
      </c>
      <c r="F50" s="75">
        <v>1</v>
      </c>
      <c r="G50" s="75">
        <f t="shared" si="1"/>
        <v>2</v>
      </c>
      <c r="H50" s="74">
        <f t="shared" si="8"/>
        <v>55</v>
      </c>
      <c r="I50" s="76">
        <f t="shared" si="2"/>
        <v>3.6363636363636362</v>
      </c>
      <c r="J50" s="77">
        <f t="shared" si="3"/>
        <v>2.3778642455685257</v>
      </c>
      <c r="K50" s="78">
        <v>12</v>
      </c>
      <c r="L50" s="75">
        <v>0</v>
      </c>
      <c r="M50" s="75">
        <f t="shared" si="16"/>
        <v>12</v>
      </c>
      <c r="N50" s="74">
        <v>0</v>
      </c>
      <c r="O50" s="75">
        <v>0</v>
      </c>
      <c r="P50" s="75">
        <f t="shared" si="17"/>
        <v>0</v>
      </c>
      <c r="Q50" s="74">
        <f t="shared" si="9"/>
        <v>12</v>
      </c>
      <c r="R50" s="76">
        <f t="shared" si="6"/>
        <v>0</v>
      </c>
      <c r="S50" s="77">
        <f t="shared" si="7"/>
        <v>1.431980906921241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v>48</v>
      </c>
      <c r="C51" s="451">
        <v>12</v>
      </c>
      <c r="D51" s="87">
        <f t="shared" si="0"/>
        <v>60</v>
      </c>
      <c r="E51" s="86">
        <v>0</v>
      </c>
      <c r="F51" s="87">
        <v>2</v>
      </c>
      <c r="G51" s="87">
        <f t="shared" si="1"/>
        <v>2</v>
      </c>
      <c r="H51" s="86">
        <f t="shared" si="8"/>
        <v>62</v>
      </c>
      <c r="I51" s="132">
        <f t="shared" si="2"/>
        <v>3.2258064516129035</v>
      </c>
      <c r="J51" s="133">
        <f t="shared" si="3"/>
        <v>2.6805015131863383</v>
      </c>
      <c r="K51" s="90">
        <v>12</v>
      </c>
      <c r="L51" s="87">
        <v>4</v>
      </c>
      <c r="M51" s="87">
        <f t="shared" si="16"/>
        <v>16</v>
      </c>
      <c r="N51" s="86">
        <v>1</v>
      </c>
      <c r="O51" s="87">
        <v>2</v>
      </c>
      <c r="P51" s="87">
        <f t="shared" si="17"/>
        <v>3</v>
      </c>
      <c r="Q51" s="86">
        <f t="shared" si="9"/>
        <v>19</v>
      </c>
      <c r="R51" s="132">
        <f t="shared" si="6"/>
        <v>15.789473684210526</v>
      </c>
      <c r="S51" s="133">
        <f t="shared" si="7"/>
        <v>2.2673031026252981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f>SUM(B46:B51)</f>
        <v>274</v>
      </c>
      <c r="C52" s="434">
        <f>SUM(C46:C51)</f>
        <v>54</v>
      </c>
      <c r="D52" s="94">
        <f t="shared" ref="D52:G52" si="18">SUM(D46:D51)</f>
        <v>328</v>
      </c>
      <c r="E52" s="93">
        <f>SUM(E46:E51)</f>
        <v>5</v>
      </c>
      <c r="F52" s="434">
        <f>SUM(F46:F51)</f>
        <v>13</v>
      </c>
      <c r="G52" s="94">
        <f t="shared" si="18"/>
        <v>18</v>
      </c>
      <c r="H52" s="93">
        <f t="shared" si="8"/>
        <v>346</v>
      </c>
      <c r="I52" s="95">
        <f t="shared" si="2"/>
        <v>5.202312138728324</v>
      </c>
      <c r="J52" s="96">
        <f t="shared" si="3"/>
        <v>14.958927799394726</v>
      </c>
      <c r="K52" s="93">
        <f>SUM(K46:K51)</f>
        <v>74</v>
      </c>
      <c r="L52" s="434">
        <f>SUM(L46:L51)</f>
        <v>10</v>
      </c>
      <c r="M52" s="94">
        <f t="shared" ref="M52:P52" si="19">SUM(M46:M51)</f>
        <v>84</v>
      </c>
      <c r="N52" s="93">
        <f>SUM(N46:N51)</f>
        <v>1</v>
      </c>
      <c r="O52" s="434">
        <f>SUM(O46:O51)</f>
        <v>5</v>
      </c>
      <c r="P52" s="94">
        <f t="shared" si="19"/>
        <v>6</v>
      </c>
      <c r="Q52" s="93">
        <f t="shared" si="9"/>
        <v>90</v>
      </c>
      <c r="R52" s="95">
        <f t="shared" si="6"/>
        <v>6.6666666666666661</v>
      </c>
      <c r="S52" s="96">
        <f t="shared" si="7"/>
        <v>10.739856801909307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v>40</v>
      </c>
      <c r="C53" s="454">
        <v>1</v>
      </c>
      <c r="D53" s="135">
        <f t="shared" si="0"/>
        <v>41</v>
      </c>
      <c r="E53" s="134">
        <v>1</v>
      </c>
      <c r="F53" s="135">
        <v>1</v>
      </c>
      <c r="G53" s="135">
        <f t="shared" si="1"/>
        <v>2</v>
      </c>
      <c r="H53" s="134">
        <f t="shared" si="8"/>
        <v>43</v>
      </c>
      <c r="I53" s="136">
        <f t="shared" si="2"/>
        <v>4.6511627906976747</v>
      </c>
      <c r="J53" s="137">
        <f t="shared" si="3"/>
        <v>1.8590575010808474</v>
      </c>
      <c r="K53" s="138">
        <v>9</v>
      </c>
      <c r="L53" s="135">
        <v>3</v>
      </c>
      <c r="M53" s="135">
        <f t="shared" ref="M53:M58" si="20">SUM(K53:L53)</f>
        <v>12</v>
      </c>
      <c r="N53" s="134">
        <v>0</v>
      </c>
      <c r="O53" s="135">
        <v>0</v>
      </c>
      <c r="P53" s="135">
        <f t="shared" ref="P53:P58" si="21">SUM(N53:O53)</f>
        <v>0</v>
      </c>
      <c r="Q53" s="134">
        <f t="shared" si="9"/>
        <v>12</v>
      </c>
      <c r="R53" s="136">
        <f t="shared" si="6"/>
        <v>0</v>
      </c>
      <c r="S53" s="137">
        <f t="shared" si="7"/>
        <v>1.431980906921241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44</v>
      </c>
      <c r="C54" s="449">
        <v>3</v>
      </c>
      <c r="D54" s="75">
        <f t="shared" si="0"/>
        <v>47</v>
      </c>
      <c r="E54" s="74">
        <v>0</v>
      </c>
      <c r="F54" s="75">
        <v>1</v>
      </c>
      <c r="G54" s="75">
        <f t="shared" si="1"/>
        <v>1</v>
      </c>
      <c r="H54" s="74">
        <f t="shared" si="8"/>
        <v>48</v>
      </c>
      <c r="I54" s="76">
        <f t="shared" si="2"/>
        <v>2.0833333333333335</v>
      </c>
      <c r="J54" s="77">
        <f t="shared" si="3"/>
        <v>2.0752269779507135</v>
      </c>
      <c r="K54" s="78">
        <v>7</v>
      </c>
      <c r="L54" s="75">
        <v>0</v>
      </c>
      <c r="M54" s="75">
        <f t="shared" si="20"/>
        <v>7</v>
      </c>
      <c r="N54" s="74">
        <v>0</v>
      </c>
      <c r="O54" s="75">
        <v>1</v>
      </c>
      <c r="P54" s="75">
        <f t="shared" si="21"/>
        <v>1</v>
      </c>
      <c r="Q54" s="74">
        <f t="shared" si="9"/>
        <v>8</v>
      </c>
      <c r="R54" s="76">
        <f t="shared" si="6"/>
        <v>12.5</v>
      </c>
      <c r="S54" s="77">
        <f t="shared" si="7"/>
        <v>0.95465393794749398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43</v>
      </c>
      <c r="C55" s="449">
        <v>5</v>
      </c>
      <c r="D55" s="75">
        <f t="shared" si="0"/>
        <v>48</v>
      </c>
      <c r="E55" s="74">
        <v>1</v>
      </c>
      <c r="F55" s="75">
        <v>0</v>
      </c>
      <c r="G55" s="75">
        <f t="shared" si="1"/>
        <v>1</v>
      </c>
      <c r="H55" s="74">
        <f t="shared" si="8"/>
        <v>49</v>
      </c>
      <c r="I55" s="76">
        <f t="shared" si="2"/>
        <v>2.0408163265306123</v>
      </c>
      <c r="J55" s="77">
        <f t="shared" si="3"/>
        <v>2.1184608733246866</v>
      </c>
      <c r="K55" s="78">
        <v>11</v>
      </c>
      <c r="L55" s="75">
        <v>6</v>
      </c>
      <c r="M55" s="75">
        <f t="shared" si="20"/>
        <v>17</v>
      </c>
      <c r="N55" s="74">
        <v>0</v>
      </c>
      <c r="O55" s="75">
        <v>0</v>
      </c>
      <c r="P55" s="75">
        <f t="shared" si="21"/>
        <v>0</v>
      </c>
      <c r="Q55" s="74">
        <f t="shared" si="9"/>
        <v>17</v>
      </c>
      <c r="R55" s="76">
        <f t="shared" si="6"/>
        <v>0</v>
      </c>
      <c r="S55" s="77">
        <f t="shared" si="7"/>
        <v>2.0286396181384245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35</v>
      </c>
      <c r="C56" s="449">
        <v>1</v>
      </c>
      <c r="D56" s="75">
        <f t="shared" si="0"/>
        <v>36</v>
      </c>
      <c r="E56" s="74">
        <v>1</v>
      </c>
      <c r="F56" s="75">
        <v>1</v>
      </c>
      <c r="G56" s="75">
        <f t="shared" si="1"/>
        <v>2</v>
      </c>
      <c r="H56" s="74">
        <f t="shared" si="8"/>
        <v>38</v>
      </c>
      <c r="I56" s="128">
        <f t="shared" si="2"/>
        <v>5.2631578947368425</v>
      </c>
      <c r="J56" s="129">
        <f t="shared" si="3"/>
        <v>1.6428880242109816</v>
      </c>
      <c r="K56" s="78">
        <v>6</v>
      </c>
      <c r="L56" s="75">
        <v>3</v>
      </c>
      <c r="M56" s="75">
        <f t="shared" si="20"/>
        <v>9</v>
      </c>
      <c r="N56" s="74">
        <v>0</v>
      </c>
      <c r="O56" s="75">
        <v>1</v>
      </c>
      <c r="P56" s="75">
        <f t="shared" si="21"/>
        <v>1</v>
      </c>
      <c r="Q56" s="74">
        <f t="shared" si="9"/>
        <v>10</v>
      </c>
      <c r="R56" s="128">
        <f t="shared" si="6"/>
        <v>10</v>
      </c>
      <c r="S56" s="129">
        <f t="shared" si="7"/>
        <v>1.1933174224343674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35</v>
      </c>
      <c r="C57" s="75">
        <v>2</v>
      </c>
      <c r="D57" s="75">
        <f t="shared" si="0"/>
        <v>37</v>
      </c>
      <c r="E57" s="74">
        <v>0</v>
      </c>
      <c r="F57" s="75">
        <v>0</v>
      </c>
      <c r="G57" s="75">
        <f t="shared" si="1"/>
        <v>0</v>
      </c>
      <c r="H57" s="74">
        <f t="shared" si="8"/>
        <v>37</v>
      </c>
      <c r="I57" s="76">
        <f t="shared" si="2"/>
        <v>0</v>
      </c>
      <c r="J57" s="77">
        <f t="shared" si="3"/>
        <v>1.5996541288370083</v>
      </c>
      <c r="K57" s="78">
        <v>9</v>
      </c>
      <c r="L57" s="75">
        <v>1</v>
      </c>
      <c r="M57" s="75">
        <f t="shared" si="20"/>
        <v>10</v>
      </c>
      <c r="N57" s="74">
        <v>0</v>
      </c>
      <c r="O57" s="75">
        <v>2</v>
      </c>
      <c r="P57" s="75">
        <f t="shared" si="21"/>
        <v>2</v>
      </c>
      <c r="Q57" s="74">
        <f t="shared" si="9"/>
        <v>12</v>
      </c>
      <c r="R57" s="76">
        <f t="shared" si="6"/>
        <v>16.666666666666668</v>
      </c>
      <c r="S57" s="77">
        <f t="shared" si="7"/>
        <v>1.431980906921241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97</v>
      </c>
      <c r="B58" s="86">
        <v>37</v>
      </c>
      <c r="C58" s="87">
        <v>5</v>
      </c>
      <c r="D58" s="87">
        <f t="shared" si="0"/>
        <v>42</v>
      </c>
      <c r="E58" s="86">
        <v>1</v>
      </c>
      <c r="F58" s="87">
        <v>2</v>
      </c>
      <c r="G58" s="87">
        <f t="shared" si="1"/>
        <v>3</v>
      </c>
      <c r="H58" s="86">
        <f t="shared" si="8"/>
        <v>45</v>
      </c>
      <c r="I58" s="132">
        <f t="shared" si="2"/>
        <v>6.6666666666666661</v>
      </c>
      <c r="J58" s="133">
        <f t="shared" si="3"/>
        <v>1.945525291828794</v>
      </c>
      <c r="K58" s="90">
        <v>4</v>
      </c>
      <c r="L58" s="87">
        <v>2</v>
      </c>
      <c r="M58" s="87">
        <f t="shared" si="20"/>
        <v>6</v>
      </c>
      <c r="N58" s="86">
        <v>0</v>
      </c>
      <c r="O58" s="87">
        <v>3</v>
      </c>
      <c r="P58" s="87">
        <f t="shared" si="21"/>
        <v>3</v>
      </c>
      <c r="Q58" s="86">
        <f t="shared" si="9"/>
        <v>9</v>
      </c>
      <c r="R58" s="132">
        <f t="shared" si="6"/>
        <v>33.333333333333336</v>
      </c>
      <c r="S58" s="133">
        <f t="shared" si="7"/>
        <v>1.0739856801909307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52</v>
      </c>
      <c r="B59" s="93">
        <f>SUM(B53:B58)</f>
        <v>234</v>
      </c>
      <c r="C59" s="94">
        <f t="shared" ref="C59:G59" si="22">SUM(C53:C58)</f>
        <v>17</v>
      </c>
      <c r="D59" s="94">
        <f t="shared" si="22"/>
        <v>251</v>
      </c>
      <c r="E59" s="93">
        <f t="shared" si="22"/>
        <v>4</v>
      </c>
      <c r="F59" s="94">
        <f t="shared" si="22"/>
        <v>5</v>
      </c>
      <c r="G59" s="94">
        <f t="shared" si="22"/>
        <v>9</v>
      </c>
      <c r="H59" s="93">
        <f t="shared" si="8"/>
        <v>260</v>
      </c>
      <c r="I59" s="95">
        <f t="shared" si="2"/>
        <v>3.4615384615384612</v>
      </c>
      <c r="J59" s="96">
        <f t="shared" si="3"/>
        <v>11.240812797233032</v>
      </c>
      <c r="K59" s="97">
        <f>SUM(K53:K58)</f>
        <v>46</v>
      </c>
      <c r="L59" s="94">
        <f t="shared" ref="L59:P59" si="23">SUM(L53:L58)</f>
        <v>15</v>
      </c>
      <c r="M59" s="94">
        <f t="shared" si="23"/>
        <v>61</v>
      </c>
      <c r="N59" s="93">
        <f t="shared" si="23"/>
        <v>0</v>
      </c>
      <c r="O59" s="94">
        <f t="shared" si="23"/>
        <v>7</v>
      </c>
      <c r="P59" s="94">
        <f t="shared" si="23"/>
        <v>7</v>
      </c>
      <c r="Q59" s="93">
        <f t="shared" si="9"/>
        <v>68</v>
      </c>
      <c r="R59" s="95">
        <f t="shared" si="6"/>
        <v>10.294117647058822</v>
      </c>
      <c r="S59" s="96">
        <f t="shared" si="7"/>
        <v>8.1145584725536981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B30+B37+B38+B39+B40+B41+B42+B43+B44+B45+B52+B59</f>
        <v>1566</v>
      </c>
      <c r="C60" s="142">
        <f t="shared" ref="C60:J60" si="24">C30+C37+C38+C39+C40+C41+C42+C43+C44+C45+C52+C59</f>
        <v>397</v>
      </c>
      <c r="D60" s="143">
        <f t="shared" si="24"/>
        <v>1963</v>
      </c>
      <c r="E60" s="141">
        <f t="shared" si="24"/>
        <v>56</v>
      </c>
      <c r="F60" s="144">
        <f t="shared" si="24"/>
        <v>294</v>
      </c>
      <c r="G60" s="143">
        <f t="shared" si="24"/>
        <v>350</v>
      </c>
      <c r="H60" s="426">
        <f t="shared" si="24"/>
        <v>2313</v>
      </c>
      <c r="I60" s="625">
        <f t="shared" si="2"/>
        <v>15.13186338089062</v>
      </c>
      <c r="J60" s="428">
        <f t="shared" si="24"/>
        <v>100</v>
      </c>
      <c r="K60" s="145">
        <f>K30+K37+K38+K39+K40+K41+K42+K43+K44+K45+K52+K59</f>
        <v>598</v>
      </c>
      <c r="L60" s="142">
        <f t="shared" ref="L60:Q60" si="25">L30+L37+L38+L39+L40+L41+L42+L43+L44+L45+L52+L59</f>
        <v>150</v>
      </c>
      <c r="M60" s="143">
        <f t="shared" si="25"/>
        <v>748</v>
      </c>
      <c r="N60" s="141">
        <f t="shared" si="25"/>
        <v>12</v>
      </c>
      <c r="O60" s="144">
        <f t="shared" si="25"/>
        <v>78</v>
      </c>
      <c r="P60" s="143">
        <f t="shared" si="25"/>
        <v>90</v>
      </c>
      <c r="Q60" s="426">
        <f t="shared" si="25"/>
        <v>838</v>
      </c>
      <c r="R60" s="625">
        <f t="shared" si="6"/>
        <v>10.739856801909307</v>
      </c>
      <c r="S60" s="428">
        <f t="shared" si="7"/>
        <v>99.999999999999986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3"/>
  <conditionalFormatting sqref="T30:U30 T37:U37 T44:U49 T52:U52 T59:U59">
    <cfRule type="expression" dxfId="67" priority="14" stopIfTrue="1">
      <formula>$Y30=1</formula>
    </cfRule>
  </conditionalFormatting>
  <conditionalFormatting sqref="B44:J49 B59:J59 B30:J30 B37:J37 B52:J52">
    <cfRule type="expression" dxfId="66" priority="10" stopIfTrue="1">
      <formula>$Y30=1</formula>
    </cfRule>
  </conditionalFormatting>
  <conditionalFormatting sqref="M30 M37 K44:R49 M52 K59:R59 P52:R52 P37:R37 P30:R30">
    <cfRule type="expression" dxfId="65" priority="9" stopIfTrue="1">
      <formula>$Y30=1</formula>
    </cfRule>
  </conditionalFormatting>
  <conditionalFormatting sqref="N52:O52">
    <cfRule type="expression" dxfId="64" priority="8" stopIfTrue="1">
      <formula>$Y52=1</formula>
    </cfRule>
  </conditionalFormatting>
  <conditionalFormatting sqref="N37:O37">
    <cfRule type="expression" dxfId="63" priority="7" stopIfTrue="1">
      <formula>$Y37=1</formula>
    </cfRule>
  </conditionalFormatting>
  <conditionalFormatting sqref="N30:O30">
    <cfRule type="expression" dxfId="62" priority="6" stopIfTrue="1">
      <formula>$Y30=1</formula>
    </cfRule>
  </conditionalFormatting>
  <conditionalFormatting sqref="K52:L52">
    <cfRule type="expression" dxfId="61" priority="5" stopIfTrue="1">
      <formula>$Y52=1</formula>
    </cfRule>
  </conditionalFormatting>
  <conditionalFormatting sqref="K37:L37">
    <cfRule type="expression" dxfId="60" priority="4" stopIfTrue="1">
      <formula>$Y37=1</formula>
    </cfRule>
  </conditionalFormatting>
  <conditionalFormatting sqref="K30:L30">
    <cfRule type="expression" dxfId="59" priority="3" stopIfTrue="1">
      <formula>$Y30=1</formula>
    </cfRule>
  </conditionalFormatting>
  <conditionalFormatting sqref="S44:S49 S59 S30 S37 S52">
    <cfRule type="expression" dxfId="58" priority="1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BG60"/>
  <sheetViews>
    <sheetView view="pageBreakPreview" zoomScale="85" zoomScaleNormal="55" zoomScaleSheetLayoutView="85" workbookViewId="0">
      <selection activeCell="A17" sqref="A17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101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105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64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239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65</v>
      </c>
      <c r="C21" s="38"/>
      <c r="D21" s="38"/>
      <c r="E21" s="38"/>
      <c r="F21" s="38"/>
      <c r="G21" s="38"/>
      <c r="H21" s="38"/>
      <c r="I21" s="38"/>
      <c r="J21" s="39"/>
      <c r="K21" s="40" t="s">
        <v>66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106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72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15</v>
      </c>
      <c r="S23" s="56" t="s">
        <v>16</v>
      </c>
      <c r="T23" s="61"/>
      <c r="U23" s="61"/>
      <c r="V23" s="62"/>
      <c r="W23" s="62"/>
      <c r="X23" s="62">
        <v>151</v>
      </c>
      <c r="Y23" s="62">
        <v>319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3</v>
      </c>
      <c r="C24" s="448">
        <v>0</v>
      </c>
      <c r="D24" s="66">
        <f>SUM(B24:C24)</f>
        <v>3</v>
      </c>
      <c r="E24" s="65">
        <v>0</v>
      </c>
      <c r="F24" s="66">
        <v>3</v>
      </c>
      <c r="G24" s="66">
        <f>SUM(E24:F24)</f>
        <v>3</v>
      </c>
      <c r="H24" s="65">
        <f>D24+G24</f>
        <v>6</v>
      </c>
      <c r="I24" s="67">
        <f>G24/H24%</f>
        <v>50</v>
      </c>
      <c r="J24" s="68">
        <f>H24/$H$60%</f>
        <v>1.6042780748663101</v>
      </c>
      <c r="K24" s="69">
        <v>57</v>
      </c>
      <c r="L24" s="66">
        <v>7</v>
      </c>
      <c r="M24" s="66">
        <f>SUM(K24:L24)</f>
        <v>64</v>
      </c>
      <c r="N24" s="65">
        <v>2</v>
      </c>
      <c r="O24" s="66">
        <v>3</v>
      </c>
      <c r="P24" s="66">
        <f>SUM(N24:O24)</f>
        <v>5</v>
      </c>
      <c r="Q24" s="65">
        <f>M24+P24</f>
        <v>69</v>
      </c>
      <c r="R24" s="67">
        <f>P24/Q24%</f>
        <v>7.2463768115942031</v>
      </c>
      <c r="S24" s="68">
        <f>Q24/$Q$60%</f>
        <v>1.6928361138370953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6</v>
      </c>
      <c r="C25" s="449">
        <v>0</v>
      </c>
      <c r="D25" s="75">
        <f t="shared" ref="D25:D58" si="0">SUM(B25:C25)</f>
        <v>6</v>
      </c>
      <c r="E25" s="74">
        <v>0</v>
      </c>
      <c r="F25" s="75">
        <v>0</v>
      </c>
      <c r="G25" s="75">
        <f t="shared" ref="G25:G58" si="1">SUM(E25:F25)</f>
        <v>0</v>
      </c>
      <c r="H25" s="74">
        <f>D25+G25</f>
        <v>6</v>
      </c>
      <c r="I25" s="76">
        <f t="shared" ref="I25:I60" si="2">G25/H25%</f>
        <v>0</v>
      </c>
      <c r="J25" s="77">
        <f t="shared" ref="J25:J59" si="3">H25/$H$60%</f>
        <v>1.6042780748663101</v>
      </c>
      <c r="K25" s="78">
        <v>53</v>
      </c>
      <c r="L25" s="75">
        <v>4</v>
      </c>
      <c r="M25" s="75">
        <f t="shared" ref="M25:M29" si="4">SUM(K25:L25)</f>
        <v>57</v>
      </c>
      <c r="N25" s="74">
        <v>0</v>
      </c>
      <c r="O25" s="75">
        <v>4</v>
      </c>
      <c r="P25" s="75">
        <f t="shared" ref="P25:P29" si="5">SUM(N25:O25)</f>
        <v>4</v>
      </c>
      <c r="Q25" s="74">
        <f>M25+P25</f>
        <v>61</v>
      </c>
      <c r="R25" s="76">
        <f t="shared" ref="R25:R60" si="6">P25/Q25%</f>
        <v>6.557377049180328</v>
      </c>
      <c r="S25" s="77">
        <f t="shared" ref="S25:S60" si="7">Q25/$Q$60%</f>
        <v>1.4965652600588812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3</v>
      </c>
      <c r="C26" s="449">
        <v>0</v>
      </c>
      <c r="D26" s="75">
        <f t="shared" si="0"/>
        <v>3</v>
      </c>
      <c r="E26" s="74">
        <v>0</v>
      </c>
      <c r="F26" s="75">
        <v>1</v>
      </c>
      <c r="G26" s="75">
        <f t="shared" si="1"/>
        <v>1</v>
      </c>
      <c r="H26" s="74">
        <f t="shared" ref="H26:H59" si="8">D26+G26</f>
        <v>4</v>
      </c>
      <c r="I26" s="76">
        <f t="shared" si="2"/>
        <v>25</v>
      </c>
      <c r="J26" s="77">
        <f t="shared" si="3"/>
        <v>1.0695187165775399</v>
      </c>
      <c r="K26" s="78">
        <v>57</v>
      </c>
      <c r="L26" s="75">
        <v>4</v>
      </c>
      <c r="M26" s="75">
        <f t="shared" si="4"/>
        <v>61</v>
      </c>
      <c r="N26" s="74">
        <v>0</v>
      </c>
      <c r="O26" s="75">
        <v>7</v>
      </c>
      <c r="P26" s="75">
        <f t="shared" si="5"/>
        <v>7</v>
      </c>
      <c r="Q26" s="74">
        <f t="shared" ref="Q26:Q59" si="9">M26+P26</f>
        <v>68</v>
      </c>
      <c r="R26" s="76">
        <f t="shared" si="6"/>
        <v>10.294117647058822</v>
      </c>
      <c r="S26" s="77">
        <f t="shared" si="7"/>
        <v>1.6683022571148185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5</v>
      </c>
      <c r="C27" s="450">
        <v>1</v>
      </c>
      <c r="D27" s="81">
        <f t="shared" si="0"/>
        <v>6</v>
      </c>
      <c r="E27" s="80">
        <v>0</v>
      </c>
      <c r="F27" s="81">
        <v>1</v>
      </c>
      <c r="G27" s="81">
        <f t="shared" si="1"/>
        <v>1</v>
      </c>
      <c r="H27" s="80">
        <f t="shared" si="8"/>
        <v>7</v>
      </c>
      <c r="I27" s="82">
        <f t="shared" si="2"/>
        <v>14.285714285714285</v>
      </c>
      <c r="J27" s="83">
        <f t="shared" si="3"/>
        <v>1.8716577540106951</v>
      </c>
      <c r="K27" s="84">
        <v>59</v>
      </c>
      <c r="L27" s="81">
        <v>14</v>
      </c>
      <c r="M27" s="81">
        <f t="shared" si="4"/>
        <v>73</v>
      </c>
      <c r="N27" s="80">
        <v>1</v>
      </c>
      <c r="O27" s="81">
        <v>3</v>
      </c>
      <c r="P27" s="81">
        <f t="shared" si="5"/>
        <v>4</v>
      </c>
      <c r="Q27" s="80">
        <f t="shared" si="9"/>
        <v>77</v>
      </c>
      <c r="R27" s="82">
        <f t="shared" si="6"/>
        <v>5.1948051948051948</v>
      </c>
      <c r="S27" s="83">
        <f t="shared" si="7"/>
        <v>1.8891069676153092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6</v>
      </c>
      <c r="C28" s="449">
        <v>1</v>
      </c>
      <c r="D28" s="75">
        <f t="shared" si="0"/>
        <v>7</v>
      </c>
      <c r="E28" s="74">
        <v>0</v>
      </c>
      <c r="F28" s="75">
        <v>0</v>
      </c>
      <c r="G28" s="75">
        <f t="shared" si="1"/>
        <v>0</v>
      </c>
      <c r="H28" s="74">
        <f t="shared" si="8"/>
        <v>7</v>
      </c>
      <c r="I28" s="76">
        <f t="shared" si="2"/>
        <v>0</v>
      </c>
      <c r="J28" s="77">
        <f t="shared" si="3"/>
        <v>1.8716577540106951</v>
      </c>
      <c r="K28" s="78">
        <v>68</v>
      </c>
      <c r="L28" s="75">
        <v>8</v>
      </c>
      <c r="M28" s="75">
        <f t="shared" si="4"/>
        <v>76</v>
      </c>
      <c r="N28" s="74">
        <v>1</v>
      </c>
      <c r="O28" s="75">
        <v>3</v>
      </c>
      <c r="P28" s="75">
        <f t="shared" si="5"/>
        <v>4</v>
      </c>
      <c r="Q28" s="74">
        <f t="shared" si="9"/>
        <v>80</v>
      </c>
      <c r="R28" s="76">
        <f t="shared" si="6"/>
        <v>5</v>
      </c>
      <c r="S28" s="77">
        <f t="shared" si="7"/>
        <v>1.9627085377821394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5</v>
      </c>
      <c r="C29" s="451">
        <v>0</v>
      </c>
      <c r="D29" s="87">
        <f t="shared" si="0"/>
        <v>5</v>
      </c>
      <c r="E29" s="86">
        <v>0</v>
      </c>
      <c r="F29" s="87">
        <v>0</v>
      </c>
      <c r="G29" s="87">
        <f t="shared" si="1"/>
        <v>0</v>
      </c>
      <c r="H29" s="86">
        <f t="shared" si="8"/>
        <v>5</v>
      </c>
      <c r="I29" s="88">
        <f t="shared" si="2"/>
        <v>0</v>
      </c>
      <c r="J29" s="89">
        <f t="shared" si="3"/>
        <v>1.3368983957219251</v>
      </c>
      <c r="K29" s="90">
        <v>62</v>
      </c>
      <c r="L29" s="87">
        <v>13</v>
      </c>
      <c r="M29" s="87">
        <f t="shared" si="4"/>
        <v>75</v>
      </c>
      <c r="N29" s="86">
        <v>0</v>
      </c>
      <c r="O29" s="87">
        <v>2</v>
      </c>
      <c r="P29" s="87">
        <f t="shared" si="5"/>
        <v>2</v>
      </c>
      <c r="Q29" s="86">
        <f t="shared" si="9"/>
        <v>77</v>
      </c>
      <c r="R29" s="88">
        <f t="shared" si="6"/>
        <v>2.5974025974025974</v>
      </c>
      <c r="S29" s="89">
        <f t="shared" si="7"/>
        <v>1.8891069676153092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SUM(B24:B29)</f>
        <v>28</v>
      </c>
      <c r="C30" s="434">
        <f>SUM(C24:C29)</f>
        <v>2</v>
      </c>
      <c r="D30" s="94">
        <f t="shared" ref="D30:G30" si="10">SUM(D24:D29)</f>
        <v>30</v>
      </c>
      <c r="E30" s="93">
        <f>SUM(E24:E29)</f>
        <v>0</v>
      </c>
      <c r="F30" s="434">
        <f>SUM(F24:F29)</f>
        <v>5</v>
      </c>
      <c r="G30" s="94">
        <f t="shared" si="10"/>
        <v>5</v>
      </c>
      <c r="H30" s="93">
        <f t="shared" si="8"/>
        <v>35</v>
      </c>
      <c r="I30" s="95">
        <f t="shared" si="2"/>
        <v>14.285714285714286</v>
      </c>
      <c r="J30" s="96">
        <f t="shared" si="3"/>
        <v>9.3582887700534751</v>
      </c>
      <c r="K30" s="93">
        <f>SUM(K24:K29)</f>
        <v>356</v>
      </c>
      <c r="L30" s="434">
        <f>SUM(L24:L29)</f>
        <v>50</v>
      </c>
      <c r="M30" s="94">
        <f t="shared" ref="M30:P30" si="11">SUM(M24:M29)</f>
        <v>406</v>
      </c>
      <c r="N30" s="93">
        <f>SUM(N24:N29)</f>
        <v>4</v>
      </c>
      <c r="O30" s="434">
        <f>SUM(O24:O29)</f>
        <v>22</v>
      </c>
      <c r="P30" s="94">
        <f t="shared" si="11"/>
        <v>26</v>
      </c>
      <c r="Q30" s="93">
        <f t="shared" si="9"/>
        <v>432</v>
      </c>
      <c r="R30" s="95">
        <f t="shared" si="6"/>
        <v>6.0185185185185182</v>
      </c>
      <c r="S30" s="96">
        <f t="shared" si="7"/>
        <v>10.598626104023554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9</v>
      </c>
      <c r="C31" s="452">
        <v>0</v>
      </c>
      <c r="D31" s="100">
        <f t="shared" si="0"/>
        <v>9</v>
      </c>
      <c r="E31" s="99">
        <v>0</v>
      </c>
      <c r="F31" s="100">
        <v>1</v>
      </c>
      <c r="G31" s="100">
        <f t="shared" si="1"/>
        <v>1</v>
      </c>
      <c r="H31" s="99">
        <f t="shared" si="8"/>
        <v>10</v>
      </c>
      <c r="I31" s="101">
        <f t="shared" si="2"/>
        <v>10</v>
      </c>
      <c r="J31" s="102">
        <f t="shared" si="3"/>
        <v>2.6737967914438503</v>
      </c>
      <c r="K31" s="103">
        <v>53</v>
      </c>
      <c r="L31" s="100">
        <v>7</v>
      </c>
      <c r="M31" s="100">
        <f t="shared" ref="M31:M36" si="12">SUM(K31:L31)</f>
        <v>60</v>
      </c>
      <c r="N31" s="99">
        <v>2</v>
      </c>
      <c r="O31" s="100">
        <v>7</v>
      </c>
      <c r="P31" s="100">
        <f t="shared" ref="P31:P36" si="13">SUM(N31:O31)</f>
        <v>9</v>
      </c>
      <c r="Q31" s="99">
        <f t="shared" si="9"/>
        <v>69</v>
      </c>
      <c r="R31" s="101">
        <f t="shared" si="6"/>
        <v>13.043478260869566</v>
      </c>
      <c r="S31" s="102">
        <f t="shared" si="7"/>
        <v>1.6928361138370953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5</v>
      </c>
      <c r="C32" s="449">
        <v>0</v>
      </c>
      <c r="D32" s="75">
        <f t="shared" si="0"/>
        <v>5</v>
      </c>
      <c r="E32" s="74">
        <v>0</v>
      </c>
      <c r="F32" s="75">
        <v>1</v>
      </c>
      <c r="G32" s="75">
        <f t="shared" si="1"/>
        <v>1</v>
      </c>
      <c r="H32" s="74">
        <f t="shared" si="8"/>
        <v>6</v>
      </c>
      <c r="I32" s="76">
        <f t="shared" si="2"/>
        <v>16.666666666666668</v>
      </c>
      <c r="J32" s="77">
        <f t="shared" si="3"/>
        <v>1.6042780748663101</v>
      </c>
      <c r="K32" s="78">
        <v>37</v>
      </c>
      <c r="L32" s="75">
        <v>8</v>
      </c>
      <c r="M32" s="75">
        <f t="shared" si="12"/>
        <v>45</v>
      </c>
      <c r="N32" s="74">
        <v>3</v>
      </c>
      <c r="O32" s="75">
        <v>4</v>
      </c>
      <c r="P32" s="75">
        <f t="shared" si="13"/>
        <v>7</v>
      </c>
      <c r="Q32" s="74">
        <f t="shared" si="9"/>
        <v>52</v>
      </c>
      <c r="R32" s="76">
        <f t="shared" si="6"/>
        <v>13.461538461538462</v>
      </c>
      <c r="S32" s="77">
        <f t="shared" si="7"/>
        <v>1.2757605495583906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12</v>
      </c>
      <c r="C33" s="449">
        <v>0</v>
      </c>
      <c r="D33" s="75">
        <f t="shared" si="0"/>
        <v>12</v>
      </c>
      <c r="E33" s="74">
        <v>0</v>
      </c>
      <c r="F33" s="75">
        <v>2</v>
      </c>
      <c r="G33" s="75">
        <f t="shared" si="1"/>
        <v>2</v>
      </c>
      <c r="H33" s="74">
        <f t="shared" si="8"/>
        <v>14</v>
      </c>
      <c r="I33" s="76">
        <f t="shared" si="2"/>
        <v>14.285714285714285</v>
      </c>
      <c r="J33" s="77">
        <f t="shared" si="3"/>
        <v>3.7433155080213902</v>
      </c>
      <c r="K33" s="78">
        <v>34</v>
      </c>
      <c r="L33" s="75">
        <v>9</v>
      </c>
      <c r="M33" s="75">
        <f t="shared" si="12"/>
        <v>43</v>
      </c>
      <c r="N33" s="74">
        <v>0</v>
      </c>
      <c r="O33" s="75">
        <v>8</v>
      </c>
      <c r="P33" s="75">
        <f t="shared" si="13"/>
        <v>8</v>
      </c>
      <c r="Q33" s="74">
        <f t="shared" si="9"/>
        <v>51</v>
      </c>
      <c r="R33" s="76">
        <f t="shared" si="6"/>
        <v>15.686274509803921</v>
      </c>
      <c r="S33" s="77">
        <f t="shared" si="7"/>
        <v>1.251226692836114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10</v>
      </c>
      <c r="C34" s="449">
        <v>0</v>
      </c>
      <c r="D34" s="75">
        <f t="shared" si="0"/>
        <v>10</v>
      </c>
      <c r="E34" s="74">
        <v>0</v>
      </c>
      <c r="F34" s="75">
        <v>5</v>
      </c>
      <c r="G34" s="75">
        <f t="shared" si="1"/>
        <v>5</v>
      </c>
      <c r="H34" s="74">
        <f t="shared" si="8"/>
        <v>15</v>
      </c>
      <c r="I34" s="76">
        <f t="shared" si="2"/>
        <v>33.333333333333336</v>
      </c>
      <c r="J34" s="77">
        <f t="shared" si="3"/>
        <v>4.0106951871657754</v>
      </c>
      <c r="K34" s="78">
        <v>39</v>
      </c>
      <c r="L34" s="75">
        <v>12</v>
      </c>
      <c r="M34" s="75">
        <f t="shared" si="12"/>
        <v>51</v>
      </c>
      <c r="N34" s="74">
        <v>0</v>
      </c>
      <c r="O34" s="75">
        <v>4</v>
      </c>
      <c r="P34" s="75">
        <f t="shared" si="13"/>
        <v>4</v>
      </c>
      <c r="Q34" s="74">
        <f t="shared" si="9"/>
        <v>55</v>
      </c>
      <c r="R34" s="76">
        <f t="shared" si="6"/>
        <v>7.2727272727272725</v>
      </c>
      <c r="S34" s="77">
        <f t="shared" si="7"/>
        <v>1.3493621197252208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7</v>
      </c>
      <c r="C35" s="449">
        <v>0</v>
      </c>
      <c r="D35" s="75">
        <f t="shared" si="0"/>
        <v>7</v>
      </c>
      <c r="E35" s="74">
        <v>0</v>
      </c>
      <c r="F35" s="75">
        <v>2</v>
      </c>
      <c r="G35" s="75">
        <f t="shared" si="1"/>
        <v>2</v>
      </c>
      <c r="H35" s="74">
        <f t="shared" si="8"/>
        <v>9</v>
      </c>
      <c r="I35" s="76">
        <f t="shared" si="2"/>
        <v>22.222222222222221</v>
      </c>
      <c r="J35" s="77">
        <f t="shared" si="3"/>
        <v>2.4064171122994651</v>
      </c>
      <c r="K35" s="78">
        <v>51</v>
      </c>
      <c r="L35" s="75">
        <v>12</v>
      </c>
      <c r="M35" s="75">
        <f t="shared" si="12"/>
        <v>63</v>
      </c>
      <c r="N35" s="74">
        <v>2</v>
      </c>
      <c r="O35" s="75">
        <v>5</v>
      </c>
      <c r="P35" s="75">
        <f t="shared" si="13"/>
        <v>7</v>
      </c>
      <c r="Q35" s="74">
        <f t="shared" si="9"/>
        <v>70</v>
      </c>
      <c r="R35" s="76">
        <f t="shared" si="6"/>
        <v>10</v>
      </c>
      <c r="S35" s="77">
        <f t="shared" si="7"/>
        <v>1.7173699705593721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5</v>
      </c>
      <c r="C36" s="451">
        <v>0</v>
      </c>
      <c r="D36" s="87">
        <f t="shared" si="0"/>
        <v>5</v>
      </c>
      <c r="E36" s="86">
        <v>0</v>
      </c>
      <c r="F36" s="87">
        <v>1</v>
      </c>
      <c r="G36" s="87">
        <f t="shared" si="1"/>
        <v>1</v>
      </c>
      <c r="H36" s="86">
        <f t="shared" si="8"/>
        <v>6</v>
      </c>
      <c r="I36" s="88">
        <f t="shared" si="2"/>
        <v>16.666666666666668</v>
      </c>
      <c r="J36" s="89">
        <f t="shared" si="3"/>
        <v>1.6042780748663101</v>
      </c>
      <c r="K36" s="90">
        <v>48</v>
      </c>
      <c r="L36" s="87">
        <v>11</v>
      </c>
      <c r="M36" s="87">
        <f t="shared" si="12"/>
        <v>59</v>
      </c>
      <c r="N36" s="86">
        <v>0</v>
      </c>
      <c r="O36" s="87">
        <v>6</v>
      </c>
      <c r="P36" s="87">
        <f t="shared" si="13"/>
        <v>6</v>
      </c>
      <c r="Q36" s="86">
        <f t="shared" si="9"/>
        <v>65</v>
      </c>
      <c r="R36" s="88">
        <f t="shared" si="6"/>
        <v>9.2307692307692299</v>
      </c>
      <c r="S36" s="89">
        <f t="shared" si="7"/>
        <v>1.5947006869479883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453">
        <f>SUM(B31:B36)</f>
        <v>48</v>
      </c>
      <c r="C37" s="434">
        <f>SUM(C31:C36)</f>
        <v>0</v>
      </c>
      <c r="D37" s="94">
        <f t="shared" ref="D37:G37" si="14">SUM(D31:D36)</f>
        <v>48</v>
      </c>
      <c r="E37" s="93">
        <f>SUM(E31:E36)</f>
        <v>0</v>
      </c>
      <c r="F37" s="434">
        <f>SUM(F31:F36)</f>
        <v>12</v>
      </c>
      <c r="G37" s="94">
        <f t="shared" si="14"/>
        <v>12</v>
      </c>
      <c r="H37" s="93">
        <f t="shared" si="8"/>
        <v>60</v>
      </c>
      <c r="I37" s="95">
        <f t="shared" si="2"/>
        <v>20</v>
      </c>
      <c r="J37" s="96">
        <f t="shared" si="3"/>
        <v>16.042780748663102</v>
      </c>
      <c r="K37" s="93">
        <f>SUM(K31:K36)</f>
        <v>262</v>
      </c>
      <c r="L37" s="434">
        <f>SUM(L31:L36)</f>
        <v>59</v>
      </c>
      <c r="M37" s="94">
        <f t="shared" ref="M37:P37" si="15">SUM(M31:M36)</f>
        <v>321</v>
      </c>
      <c r="N37" s="93">
        <f>SUM(N31:N36)</f>
        <v>7</v>
      </c>
      <c r="O37" s="434">
        <f>SUM(O31:O36)</f>
        <v>34</v>
      </c>
      <c r="P37" s="94">
        <f t="shared" si="15"/>
        <v>41</v>
      </c>
      <c r="Q37" s="93">
        <f t="shared" si="9"/>
        <v>362</v>
      </c>
      <c r="R37" s="95">
        <f t="shared" si="6"/>
        <v>11.325966850828729</v>
      </c>
      <c r="S37" s="96">
        <f t="shared" si="7"/>
        <v>8.8812561334641806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18</v>
      </c>
      <c r="C38" s="108">
        <v>7</v>
      </c>
      <c r="D38" s="94">
        <f t="shared" si="0"/>
        <v>25</v>
      </c>
      <c r="E38" s="104">
        <v>0</v>
      </c>
      <c r="F38" s="105">
        <v>6</v>
      </c>
      <c r="G38" s="94">
        <f t="shared" si="1"/>
        <v>6</v>
      </c>
      <c r="H38" s="93">
        <f t="shared" si="8"/>
        <v>31</v>
      </c>
      <c r="I38" s="95">
        <f t="shared" si="2"/>
        <v>19.35483870967742</v>
      </c>
      <c r="J38" s="96">
        <f t="shared" si="3"/>
        <v>8.2887700534759361</v>
      </c>
      <c r="K38" s="106">
        <v>227</v>
      </c>
      <c r="L38" s="105">
        <v>54</v>
      </c>
      <c r="M38" s="94">
        <f t="shared" ref="M38:M51" si="16">SUM(K38:L38)</f>
        <v>281</v>
      </c>
      <c r="N38" s="104">
        <v>2</v>
      </c>
      <c r="O38" s="105">
        <v>47</v>
      </c>
      <c r="P38" s="94">
        <f t="shared" ref="P38:P51" si="17">SUM(N38:O38)</f>
        <v>49</v>
      </c>
      <c r="Q38" s="93">
        <f t="shared" si="9"/>
        <v>330</v>
      </c>
      <c r="R38" s="95">
        <f t="shared" si="6"/>
        <v>14.84848484848485</v>
      </c>
      <c r="S38" s="96">
        <f t="shared" si="7"/>
        <v>8.0961727183513243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429" t="s">
        <v>32</v>
      </c>
      <c r="B39" s="104">
        <v>22</v>
      </c>
      <c r="C39" s="108">
        <v>4</v>
      </c>
      <c r="D39" s="94">
        <f t="shared" si="0"/>
        <v>26</v>
      </c>
      <c r="E39" s="104">
        <v>0</v>
      </c>
      <c r="F39" s="105">
        <v>7</v>
      </c>
      <c r="G39" s="94">
        <f t="shared" si="1"/>
        <v>7</v>
      </c>
      <c r="H39" s="93">
        <f t="shared" si="8"/>
        <v>33</v>
      </c>
      <c r="I39" s="95">
        <f t="shared" si="2"/>
        <v>21.212121212121211</v>
      </c>
      <c r="J39" s="96">
        <f t="shared" si="3"/>
        <v>8.8235294117647047</v>
      </c>
      <c r="K39" s="106">
        <v>245</v>
      </c>
      <c r="L39" s="105">
        <v>49</v>
      </c>
      <c r="M39" s="94">
        <f t="shared" si="16"/>
        <v>294</v>
      </c>
      <c r="N39" s="104">
        <v>3</v>
      </c>
      <c r="O39" s="105">
        <v>51</v>
      </c>
      <c r="P39" s="94">
        <f t="shared" si="17"/>
        <v>54</v>
      </c>
      <c r="Q39" s="93">
        <f t="shared" si="9"/>
        <v>348</v>
      </c>
      <c r="R39" s="95">
        <f t="shared" si="6"/>
        <v>15.517241379310345</v>
      </c>
      <c r="S39" s="96">
        <f t="shared" si="7"/>
        <v>8.5377821393523075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429" t="s">
        <v>33</v>
      </c>
      <c r="B40" s="104">
        <v>23</v>
      </c>
      <c r="C40" s="108">
        <v>5</v>
      </c>
      <c r="D40" s="94">
        <f t="shared" si="0"/>
        <v>28</v>
      </c>
      <c r="E40" s="104">
        <v>0</v>
      </c>
      <c r="F40" s="105">
        <v>9</v>
      </c>
      <c r="G40" s="94">
        <f t="shared" si="1"/>
        <v>9</v>
      </c>
      <c r="H40" s="93">
        <f t="shared" si="8"/>
        <v>37</v>
      </c>
      <c r="I40" s="95">
        <f t="shared" si="2"/>
        <v>24.324324324324326</v>
      </c>
      <c r="J40" s="96">
        <f t="shared" si="3"/>
        <v>9.8930481283422456</v>
      </c>
      <c r="K40" s="106">
        <v>201</v>
      </c>
      <c r="L40" s="105">
        <v>53</v>
      </c>
      <c r="M40" s="94">
        <f t="shared" si="16"/>
        <v>254</v>
      </c>
      <c r="N40" s="104">
        <v>2</v>
      </c>
      <c r="O40" s="105">
        <v>55</v>
      </c>
      <c r="P40" s="94">
        <f t="shared" si="17"/>
        <v>57</v>
      </c>
      <c r="Q40" s="93">
        <f t="shared" si="9"/>
        <v>311</v>
      </c>
      <c r="R40" s="95">
        <f t="shared" si="6"/>
        <v>18.327974276527332</v>
      </c>
      <c r="S40" s="96">
        <f t="shared" si="7"/>
        <v>7.6300294406280669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429" t="s">
        <v>34</v>
      </c>
      <c r="B41" s="104">
        <v>16</v>
      </c>
      <c r="C41" s="108">
        <v>5</v>
      </c>
      <c r="D41" s="94">
        <f t="shared" si="0"/>
        <v>21</v>
      </c>
      <c r="E41" s="104">
        <v>0</v>
      </c>
      <c r="F41" s="105">
        <v>2</v>
      </c>
      <c r="G41" s="94">
        <f t="shared" si="1"/>
        <v>2</v>
      </c>
      <c r="H41" s="93">
        <f t="shared" si="8"/>
        <v>23</v>
      </c>
      <c r="I41" s="95">
        <f t="shared" si="2"/>
        <v>8.695652173913043</v>
      </c>
      <c r="J41" s="96">
        <f t="shared" si="3"/>
        <v>6.1497326203208553</v>
      </c>
      <c r="K41" s="106">
        <v>197</v>
      </c>
      <c r="L41" s="105">
        <v>33</v>
      </c>
      <c r="M41" s="94">
        <f t="shared" si="16"/>
        <v>230</v>
      </c>
      <c r="N41" s="104">
        <v>2</v>
      </c>
      <c r="O41" s="105">
        <v>33</v>
      </c>
      <c r="P41" s="94">
        <f t="shared" si="17"/>
        <v>35</v>
      </c>
      <c r="Q41" s="93">
        <f t="shared" si="9"/>
        <v>265</v>
      </c>
      <c r="R41" s="95">
        <f t="shared" si="6"/>
        <v>13.20754716981132</v>
      </c>
      <c r="S41" s="96">
        <f t="shared" si="7"/>
        <v>6.5014720314033365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429" t="s">
        <v>35</v>
      </c>
      <c r="B42" s="104">
        <v>25</v>
      </c>
      <c r="C42" s="108">
        <v>10</v>
      </c>
      <c r="D42" s="94">
        <f t="shared" si="0"/>
        <v>35</v>
      </c>
      <c r="E42" s="104">
        <v>1</v>
      </c>
      <c r="F42" s="105">
        <v>3</v>
      </c>
      <c r="G42" s="94">
        <f t="shared" si="1"/>
        <v>4</v>
      </c>
      <c r="H42" s="93">
        <f t="shared" si="8"/>
        <v>39</v>
      </c>
      <c r="I42" s="95">
        <f t="shared" si="2"/>
        <v>10.256410256410255</v>
      </c>
      <c r="J42" s="96">
        <f t="shared" si="3"/>
        <v>10.427807486631016</v>
      </c>
      <c r="K42" s="106">
        <v>256</v>
      </c>
      <c r="L42" s="105">
        <v>58</v>
      </c>
      <c r="M42" s="94">
        <f t="shared" si="16"/>
        <v>314</v>
      </c>
      <c r="N42" s="104">
        <v>2</v>
      </c>
      <c r="O42" s="105">
        <v>27</v>
      </c>
      <c r="P42" s="94">
        <f t="shared" si="17"/>
        <v>29</v>
      </c>
      <c r="Q42" s="93">
        <f t="shared" si="9"/>
        <v>343</v>
      </c>
      <c r="R42" s="95">
        <f t="shared" si="6"/>
        <v>8.4548104956268215</v>
      </c>
      <c r="S42" s="96">
        <f t="shared" si="7"/>
        <v>8.4151128557409223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429" t="s">
        <v>36</v>
      </c>
      <c r="B43" s="104">
        <v>25</v>
      </c>
      <c r="C43" s="108">
        <v>5</v>
      </c>
      <c r="D43" s="94">
        <f t="shared" si="0"/>
        <v>30</v>
      </c>
      <c r="E43" s="104">
        <v>0</v>
      </c>
      <c r="F43" s="105">
        <v>4</v>
      </c>
      <c r="G43" s="94">
        <f t="shared" si="1"/>
        <v>4</v>
      </c>
      <c r="H43" s="93">
        <f t="shared" si="8"/>
        <v>34</v>
      </c>
      <c r="I43" s="95">
        <f t="shared" si="2"/>
        <v>11.76470588235294</v>
      </c>
      <c r="J43" s="96">
        <f t="shared" si="3"/>
        <v>9.0909090909090899</v>
      </c>
      <c r="K43" s="106">
        <v>235</v>
      </c>
      <c r="L43" s="105">
        <v>61</v>
      </c>
      <c r="M43" s="94">
        <f t="shared" si="16"/>
        <v>296</v>
      </c>
      <c r="N43" s="104">
        <v>5</v>
      </c>
      <c r="O43" s="105">
        <v>24</v>
      </c>
      <c r="P43" s="94">
        <f t="shared" si="17"/>
        <v>29</v>
      </c>
      <c r="Q43" s="93">
        <f t="shared" si="9"/>
        <v>325</v>
      </c>
      <c r="R43" s="95">
        <f t="shared" si="6"/>
        <v>8.9230769230769234</v>
      </c>
      <c r="S43" s="96">
        <f t="shared" si="7"/>
        <v>7.9735034347399418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429" t="s">
        <v>37</v>
      </c>
      <c r="B44" s="107">
        <v>19</v>
      </c>
      <c r="C44" s="108">
        <v>3</v>
      </c>
      <c r="D44" s="109">
        <f t="shared" si="0"/>
        <v>22</v>
      </c>
      <c r="E44" s="107">
        <v>0</v>
      </c>
      <c r="F44" s="110">
        <v>1</v>
      </c>
      <c r="G44" s="109">
        <f t="shared" si="1"/>
        <v>1</v>
      </c>
      <c r="H44" s="104">
        <f t="shared" si="8"/>
        <v>23</v>
      </c>
      <c r="I44" s="95">
        <f t="shared" si="2"/>
        <v>4.3478260869565215</v>
      </c>
      <c r="J44" s="96">
        <f t="shared" si="3"/>
        <v>6.1497326203208553</v>
      </c>
      <c r="K44" s="111">
        <v>256</v>
      </c>
      <c r="L44" s="108">
        <v>52</v>
      </c>
      <c r="M44" s="109">
        <f t="shared" si="16"/>
        <v>308</v>
      </c>
      <c r="N44" s="107">
        <v>1</v>
      </c>
      <c r="O44" s="110">
        <v>29</v>
      </c>
      <c r="P44" s="109">
        <f t="shared" si="17"/>
        <v>30</v>
      </c>
      <c r="Q44" s="104">
        <f t="shared" si="9"/>
        <v>338</v>
      </c>
      <c r="R44" s="95">
        <f t="shared" si="6"/>
        <v>8.8757396449704142</v>
      </c>
      <c r="S44" s="96">
        <f t="shared" si="7"/>
        <v>8.2924435721295389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v>19</v>
      </c>
      <c r="C45" s="108">
        <v>3</v>
      </c>
      <c r="D45" s="109">
        <f t="shared" si="0"/>
        <v>22</v>
      </c>
      <c r="E45" s="107">
        <v>0</v>
      </c>
      <c r="F45" s="110">
        <v>4</v>
      </c>
      <c r="G45" s="109">
        <f t="shared" si="1"/>
        <v>4</v>
      </c>
      <c r="H45" s="104">
        <f t="shared" si="8"/>
        <v>26</v>
      </c>
      <c r="I45" s="95">
        <f t="shared" si="2"/>
        <v>15.384615384615383</v>
      </c>
      <c r="J45" s="96">
        <f t="shared" si="3"/>
        <v>6.9518716577540101</v>
      </c>
      <c r="K45" s="111">
        <v>282</v>
      </c>
      <c r="L45" s="108">
        <v>37</v>
      </c>
      <c r="M45" s="109">
        <f t="shared" si="16"/>
        <v>319</v>
      </c>
      <c r="N45" s="107">
        <v>3</v>
      </c>
      <c r="O45" s="110">
        <v>28</v>
      </c>
      <c r="P45" s="109">
        <f t="shared" si="17"/>
        <v>31</v>
      </c>
      <c r="Q45" s="104">
        <f t="shared" si="9"/>
        <v>350</v>
      </c>
      <c r="R45" s="95">
        <f t="shared" si="6"/>
        <v>8.8571428571428577</v>
      </c>
      <c r="S45" s="96">
        <f t="shared" si="7"/>
        <v>8.5868498527968598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v>2</v>
      </c>
      <c r="C46" s="115">
        <v>0</v>
      </c>
      <c r="D46" s="116">
        <f t="shared" si="0"/>
        <v>2</v>
      </c>
      <c r="E46" s="114">
        <v>0</v>
      </c>
      <c r="F46" s="117">
        <v>0</v>
      </c>
      <c r="G46" s="116">
        <f t="shared" si="1"/>
        <v>0</v>
      </c>
      <c r="H46" s="118">
        <f t="shared" si="8"/>
        <v>2</v>
      </c>
      <c r="I46" s="119">
        <f t="shared" si="2"/>
        <v>0</v>
      </c>
      <c r="J46" s="120">
        <f t="shared" si="3"/>
        <v>0.53475935828876997</v>
      </c>
      <c r="K46" s="121">
        <v>79</v>
      </c>
      <c r="L46" s="115">
        <v>4</v>
      </c>
      <c r="M46" s="116">
        <f t="shared" si="16"/>
        <v>83</v>
      </c>
      <c r="N46" s="114">
        <v>1</v>
      </c>
      <c r="O46" s="117">
        <v>4</v>
      </c>
      <c r="P46" s="116">
        <f t="shared" si="17"/>
        <v>5</v>
      </c>
      <c r="Q46" s="118">
        <f t="shared" si="9"/>
        <v>88</v>
      </c>
      <c r="R46" s="119">
        <f t="shared" si="6"/>
        <v>5.6818181818181817</v>
      </c>
      <c r="S46" s="120">
        <f t="shared" si="7"/>
        <v>2.1589793915603535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v>3</v>
      </c>
      <c r="C47" s="124">
        <v>0</v>
      </c>
      <c r="D47" s="125">
        <f t="shared" si="0"/>
        <v>3</v>
      </c>
      <c r="E47" s="123">
        <v>0</v>
      </c>
      <c r="F47" s="126">
        <v>0</v>
      </c>
      <c r="G47" s="125">
        <f t="shared" si="1"/>
        <v>0</v>
      </c>
      <c r="H47" s="127">
        <f t="shared" si="8"/>
        <v>3</v>
      </c>
      <c r="I47" s="128">
        <f t="shared" si="2"/>
        <v>0</v>
      </c>
      <c r="J47" s="129">
        <f t="shared" si="3"/>
        <v>0.80213903743315507</v>
      </c>
      <c r="K47" s="130">
        <v>39</v>
      </c>
      <c r="L47" s="124">
        <v>2</v>
      </c>
      <c r="M47" s="125">
        <f t="shared" si="16"/>
        <v>41</v>
      </c>
      <c r="N47" s="123">
        <v>0</v>
      </c>
      <c r="O47" s="126">
        <v>5</v>
      </c>
      <c r="P47" s="125">
        <f t="shared" si="17"/>
        <v>5</v>
      </c>
      <c r="Q47" s="127">
        <f t="shared" si="9"/>
        <v>46</v>
      </c>
      <c r="R47" s="128">
        <f t="shared" si="6"/>
        <v>10.869565217391305</v>
      </c>
      <c r="S47" s="129">
        <f t="shared" si="7"/>
        <v>1.1285574092247301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v>3</v>
      </c>
      <c r="C48" s="124">
        <v>1</v>
      </c>
      <c r="D48" s="125">
        <f t="shared" si="0"/>
        <v>4</v>
      </c>
      <c r="E48" s="123">
        <v>0</v>
      </c>
      <c r="F48" s="126">
        <v>0</v>
      </c>
      <c r="G48" s="125">
        <f t="shared" si="1"/>
        <v>0</v>
      </c>
      <c r="H48" s="127">
        <f t="shared" si="8"/>
        <v>4</v>
      </c>
      <c r="I48" s="128">
        <f t="shared" si="2"/>
        <v>0</v>
      </c>
      <c r="J48" s="129">
        <f t="shared" si="3"/>
        <v>1.0695187165775399</v>
      </c>
      <c r="K48" s="130">
        <v>46</v>
      </c>
      <c r="L48" s="124">
        <v>4</v>
      </c>
      <c r="M48" s="125">
        <f t="shared" si="16"/>
        <v>50</v>
      </c>
      <c r="N48" s="123">
        <v>1</v>
      </c>
      <c r="O48" s="126">
        <v>8</v>
      </c>
      <c r="P48" s="125">
        <f t="shared" si="17"/>
        <v>9</v>
      </c>
      <c r="Q48" s="127">
        <f t="shared" si="9"/>
        <v>59</v>
      </c>
      <c r="R48" s="128">
        <f t="shared" si="6"/>
        <v>15.254237288135593</v>
      </c>
      <c r="S48" s="129">
        <f t="shared" si="7"/>
        <v>1.4474975466143278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v>5</v>
      </c>
      <c r="C49" s="124">
        <v>0</v>
      </c>
      <c r="D49" s="125">
        <f t="shared" si="0"/>
        <v>5</v>
      </c>
      <c r="E49" s="123">
        <v>0</v>
      </c>
      <c r="F49" s="126">
        <v>1</v>
      </c>
      <c r="G49" s="125">
        <f t="shared" si="1"/>
        <v>1</v>
      </c>
      <c r="H49" s="127">
        <f t="shared" si="8"/>
        <v>6</v>
      </c>
      <c r="I49" s="128">
        <f t="shared" si="2"/>
        <v>16.666666666666668</v>
      </c>
      <c r="J49" s="129">
        <f t="shared" si="3"/>
        <v>1.6042780748663101</v>
      </c>
      <c r="K49" s="130">
        <v>58</v>
      </c>
      <c r="L49" s="124">
        <v>4</v>
      </c>
      <c r="M49" s="125">
        <f t="shared" si="16"/>
        <v>62</v>
      </c>
      <c r="N49" s="123">
        <v>1</v>
      </c>
      <c r="O49" s="126">
        <v>3</v>
      </c>
      <c r="P49" s="125">
        <f t="shared" si="17"/>
        <v>4</v>
      </c>
      <c r="Q49" s="127">
        <f t="shared" si="9"/>
        <v>66</v>
      </c>
      <c r="R49" s="128">
        <f t="shared" si="6"/>
        <v>6.0606060606060606</v>
      </c>
      <c r="S49" s="129">
        <f t="shared" si="7"/>
        <v>1.6192345436702651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v>2</v>
      </c>
      <c r="C50" s="449">
        <v>0</v>
      </c>
      <c r="D50" s="75">
        <f t="shared" si="0"/>
        <v>2</v>
      </c>
      <c r="E50" s="74">
        <v>0</v>
      </c>
      <c r="F50" s="75">
        <v>0</v>
      </c>
      <c r="G50" s="75">
        <f t="shared" si="1"/>
        <v>0</v>
      </c>
      <c r="H50" s="74">
        <f t="shared" si="8"/>
        <v>2</v>
      </c>
      <c r="I50" s="76">
        <f t="shared" si="2"/>
        <v>0</v>
      </c>
      <c r="J50" s="77">
        <f t="shared" si="3"/>
        <v>0.53475935828876997</v>
      </c>
      <c r="K50" s="78">
        <v>45</v>
      </c>
      <c r="L50" s="75">
        <v>3</v>
      </c>
      <c r="M50" s="75">
        <f t="shared" si="16"/>
        <v>48</v>
      </c>
      <c r="N50" s="74">
        <v>0</v>
      </c>
      <c r="O50" s="75">
        <v>1</v>
      </c>
      <c r="P50" s="75">
        <f t="shared" si="17"/>
        <v>1</v>
      </c>
      <c r="Q50" s="74">
        <f t="shared" si="9"/>
        <v>49</v>
      </c>
      <c r="R50" s="76">
        <f t="shared" si="6"/>
        <v>2.0408163265306123</v>
      </c>
      <c r="S50" s="77">
        <f t="shared" si="7"/>
        <v>1.2021589793915604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v>2</v>
      </c>
      <c r="C51" s="451">
        <v>1</v>
      </c>
      <c r="D51" s="87">
        <f t="shared" si="0"/>
        <v>3</v>
      </c>
      <c r="E51" s="86">
        <v>0</v>
      </c>
      <c r="F51" s="87">
        <v>0</v>
      </c>
      <c r="G51" s="87">
        <f t="shared" si="1"/>
        <v>0</v>
      </c>
      <c r="H51" s="86">
        <f t="shared" si="8"/>
        <v>3</v>
      </c>
      <c r="I51" s="132">
        <f t="shared" si="2"/>
        <v>0</v>
      </c>
      <c r="J51" s="133">
        <f t="shared" si="3"/>
        <v>0.80213903743315507</v>
      </c>
      <c r="K51" s="90">
        <v>45</v>
      </c>
      <c r="L51" s="87">
        <v>0</v>
      </c>
      <c r="M51" s="87">
        <f t="shared" si="16"/>
        <v>45</v>
      </c>
      <c r="N51" s="86">
        <v>1</v>
      </c>
      <c r="O51" s="87">
        <v>1</v>
      </c>
      <c r="P51" s="87">
        <f t="shared" si="17"/>
        <v>2</v>
      </c>
      <c r="Q51" s="86">
        <f t="shared" si="9"/>
        <v>47</v>
      </c>
      <c r="R51" s="132">
        <f t="shared" si="6"/>
        <v>4.2553191489361701</v>
      </c>
      <c r="S51" s="133">
        <f t="shared" si="7"/>
        <v>1.1530912659470069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f>SUM(B46:B51)</f>
        <v>17</v>
      </c>
      <c r="C52" s="434">
        <f>SUM(C46:C51)</f>
        <v>2</v>
      </c>
      <c r="D52" s="94">
        <f t="shared" ref="D52:G52" si="18">SUM(D46:D51)</f>
        <v>19</v>
      </c>
      <c r="E52" s="93">
        <f>SUM(E46:E51)</f>
        <v>0</v>
      </c>
      <c r="F52" s="434">
        <f>SUM(F46:F51)</f>
        <v>1</v>
      </c>
      <c r="G52" s="94">
        <f t="shared" si="18"/>
        <v>1</v>
      </c>
      <c r="H52" s="93">
        <f t="shared" si="8"/>
        <v>20</v>
      </c>
      <c r="I52" s="95">
        <f t="shared" si="2"/>
        <v>5</v>
      </c>
      <c r="J52" s="96">
        <f t="shared" si="3"/>
        <v>5.3475935828877006</v>
      </c>
      <c r="K52" s="93">
        <f>SUM(K46:K51)</f>
        <v>312</v>
      </c>
      <c r="L52" s="434">
        <f>SUM(L46:L51)</f>
        <v>17</v>
      </c>
      <c r="M52" s="94">
        <f t="shared" ref="M52:P52" si="19">SUM(M46:M51)</f>
        <v>329</v>
      </c>
      <c r="N52" s="93">
        <f>SUM(N46:N51)</f>
        <v>4</v>
      </c>
      <c r="O52" s="434">
        <f>SUM(O46:O51)</f>
        <v>22</v>
      </c>
      <c r="P52" s="94">
        <f t="shared" si="19"/>
        <v>26</v>
      </c>
      <c r="Q52" s="93">
        <f t="shared" si="9"/>
        <v>355</v>
      </c>
      <c r="R52" s="95">
        <f t="shared" si="6"/>
        <v>7.323943661971831</v>
      </c>
      <c r="S52" s="96">
        <f t="shared" si="7"/>
        <v>8.7095191364082432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v>4</v>
      </c>
      <c r="C53" s="454">
        <v>0</v>
      </c>
      <c r="D53" s="135">
        <f t="shared" si="0"/>
        <v>4</v>
      </c>
      <c r="E53" s="134">
        <v>0</v>
      </c>
      <c r="F53" s="135">
        <v>1</v>
      </c>
      <c r="G53" s="135">
        <f t="shared" si="1"/>
        <v>1</v>
      </c>
      <c r="H53" s="134">
        <f t="shared" si="8"/>
        <v>5</v>
      </c>
      <c r="I53" s="136">
        <f t="shared" si="2"/>
        <v>20</v>
      </c>
      <c r="J53" s="137">
        <f t="shared" si="3"/>
        <v>1.3368983957219251</v>
      </c>
      <c r="K53" s="138">
        <v>35</v>
      </c>
      <c r="L53" s="135">
        <v>3</v>
      </c>
      <c r="M53" s="135">
        <f t="shared" ref="M53:M58" si="20">SUM(K53:L53)</f>
        <v>38</v>
      </c>
      <c r="N53" s="134">
        <v>2</v>
      </c>
      <c r="O53" s="135">
        <v>0</v>
      </c>
      <c r="P53" s="135">
        <f t="shared" ref="P53:P58" si="21">SUM(N53:O53)</f>
        <v>2</v>
      </c>
      <c r="Q53" s="134">
        <f t="shared" si="9"/>
        <v>40</v>
      </c>
      <c r="R53" s="136">
        <f t="shared" si="6"/>
        <v>5</v>
      </c>
      <c r="S53" s="137">
        <f t="shared" si="7"/>
        <v>0.98135426889106969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2</v>
      </c>
      <c r="C54" s="449">
        <v>0</v>
      </c>
      <c r="D54" s="75">
        <f t="shared" si="0"/>
        <v>2</v>
      </c>
      <c r="E54" s="74">
        <v>0</v>
      </c>
      <c r="F54" s="75">
        <v>0</v>
      </c>
      <c r="G54" s="75">
        <f t="shared" si="1"/>
        <v>0</v>
      </c>
      <c r="H54" s="74">
        <f t="shared" si="8"/>
        <v>2</v>
      </c>
      <c r="I54" s="76">
        <f t="shared" si="2"/>
        <v>0</v>
      </c>
      <c r="J54" s="77">
        <f t="shared" si="3"/>
        <v>0.53475935828876997</v>
      </c>
      <c r="K54" s="78">
        <v>44</v>
      </c>
      <c r="L54" s="75">
        <v>3</v>
      </c>
      <c r="M54" s="75">
        <f t="shared" si="20"/>
        <v>47</v>
      </c>
      <c r="N54" s="74">
        <v>1</v>
      </c>
      <c r="O54" s="75">
        <v>1</v>
      </c>
      <c r="P54" s="75">
        <f t="shared" si="21"/>
        <v>2</v>
      </c>
      <c r="Q54" s="74">
        <f t="shared" si="9"/>
        <v>49</v>
      </c>
      <c r="R54" s="76">
        <f t="shared" si="6"/>
        <v>4.0816326530612246</v>
      </c>
      <c r="S54" s="77">
        <f t="shared" si="7"/>
        <v>1.2021589793915604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3</v>
      </c>
      <c r="C55" s="449">
        <v>1</v>
      </c>
      <c r="D55" s="75">
        <f t="shared" si="0"/>
        <v>4</v>
      </c>
      <c r="E55" s="74">
        <v>0</v>
      </c>
      <c r="F55" s="75">
        <v>0</v>
      </c>
      <c r="G55" s="75">
        <f t="shared" si="1"/>
        <v>0</v>
      </c>
      <c r="H55" s="74">
        <f t="shared" si="8"/>
        <v>4</v>
      </c>
      <c r="I55" s="76">
        <f t="shared" si="2"/>
        <v>0</v>
      </c>
      <c r="J55" s="77">
        <f t="shared" si="3"/>
        <v>1.0695187165775399</v>
      </c>
      <c r="K55" s="78">
        <v>60</v>
      </c>
      <c r="L55" s="75">
        <v>7</v>
      </c>
      <c r="M55" s="75">
        <f t="shared" si="20"/>
        <v>67</v>
      </c>
      <c r="N55" s="74">
        <v>2</v>
      </c>
      <c r="O55" s="75">
        <v>5</v>
      </c>
      <c r="P55" s="75">
        <f t="shared" si="21"/>
        <v>7</v>
      </c>
      <c r="Q55" s="74">
        <f t="shared" si="9"/>
        <v>74</v>
      </c>
      <c r="R55" s="76">
        <f t="shared" si="6"/>
        <v>9.4594594594594597</v>
      </c>
      <c r="S55" s="77">
        <f t="shared" si="7"/>
        <v>1.8155053974484789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1</v>
      </c>
      <c r="C56" s="449">
        <v>0</v>
      </c>
      <c r="D56" s="75">
        <f t="shared" si="0"/>
        <v>1</v>
      </c>
      <c r="E56" s="74">
        <v>0</v>
      </c>
      <c r="F56" s="75">
        <v>0</v>
      </c>
      <c r="G56" s="75">
        <f t="shared" si="1"/>
        <v>0</v>
      </c>
      <c r="H56" s="74">
        <f t="shared" si="8"/>
        <v>1</v>
      </c>
      <c r="I56" s="128">
        <f t="shared" si="2"/>
        <v>0</v>
      </c>
      <c r="J56" s="129">
        <f t="shared" si="3"/>
        <v>0.26737967914438499</v>
      </c>
      <c r="K56" s="78">
        <v>52</v>
      </c>
      <c r="L56" s="75">
        <v>1</v>
      </c>
      <c r="M56" s="75">
        <f t="shared" si="20"/>
        <v>53</v>
      </c>
      <c r="N56" s="74">
        <v>0</v>
      </c>
      <c r="O56" s="75">
        <v>2</v>
      </c>
      <c r="P56" s="75">
        <f t="shared" si="21"/>
        <v>2</v>
      </c>
      <c r="Q56" s="74">
        <f t="shared" si="9"/>
        <v>55</v>
      </c>
      <c r="R56" s="128">
        <f t="shared" si="6"/>
        <v>3.6363636363636362</v>
      </c>
      <c r="S56" s="129">
        <f t="shared" si="7"/>
        <v>1.3493621197252208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1</v>
      </c>
      <c r="C57" s="75">
        <v>0</v>
      </c>
      <c r="D57" s="75">
        <f t="shared" si="0"/>
        <v>1</v>
      </c>
      <c r="E57" s="74">
        <v>0</v>
      </c>
      <c r="F57" s="75">
        <v>0</v>
      </c>
      <c r="G57" s="75">
        <f t="shared" si="1"/>
        <v>0</v>
      </c>
      <c r="H57" s="74">
        <f t="shared" si="8"/>
        <v>1</v>
      </c>
      <c r="I57" s="76">
        <f t="shared" si="2"/>
        <v>0</v>
      </c>
      <c r="J57" s="77">
        <f t="shared" si="3"/>
        <v>0.26737967914438499</v>
      </c>
      <c r="K57" s="78">
        <v>50</v>
      </c>
      <c r="L57" s="75">
        <v>0</v>
      </c>
      <c r="M57" s="75">
        <f t="shared" si="20"/>
        <v>50</v>
      </c>
      <c r="N57" s="74">
        <v>0</v>
      </c>
      <c r="O57" s="75">
        <v>2</v>
      </c>
      <c r="P57" s="75">
        <f t="shared" si="21"/>
        <v>2</v>
      </c>
      <c r="Q57" s="74">
        <f t="shared" si="9"/>
        <v>52</v>
      </c>
      <c r="R57" s="76">
        <f t="shared" si="6"/>
        <v>3.8461538461538458</v>
      </c>
      <c r="S57" s="77">
        <f t="shared" si="7"/>
        <v>1.2757605495583906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78</v>
      </c>
      <c r="B58" s="86">
        <v>0</v>
      </c>
      <c r="C58" s="87">
        <v>0</v>
      </c>
      <c r="D58" s="87">
        <f t="shared" si="0"/>
        <v>0</v>
      </c>
      <c r="E58" s="86">
        <v>0</v>
      </c>
      <c r="F58" s="87">
        <v>0</v>
      </c>
      <c r="G58" s="87">
        <f t="shared" si="1"/>
        <v>0</v>
      </c>
      <c r="H58" s="86">
        <f t="shared" si="8"/>
        <v>0</v>
      </c>
      <c r="I58" s="526" t="str">
        <f>IF(H58=0,"-",G58/H58%)</f>
        <v>-</v>
      </c>
      <c r="J58" s="133">
        <f t="shared" si="3"/>
        <v>0</v>
      </c>
      <c r="K58" s="90">
        <v>40</v>
      </c>
      <c r="L58" s="87">
        <v>5</v>
      </c>
      <c r="M58" s="87">
        <f t="shared" si="20"/>
        <v>45</v>
      </c>
      <c r="N58" s="86">
        <v>0</v>
      </c>
      <c r="O58" s="87">
        <v>2</v>
      </c>
      <c r="P58" s="87">
        <f t="shared" si="21"/>
        <v>2</v>
      </c>
      <c r="Q58" s="86">
        <f t="shared" si="9"/>
        <v>47</v>
      </c>
      <c r="R58" s="132">
        <f t="shared" si="6"/>
        <v>4.2553191489361701</v>
      </c>
      <c r="S58" s="133">
        <f t="shared" si="7"/>
        <v>1.1530912659470069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107</v>
      </c>
      <c r="B59" s="93">
        <f>SUM(B53:B58)</f>
        <v>11</v>
      </c>
      <c r="C59" s="94">
        <f t="shared" ref="C59:G59" si="22">SUM(C53:C58)</f>
        <v>1</v>
      </c>
      <c r="D59" s="94">
        <f t="shared" si="22"/>
        <v>12</v>
      </c>
      <c r="E59" s="93">
        <f t="shared" si="22"/>
        <v>0</v>
      </c>
      <c r="F59" s="94">
        <f t="shared" si="22"/>
        <v>1</v>
      </c>
      <c r="G59" s="94">
        <f t="shared" si="22"/>
        <v>1</v>
      </c>
      <c r="H59" s="93">
        <f t="shared" si="8"/>
        <v>13</v>
      </c>
      <c r="I59" s="95">
        <f t="shared" si="2"/>
        <v>7.6923076923076916</v>
      </c>
      <c r="J59" s="96">
        <f t="shared" si="3"/>
        <v>3.475935828877005</v>
      </c>
      <c r="K59" s="97">
        <f>SUM(K53:K58)</f>
        <v>281</v>
      </c>
      <c r="L59" s="94">
        <f t="shared" ref="L59:P59" si="23">SUM(L53:L58)</f>
        <v>19</v>
      </c>
      <c r="M59" s="94">
        <f t="shared" si="23"/>
        <v>300</v>
      </c>
      <c r="N59" s="93">
        <f t="shared" si="23"/>
        <v>5</v>
      </c>
      <c r="O59" s="94">
        <f t="shared" si="23"/>
        <v>12</v>
      </c>
      <c r="P59" s="94">
        <f t="shared" si="23"/>
        <v>17</v>
      </c>
      <c r="Q59" s="93">
        <f t="shared" si="9"/>
        <v>317</v>
      </c>
      <c r="R59" s="95">
        <f t="shared" si="6"/>
        <v>5.3627760252365935</v>
      </c>
      <c r="S59" s="96">
        <f t="shared" si="7"/>
        <v>7.7772325809617273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B30+B37+B38+B39+B40+B41+B42+B43+B44+B45+B52+B59</f>
        <v>271</v>
      </c>
      <c r="C60" s="142">
        <f t="shared" ref="C60:J60" si="24">C30+C37+C38+C39+C40+C41+C42+C43+C44+C45+C52+C59</f>
        <v>47</v>
      </c>
      <c r="D60" s="143">
        <f t="shared" si="24"/>
        <v>318</v>
      </c>
      <c r="E60" s="141">
        <f t="shared" si="24"/>
        <v>1</v>
      </c>
      <c r="F60" s="144">
        <f t="shared" si="24"/>
        <v>55</v>
      </c>
      <c r="G60" s="143">
        <f t="shared" si="24"/>
        <v>56</v>
      </c>
      <c r="H60" s="426">
        <f t="shared" si="24"/>
        <v>374</v>
      </c>
      <c r="I60" s="625">
        <f t="shared" si="2"/>
        <v>14.973262032085561</v>
      </c>
      <c r="J60" s="428">
        <f t="shared" si="24"/>
        <v>99.999999999999986</v>
      </c>
      <c r="K60" s="145">
        <f>K30+K37+K38+K39+K40+K41+K42+K43+K44+K45+K52+K59</f>
        <v>3110</v>
      </c>
      <c r="L60" s="142">
        <f t="shared" ref="L60:Q60" si="25">L30+L37+L38+L39+L40+L41+L42+L43+L44+L45+L52+L59</f>
        <v>542</v>
      </c>
      <c r="M60" s="143">
        <f t="shared" si="25"/>
        <v>3652</v>
      </c>
      <c r="N60" s="141">
        <f t="shared" si="25"/>
        <v>40</v>
      </c>
      <c r="O60" s="144">
        <f t="shared" si="25"/>
        <v>384</v>
      </c>
      <c r="P60" s="143">
        <f t="shared" si="25"/>
        <v>424</v>
      </c>
      <c r="Q60" s="426">
        <f t="shared" si="25"/>
        <v>4076</v>
      </c>
      <c r="R60" s="625">
        <f t="shared" si="6"/>
        <v>10.402355250245339</v>
      </c>
      <c r="S60" s="428">
        <f t="shared" si="7"/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3"/>
  <conditionalFormatting sqref="T30:U30 T37:U37 T44:U49 T52:U52 T59:U59">
    <cfRule type="expression" dxfId="57" priority="14" stopIfTrue="1">
      <formula>$Y30=1</formula>
    </cfRule>
  </conditionalFormatting>
  <conditionalFormatting sqref="B44:J49 B59:J59 B30:J30 B37:J37 B52:J52">
    <cfRule type="expression" dxfId="56" priority="10" stopIfTrue="1">
      <formula>$Y30=1</formula>
    </cfRule>
  </conditionalFormatting>
  <conditionalFormatting sqref="M30 M37 K44:R49 M52 K59:R59 P52:R52 P37:R37 P30:R30">
    <cfRule type="expression" dxfId="55" priority="9" stopIfTrue="1">
      <formula>$Y30=1</formula>
    </cfRule>
  </conditionalFormatting>
  <conditionalFormatting sqref="N52:O52">
    <cfRule type="expression" dxfId="54" priority="8" stopIfTrue="1">
      <formula>$Y52=1</formula>
    </cfRule>
  </conditionalFormatting>
  <conditionalFormatting sqref="N37:O37">
    <cfRule type="expression" dxfId="53" priority="7" stopIfTrue="1">
      <formula>$Y37=1</formula>
    </cfRule>
  </conditionalFormatting>
  <conditionalFormatting sqref="N30:O30">
    <cfRule type="expression" dxfId="52" priority="6" stopIfTrue="1">
      <formula>$Y30=1</formula>
    </cfRule>
  </conditionalFormatting>
  <conditionalFormatting sqref="K52:L52">
    <cfRule type="expression" dxfId="51" priority="5" stopIfTrue="1">
      <formula>$Y52=1</formula>
    </cfRule>
  </conditionalFormatting>
  <conditionalFormatting sqref="K37:L37">
    <cfRule type="expression" dxfId="50" priority="4" stopIfTrue="1">
      <formula>$Y37=1</formula>
    </cfRule>
  </conditionalFormatting>
  <conditionalFormatting sqref="K30:L30">
    <cfRule type="expression" dxfId="49" priority="3" stopIfTrue="1">
      <formula>$Y30=1</formula>
    </cfRule>
  </conditionalFormatting>
  <conditionalFormatting sqref="S44:S49 S59 S30 S37 S52">
    <cfRule type="expression" dxfId="48" priority="1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BG60"/>
  <sheetViews>
    <sheetView view="pageBreakPreview" zoomScale="85" zoomScaleNormal="55" zoomScaleSheetLayoutView="85" workbookViewId="0">
      <selection activeCell="A17" sqref="A17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101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0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67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92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239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68</v>
      </c>
      <c r="C21" s="38"/>
      <c r="D21" s="38"/>
      <c r="E21" s="38"/>
      <c r="F21" s="38"/>
      <c r="G21" s="38"/>
      <c r="H21" s="38"/>
      <c r="I21" s="38"/>
      <c r="J21" s="39"/>
      <c r="K21" s="40" t="s">
        <v>69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93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100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100</v>
      </c>
      <c r="S23" s="56" t="s">
        <v>94</v>
      </c>
      <c r="T23" s="61"/>
      <c r="U23" s="61"/>
      <c r="V23" s="62"/>
      <c r="W23" s="62"/>
      <c r="X23" s="62">
        <v>54</v>
      </c>
      <c r="Y23" s="62">
        <v>44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2</v>
      </c>
      <c r="C24" s="448">
        <v>0</v>
      </c>
      <c r="D24" s="66">
        <f>SUM(B24:C24)</f>
        <v>2</v>
      </c>
      <c r="E24" s="65">
        <v>0</v>
      </c>
      <c r="F24" s="66">
        <v>0</v>
      </c>
      <c r="G24" s="66">
        <f>SUM(E24:F24)</f>
        <v>0</v>
      </c>
      <c r="H24" s="65">
        <f>D24+G24</f>
        <v>2</v>
      </c>
      <c r="I24" s="67">
        <f>G24/H24%</f>
        <v>0</v>
      </c>
      <c r="J24" s="68">
        <f>H24/$H$60%</f>
        <v>0.82304526748971185</v>
      </c>
      <c r="K24" s="69">
        <v>2</v>
      </c>
      <c r="L24" s="66">
        <v>2</v>
      </c>
      <c r="M24" s="66">
        <f>SUM(K24:L24)</f>
        <v>4</v>
      </c>
      <c r="N24" s="65">
        <v>1</v>
      </c>
      <c r="O24" s="66">
        <v>0</v>
      </c>
      <c r="P24" s="66">
        <f>SUM(N24:O24)</f>
        <v>1</v>
      </c>
      <c r="Q24" s="65">
        <f>M24+P24</f>
        <v>5</v>
      </c>
      <c r="R24" s="67">
        <f>P24/Q24%</f>
        <v>20</v>
      </c>
      <c r="S24" s="68">
        <f>Q24/$Q$60%</f>
        <v>1.0940919037199124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1</v>
      </c>
      <c r="C25" s="449">
        <v>0</v>
      </c>
      <c r="D25" s="75">
        <f t="shared" ref="D25:D58" si="0">SUM(B25:C25)</f>
        <v>1</v>
      </c>
      <c r="E25" s="74">
        <v>0</v>
      </c>
      <c r="F25" s="75">
        <v>0</v>
      </c>
      <c r="G25" s="75">
        <f t="shared" ref="G25:G58" si="1">SUM(E25:F25)</f>
        <v>0</v>
      </c>
      <c r="H25" s="74">
        <f>D25+G25</f>
        <v>1</v>
      </c>
      <c r="I25" s="76">
        <f t="shared" ref="I25:I60" si="2">G25/H25%</f>
        <v>0</v>
      </c>
      <c r="J25" s="77">
        <f t="shared" ref="J25:J59" si="3">H25/$H$60%</f>
        <v>0.41152263374485593</v>
      </c>
      <c r="K25" s="78">
        <v>5</v>
      </c>
      <c r="L25" s="75">
        <v>1</v>
      </c>
      <c r="M25" s="75">
        <f t="shared" ref="M25:M29" si="4">SUM(K25:L25)</f>
        <v>6</v>
      </c>
      <c r="N25" s="74">
        <v>1</v>
      </c>
      <c r="O25" s="75">
        <v>1</v>
      </c>
      <c r="P25" s="75">
        <f t="shared" ref="P25:P29" si="5">SUM(N25:O25)</f>
        <v>2</v>
      </c>
      <c r="Q25" s="74">
        <f>M25+P25</f>
        <v>8</v>
      </c>
      <c r="R25" s="76">
        <f t="shared" ref="R25:R60" si="6">P25/Q25%</f>
        <v>25</v>
      </c>
      <c r="S25" s="77">
        <f t="shared" ref="S25:S60" si="7">Q25/$Q$60%</f>
        <v>1.7505470459518599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0</v>
      </c>
      <c r="C26" s="449">
        <v>0</v>
      </c>
      <c r="D26" s="75">
        <f t="shared" si="0"/>
        <v>0</v>
      </c>
      <c r="E26" s="74">
        <v>0</v>
      </c>
      <c r="F26" s="75">
        <v>0</v>
      </c>
      <c r="G26" s="75">
        <f t="shared" si="1"/>
        <v>0</v>
      </c>
      <c r="H26" s="74">
        <f t="shared" ref="H26:H59" si="8">D26+G26</f>
        <v>0</v>
      </c>
      <c r="I26" s="526" t="str">
        <f>IF(H26=0,"-",G26/H26%)</f>
        <v>-</v>
      </c>
      <c r="J26" s="77">
        <f t="shared" si="3"/>
        <v>0</v>
      </c>
      <c r="K26" s="78">
        <v>1</v>
      </c>
      <c r="L26" s="75">
        <v>0</v>
      </c>
      <c r="M26" s="75">
        <f t="shared" si="4"/>
        <v>1</v>
      </c>
      <c r="N26" s="74">
        <v>0</v>
      </c>
      <c r="O26" s="75">
        <v>0</v>
      </c>
      <c r="P26" s="75">
        <f t="shared" si="5"/>
        <v>0</v>
      </c>
      <c r="Q26" s="74">
        <f t="shared" ref="Q26:Q59" si="9">M26+P26</f>
        <v>1</v>
      </c>
      <c r="R26" s="76">
        <f t="shared" si="6"/>
        <v>0</v>
      </c>
      <c r="S26" s="77">
        <f t="shared" si="7"/>
        <v>0.21881838074398249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1</v>
      </c>
      <c r="C27" s="450">
        <v>0</v>
      </c>
      <c r="D27" s="81">
        <f t="shared" si="0"/>
        <v>1</v>
      </c>
      <c r="E27" s="80">
        <v>0</v>
      </c>
      <c r="F27" s="81">
        <v>0</v>
      </c>
      <c r="G27" s="81">
        <f t="shared" si="1"/>
        <v>0</v>
      </c>
      <c r="H27" s="80">
        <f t="shared" si="8"/>
        <v>1</v>
      </c>
      <c r="I27" s="82">
        <f t="shared" si="2"/>
        <v>0</v>
      </c>
      <c r="J27" s="83">
        <f t="shared" si="3"/>
        <v>0.41152263374485593</v>
      </c>
      <c r="K27" s="84">
        <v>0</v>
      </c>
      <c r="L27" s="81">
        <v>0</v>
      </c>
      <c r="M27" s="81">
        <f t="shared" si="4"/>
        <v>0</v>
      </c>
      <c r="N27" s="80">
        <v>0</v>
      </c>
      <c r="O27" s="81">
        <v>0</v>
      </c>
      <c r="P27" s="81">
        <f t="shared" si="5"/>
        <v>0</v>
      </c>
      <c r="Q27" s="80">
        <f t="shared" si="9"/>
        <v>0</v>
      </c>
      <c r="R27" s="526" t="str">
        <f>IF(Q27=0,"-",P27/Q27%)</f>
        <v>-</v>
      </c>
      <c r="S27" s="83">
        <f t="shared" si="7"/>
        <v>0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1</v>
      </c>
      <c r="C28" s="449">
        <v>0</v>
      </c>
      <c r="D28" s="75">
        <f t="shared" si="0"/>
        <v>1</v>
      </c>
      <c r="E28" s="74">
        <v>0</v>
      </c>
      <c r="F28" s="75">
        <v>0</v>
      </c>
      <c r="G28" s="75">
        <f t="shared" si="1"/>
        <v>0</v>
      </c>
      <c r="H28" s="74">
        <f t="shared" si="8"/>
        <v>1</v>
      </c>
      <c r="I28" s="76">
        <f t="shared" si="2"/>
        <v>0</v>
      </c>
      <c r="J28" s="77">
        <f t="shared" si="3"/>
        <v>0.41152263374485593</v>
      </c>
      <c r="K28" s="78">
        <v>2</v>
      </c>
      <c r="L28" s="75">
        <v>1</v>
      </c>
      <c r="M28" s="75">
        <f t="shared" si="4"/>
        <v>3</v>
      </c>
      <c r="N28" s="74">
        <v>0</v>
      </c>
      <c r="O28" s="75">
        <v>0</v>
      </c>
      <c r="P28" s="75">
        <f t="shared" si="5"/>
        <v>0</v>
      </c>
      <c r="Q28" s="74">
        <f t="shared" si="9"/>
        <v>3</v>
      </c>
      <c r="R28" s="76">
        <f t="shared" si="6"/>
        <v>0</v>
      </c>
      <c r="S28" s="77">
        <f t="shared" si="7"/>
        <v>0.65645514223194745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1</v>
      </c>
      <c r="C29" s="451">
        <v>0</v>
      </c>
      <c r="D29" s="87">
        <f t="shared" si="0"/>
        <v>1</v>
      </c>
      <c r="E29" s="86">
        <v>0</v>
      </c>
      <c r="F29" s="87">
        <v>0</v>
      </c>
      <c r="G29" s="87">
        <f t="shared" si="1"/>
        <v>0</v>
      </c>
      <c r="H29" s="86">
        <f t="shared" si="8"/>
        <v>1</v>
      </c>
      <c r="I29" s="88">
        <f t="shared" si="2"/>
        <v>0</v>
      </c>
      <c r="J29" s="89">
        <f t="shared" si="3"/>
        <v>0.41152263374485593</v>
      </c>
      <c r="K29" s="90">
        <v>1</v>
      </c>
      <c r="L29" s="87">
        <v>3</v>
      </c>
      <c r="M29" s="87">
        <f t="shared" si="4"/>
        <v>4</v>
      </c>
      <c r="N29" s="86">
        <v>0</v>
      </c>
      <c r="O29" s="87">
        <v>1</v>
      </c>
      <c r="P29" s="87">
        <f t="shared" si="5"/>
        <v>1</v>
      </c>
      <c r="Q29" s="86">
        <f t="shared" si="9"/>
        <v>5</v>
      </c>
      <c r="R29" s="88">
        <f t="shared" si="6"/>
        <v>20</v>
      </c>
      <c r="S29" s="89">
        <f t="shared" si="7"/>
        <v>1.0940919037199124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SUM(B24:B29)</f>
        <v>6</v>
      </c>
      <c r="C30" s="434">
        <f>SUM(C24:C29)</f>
        <v>0</v>
      </c>
      <c r="D30" s="94">
        <f t="shared" ref="D30:G30" si="10">SUM(D24:D29)</f>
        <v>6</v>
      </c>
      <c r="E30" s="93">
        <f>SUM(E24:E29)</f>
        <v>0</v>
      </c>
      <c r="F30" s="434">
        <f>SUM(F24:F29)</f>
        <v>0</v>
      </c>
      <c r="G30" s="94">
        <f t="shared" si="10"/>
        <v>0</v>
      </c>
      <c r="H30" s="93">
        <f t="shared" si="8"/>
        <v>6</v>
      </c>
      <c r="I30" s="95">
        <f t="shared" si="2"/>
        <v>0</v>
      </c>
      <c r="J30" s="96">
        <f t="shared" si="3"/>
        <v>2.4691358024691357</v>
      </c>
      <c r="K30" s="93">
        <f>SUM(K24:K29)</f>
        <v>11</v>
      </c>
      <c r="L30" s="434">
        <f>SUM(L24:L29)</f>
        <v>7</v>
      </c>
      <c r="M30" s="94">
        <f t="shared" ref="M30:P30" si="11">SUM(M24:M29)</f>
        <v>18</v>
      </c>
      <c r="N30" s="93">
        <f>SUM(N24:N29)</f>
        <v>2</v>
      </c>
      <c r="O30" s="434">
        <f>SUM(O24:O29)</f>
        <v>2</v>
      </c>
      <c r="P30" s="94">
        <f t="shared" si="11"/>
        <v>4</v>
      </c>
      <c r="Q30" s="93">
        <f t="shared" si="9"/>
        <v>22</v>
      </c>
      <c r="R30" s="95">
        <f t="shared" si="6"/>
        <v>18.181818181818183</v>
      </c>
      <c r="S30" s="96">
        <f t="shared" si="7"/>
        <v>4.814004376367615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2</v>
      </c>
      <c r="C31" s="452">
        <v>0</v>
      </c>
      <c r="D31" s="100">
        <f t="shared" si="0"/>
        <v>2</v>
      </c>
      <c r="E31" s="99">
        <v>0</v>
      </c>
      <c r="F31" s="100">
        <v>0</v>
      </c>
      <c r="G31" s="100">
        <f t="shared" si="1"/>
        <v>0</v>
      </c>
      <c r="H31" s="99">
        <f t="shared" si="8"/>
        <v>2</v>
      </c>
      <c r="I31" s="101">
        <f t="shared" si="2"/>
        <v>0</v>
      </c>
      <c r="J31" s="102">
        <f t="shared" si="3"/>
        <v>0.82304526748971185</v>
      </c>
      <c r="K31" s="103">
        <v>3</v>
      </c>
      <c r="L31" s="100">
        <v>0</v>
      </c>
      <c r="M31" s="100">
        <f t="shared" ref="M31:M36" si="12">SUM(K31:L31)</f>
        <v>3</v>
      </c>
      <c r="N31" s="99">
        <v>1</v>
      </c>
      <c r="O31" s="100">
        <v>1</v>
      </c>
      <c r="P31" s="100">
        <f t="shared" ref="P31:P36" si="13">SUM(N31:O31)</f>
        <v>2</v>
      </c>
      <c r="Q31" s="99">
        <f t="shared" si="9"/>
        <v>5</v>
      </c>
      <c r="R31" s="101">
        <f t="shared" si="6"/>
        <v>40</v>
      </c>
      <c r="S31" s="102">
        <f t="shared" si="7"/>
        <v>1.0940919037199124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2</v>
      </c>
      <c r="C32" s="449">
        <v>0</v>
      </c>
      <c r="D32" s="75">
        <f t="shared" si="0"/>
        <v>2</v>
      </c>
      <c r="E32" s="74">
        <v>0</v>
      </c>
      <c r="F32" s="75">
        <v>0</v>
      </c>
      <c r="G32" s="75">
        <f t="shared" si="1"/>
        <v>0</v>
      </c>
      <c r="H32" s="74">
        <f t="shared" si="8"/>
        <v>2</v>
      </c>
      <c r="I32" s="76">
        <f t="shared" si="2"/>
        <v>0</v>
      </c>
      <c r="J32" s="77">
        <f t="shared" si="3"/>
        <v>0.82304526748971185</v>
      </c>
      <c r="K32" s="78">
        <v>5</v>
      </c>
      <c r="L32" s="75">
        <v>0</v>
      </c>
      <c r="M32" s="75">
        <f t="shared" si="12"/>
        <v>5</v>
      </c>
      <c r="N32" s="74">
        <v>0</v>
      </c>
      <c r="O32" s="75">
        <v>0</v>
      </c>
      <c r="P32" s="75">
        <f t="shared" si="13"/>
        <v>0</v>
      </c>
      <c r="Q32" s="74">
        <f t="shared" si="9"/>
        <v>5</v>
      </c>
      <c r="R32" s="76">
        <f t="shared" si="6"/>
        <v>0</v>
      </c>
      <c r="S32" s="77">
        <f t="shared" si="7"/>
        <v>1.0940919037199124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1</v>
      </c>
      <c r="C33" s="449">
        <v>1</v>
      </c>
      <c r="D33" s="75">
        <f t="shared" si="0"/>
        <v>2</v>
      </c>
      <c r="E33" s="74">
        <v>0</v>
      </c>
      <c r="F33" s="75">
        <v>1</v>
      </c>
      <c r="G33" s="75">
        <f t="shared" si="1"/>
        <v>1</v>
      </c>
      <c r="H33" s="74">
        <f t="shared" si="8"/>
        <v>3</v>
      </c>
      <c r="I33" s="76">
        <f t="shared" si="2"/>
        <v>33.333333333333336</v>
      </c>
      <c r="J33" s="77">
        <f t="shared" si="3"/>
        <v>1.2345679012345678</v>
      </c>
      <c r="K33" s="78">
        <v>1</v>
      </c>
      <c r="L33" s="75">
        <v>0</v>
      </c>
      <c r="M33" s="75">
        <f t="shared" si="12"/>
        <v>1</v>
      </c>
      <c r="N33" s="74">
        <v>2</v>
      </c>
      <c r="O33" s="75">
        <v>1</v>
      </c>
      <c r="P33" s="75">
        <f t="shared" si="13"/>
        <v>3</v>
      </c>
      <c r="Q33" s="74">
        <f t="shared" si="9"/>
        <v>4</v>
      </c>
      <c r="R33" s="76">
        <f t="shared" si="6"/>
        <v>75</v>
      </c>
      <c r="S33" s="77">
        <f t="shared" si="7"/>
        <v>0.87527352297592997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1</v>
      </c>
      <c r="C34" s="449">
        <v>1</v>
      </c>
      <c r="D34" s="75">
        <f t="shared" si="0"/>
        <v>2</v>
      </c>
      <c r="E34" s="74">
        <v>0</v>
      </c>
      <c r="F34" s="75">
        <v>1</v>
      </c>
      <c r="G34" s="75">
        <f t="shared" si="1"/>
        <v>1</v>
      </c>
      <c r="H34" s="74">
        <f t="shared" si="8"/>
        <v>3</v>
      </c>
      <c r="I34" s="76">
        <f t="shared" si="2"/>
        <v>33.333333333333336</v>
      </c>
      <c r="J34" s="77">
        <f t="shared" si="3"/>
        <v>1.2345679012345678</v>
      </c>
      <c r="K34" s="78">
        <v>7</v>
      </c>
      <c r="L34" s="75">
        <v>0</v>
      </c>
      <c r="M34" s="75">
        <f t="shared" si="12"/>
        <v>7</v>
      </c>
      <c r="N34" s="74">
        <v>0</v>
      </c>
      <c r="O34" s="75">
        <v>1</v>
      </c>
      <c r="P34" s="75">
        <f t="shared" si="13"/>
        <v>1</v>
      </c>
      <c r="Q34" s="74">
        <f t="shared" si="9"/>
        <v>8</v>
      </c>
      <c r="R34" s="76">
        <f t="shared" si="6"/>
        <v>12.5</v>
      </c>
      <c r="S34" s="77">
        <f t="shared" si="7"/>
        <v>1.7505470459518599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3</v>
      </c>
      <c r="C35" s="449">
        <v>4</v>
      </c>
      <c r="D35" s="75">
        <f t="shared" si="0"/>
        <v>7</v>
      </c>
      <c r="E35" s="74">
        <v>0</v>
      </c>
      <c r="F35" s="75">
        <v>0</v>
      </c>
      <c r="G35" s="75">
        <f t="shared" si="1"/>
        <v>0</v>
      </c>
      <c r="H35" s="74">
        <f t="shared" si="8"/>
        <v>7</v>
      </c>
      <c r="I35" s="76">
        <f t="shared" si="2"/>
        <v>0</v>
      </c>
      <c r="J35" s="77">
        <f t="shared" si="3"/>
        <v>2.8806584362139915</v>
      </c>
      <c r="K35" s="78">
        <v>7</v>
      </c>
      <c r="L35" s="75">
        <v>2</v>
      </c>
      <c r="M35" s="75">
        <f t="shared" si="12"/>
        <v>9</v>
      </c>
      <c r="N35" s="74">
        <v>0</v>
      </c>
      <c r="O35" s="75">
        <v>1</v>
      </c>
      <c r="P35" s="75">
        <f t="shared" si="13"/>
        <v>1</v>
      </c>
      <c r="Q35" s="74">
        <f t="shared" si="9"/>
        <v>10</v>
      </c>
      <c r="R35" s="76">
        <f t="shared" si="6"/>
        <v>10</v>
      </c>
      <c r="S35" s="77">
        <f t="shared" si="7"/>
        <v>2.1881838074398248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0</v>
      </c>
      <c r="C36" s="451">
        <v>0</v>
      </c>
      <c r="D36" s="87">
        <f t="shared" si="0"/>
        <v>0</v>
      </c>
      <c r="E36" s="86">
        <v>0</v>
      </c>
      <c r="F36" s="87">
        <v>0</v>
      </c>
      <c r="G36" s="87">
        <f t="shared" si="1"/>
        <v>0</v>
      </c>
      <c r="H36" s="86">
        <f t="shared" si="8"/>
        <v>0</v>
      </c>
      <c r="I36" s="526" t="str">
        <f>IF(H36=0,"-",G36/H36%)</f>
        <v>-</v>
      </c>
      <c r="J36" s="89">
        <f t="shared" si="3"/>
        <v>0</v>
      </c>
      <c r="K36" s="90">
        <v>0</v>
      </c>
      <c r="L36" s="87">
        <v>2</v>
      </c>
      <c r="M36" s="87">
        <f t="shared" si="12"/>
        <v>2</v>
      </c>
      <c r="N36" s="86">
        <v>0</v>
      </c>
      <c r="O36" s="87">
        <v>1</v>
      </c>
      <c r="P36" s="87">
        <f t="shared" si="13"/>
        <v>1</v>
      </c>
      <c r="Q36" s="86">
        <f t="shared" si="9"/>
        <v>3</v>
      </c>
      <c r="R36" s="88">
        <f t="shared" si="6"/>
        <v>33.333333333333336</v>
      </c>
      <c r="S36" s="89">
        <f t="shared" si="7"/>
        <v>0.65645514223194745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453">
        <f>SUM(B31:B36)</f>
        <v>9</v>
      </c>
      <c r="C37" s="434">
        <f>SUM(C31:C36)</f>
        <v>6</v>
      </c>
      <c r="D37" s="94">
        <f t="shared" ref="D37:G37" si="14">SUM(D31:D36)</f>
        <v>15</v>
      </c>
      <c r="E37" s="93">
        <f>SUM(E31:E36)</f>
        <v>0</v>
      </c>
      <c r="F37" s="434">
        <f>SUM(F31:F36)</f>
        <v>2</v>
      </c>
      <c r="G37" s="94">
        <f t="shared" si="14"/>
        <v>2</v>
      </c>
      <c r="H37" s="93">
        <f t="shared" si="8"/>
        <v>17</v>
      </c>
      <c r="I37" s="95">
        <f t="shared" si="2"/>
        <v>11.76470588235294</v>
      </c>
      <c r="J37" s="96">
        <f t="shared" si="3"/>
        <v>6.9958847736625511</v>
      </c>
      <c r="K37" s="93">
        <f>SUM(K31:K36)</f>
        <v>23</v>
      </c>
      <c r="L37" s="434">
        <f>SUM(L31:L36)</f>
        <v>4</v>
      </c>
      <c r="M37" s="94">
        <f t="shared" ref="M37:P37" si="15">SUM(M31:M36)</f>
        <v>27</v>
      </c>
      <c r="N37" s="93">
        <f>SUM(N31:N36)</f>
        <v>3</v>
      </c>
      <c r="O37" s="434">
        <f>SUM(O31:O36)</f>
        <v>5</v>
      </c>
      <c r="P37" s="94">
        <f t="shared" si="15"/>
        <v>8</v>
      </c>
      <c r="Q37" s="93">
        <f t="shared" si="9"/>
        <v>35</v>
      </c>
      <c r="R37" s="95">
        <f t="shared" si="6"/>
        <v>22.857142857142858</v>
      </c>
      <c r="S37" s="96">
        <f t="shared" si="7"/>
        <v>7.6586433260393871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13</v>
      </c>
      <c r="C38" s="108">
        <v>1</v>
      </c>
      <c r="D38" s="94">
        <f t="shared" si="0"/>
        <v>14</v>
      </c>
      <c r="E38" s="104">
        <v>0</v>
      </c>
      <c r="F38" s="105">
        <v>1</v>
      </c>
      <c r="G38" s="94">
        <f t="shared" si="1"/>
        <v>1</v>
      </c>
      <c r="H38" s="93">
        <f t="shared" si="8"/>
        <v>15</v>
      </c>
      <c r="I38" s="95">
        <f t="shared" si="2"/>
        <v>6.666666666666667</v>
      </c>
      <c r="J38" s="96">
        <f t="shared" si="3"/>
        <v>6.1728395061728394</v>
      </c>
      <c r="K38" s="106">
        <v>34</v>
      </c>
      <c r="L38" s="105">
        <v>15</v>
      </c>
      <c r="M38" s="94">
        <f t="shared" ref="M38:M51" si="16">SUM(K38:L38)</f>
        <v>49</v>
      </c>
      <c r="N38" s="104">
        <v>1</v>
      </c>
      <c r="O38" s="105">
        <v>2</v>
      </c>
      <c r="P38" s="94">
        <f t="shared" ref="P38:P51" si="17">SUM(N38:O38)</f>
        <v>3</v>
      </c>
      <c r="Q38" s="93">
        <f t="shared" si="9"/>
        <v>52</v>
      </c>
      <c r="R38" s="95">
        <f t="shared" si="6"/>
        <v>5.7692307692307692</v>
      </c>
      <c r="S38" s="96">
        <f t="shared" si="7"/>
        <v>11.378555798687088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429" t="s">
        <v>32</v>
      </c>
      <c r="B39" s="104">
        <v>13</v>
      </c>
      <c r="C39" s="108">
        <v>5</v>
      </c>
      <c r="D39" s="94">
        <f t="shared" si="0"/>
        <v>18</v>
      </c>
      <c r="E39" s="104">
        <v>0</v>
      </c>
      <c r="F39" s="105">
        <v>3</v>
      </c>
      <c r="G39" s="94">
        <f t="shared" si="1"/>
        <v>3</v>
      </c>
      <c r="H39" s="93">
        <f t="shared" si="8"/>
        <v>21</v>
      </c>
      <c r="I39" s="95">
        <f t="shared" si="2"/>
        <v>14.285714285714286</v>
      </c>
      <c r="J39" s="96">
        <f t="shared" si="3"/>
        <v>8.6419753086419746</v>
      </c>
      <c r="K39" s="106">
        <v>33</v>
      </c>
      <c r="L39" s="105">
        <v>8</v>
      </c>
      <c r="M39" s="94">
        <f t="shared" si="16"/>
        <v>41</v>
      </c>
      <c r="N39" s="104">
        <v>0</v>
      </c>
      <c r="O39" s="105">
        <v>3</v>
      </c>
      <c r="P39" s="94">
        <f t="shared" si="17"/>
        <v>3</v>
      </c>
      <c r="Q39" s="93">
        <f t="shared" si="9"/>
        <v>44</v>
      </c>
      <c r="R39" s="95">
        <f t="shared" si="6"/>
        <v>6.8181818181818183</v>
      </c>
      <c r="S39" s="96">
        <f t="shared" si="7"/>
        <v>9.62800875273523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429" t="s">
        <v>33</v>
      </c>
      <c r="B40" s="104">
        <v>14</v>
      </c>
      <c r="C40" s="108">
        <v>2</v>
      </c>
      <c r="D40" s="94">
        <f t="shared" si="0"/>
        <v>16</v>
      </c>
      <c r="E40" s="104">
        <v>1</v>
      </c>
      <c r="F40" s="105">
        <v>1</v>
      </c>
      <c r="G40" s="94">
        <f t="shared" si="1"/>
        <v>2</v>
      </c>
      <c r="H40" s="93">
        <f t="shared" si="8"/>
        <v>18</v>
      </c>
      <c r="I40" s="95">
        <f t="shared" si="2"/>
        <v>11.111111111111111</v>
      </c>
      <c r="J40" s="96">
        <f t="shared" si="3"/>
        <v>7.4074074074074066</v>
      </c>
      <c r="K40" s="106">
        <v>34</v>
      </c>
      <c r="L40" s="105">
        <v>7</v>
      </c>
      <c r="M40" s="94">
        <f t="shared" si="16"/>
        <v>41</v>
      </c>
      <c r="N40" s="104">
        <v>1</v>
      </c>
      <c r="O40" s="105">
        <v>3</v>
      </c>
      <c r="P40" s="94">
        <f t="shared" si="17"/>
        <v>4</v>
      </c>
      <c r="Q40" s="93">
        <f t="shared" si="9"/>
        <v>45</v>
      </c>
      <c r="R40" s="95">
        <f t="shared" si="6"/>
        <v>8.8888888888888893</v>
      </c>
      <c r="S40" s="96">
        <f t="shared" si="7"/>
        <v>9.846827133479211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429" t="s">
        <v>34</v>
      </c>
      <c r="B41" s="104">
        <v>19</v>
      </c>
      <c r="C41" s="108">
        <v>0</v>
      </c>
      <c r="D41" s="94">
        <f t="shared" si="0"/>
        <v>19</v>
      </c>
      <c r="E41" s="104">
        <v>1</v>
      </c>
      <c r="F41" s="105">
        <v>0</v>
      </c>
      <c r="G41" s="94">
        <f t="shared" si="1"/>
        <v>1</v>
      </c>
      <c r="H41" s="93">
        <f t="shared" si="8"/>
        <v>20</v>
      </c>
      <c r="I41" s="95">
        <f t="shared" si="2"/>
        <v>5</v>
      </c>
      <c r="J41" s="96">
        <f t="shared" si="3"/>
        <v>8.2304526748971192</v>
      </c>
      <c r="K41" s="106">
        <v>23</v>
      </c>
      <c r="L41" s="105">
        <v>10</v>
      </c>
      <c r="M41" s="94">
        <f t="shared" si="16"/>
        <v>33</v>
      </c>
      <c r="N41" s="104">
        <v>0</v>
      </c>
      <c r="O41" s="105">
        <v>2</v>
      </c>
      <c r="P41" s="94">
        <f t="shared" si="17"/>
        <v>2</v>
      </c>
      <c r="Q41" s="93">
        <f t="shared" si="9"/>
        <v>35</v>
      </c>
      <c r="R41" s="95">
        <f t="shared" si="6"/>
        <v>5.7142857142857144</v>
      </c>
      <c r="S41" s="96">
        <f t="shared" si="7"/>
        <v>7.6586433260393871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429" t="s">
        <v>35</v>
      </c>
      <c r="B42" s="104">
        <v>24</v>
      </c>
      <c r="C42" s="108">
        <v>1</v>
      </c>
      <c r="D42" s="94">
        <f t="shared" si="0"/>
        <v>25</v>
      </c>
      <c r="E42" s="104">
        <v>0</v>
      </c>
      <c r="F42" s="105">
        <v>3</v>
      </c>
      <c r="G42" s="94">
        <f t="shared" si="1"/>
        <v>3</v>
      </c>
      <c r="H42" s="93">
        <f t="shared" si="8"/>
        <v>28</v>
      </c>
      <c r="I42" s="95">
        <f t="shared" si="2"/>
        <v>10.714285714285714</v>
      </c>
      <c r="J42" s="96">
        <f t="shared" si="3"/>
        <v>11.522633744855966</v>
      </c>
      <c r="K42" s="106">
        <v>15</v>
      </c>
      <c r="L42" s="105">
        <v>10</v>
      </c>
      <c r="M42" s="94">
        <f t="shared" si="16"/>
        <v>25</v>
      </c>
      <c r="N42" s="104">
        <v>0</v>
      </c>
      <c r="O42" s="105">
        <v>2</v>
      </c>
      <c r="P42" s="94">
        <f t="shared" si="17"/>
        <v>2</v>
      </c>
      <c r="Q42" s="93">
        <f t="shared" si="9"/>
        <v>27</v>
      </c>
      <c r="R42" s="95">
        <f t="shared" si="6"/>
        <v>7.4074074074074066</v>
      </c>
      <c r="S42" s="96">
        <f t="shared" si="7"/>
        <v>5.908096280087527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429" t="s">
        <v>36</v>
      </c>
      <c r="B43" s="104">
        <v>12</v>
      </c>
      <c r="C43" s="108">
        <v>1</v>
      </c>
      <c r="D43" s="94">
        <f t="shared" si="0"/>
        <v>13</v>
      </c>
      <c r="E43" s="104">
        <v>0</v>
      </c>
      <c r="F43" s="105">
        <v>2</v>
      </c>
      <c r="G43" s="94">
        <f t="shared" si="1"/>
        <v>2</v>
      </c>
      <c r="H43" s="93">
        <f t="shared" si="8"/>
        <v>15</v>
      </c>
      <c r="I43" s="95">
        <f t="shared" si="2"/>
        <v>13.333333333333334</v>
      </c>
      <c r="J43" s="96">
        <f t="shared" si="3"/>
        <v>6.1728395061728394</v>
      </c>
      <c r="K43" s="106">
        <v>38</v>
      </c>
      <c r="L43" s="105">
        <v>10</v>
      </c>
      <c r="M43" s="94">
        <f t="shared" si="16"/>
        <v>48</v>
      </c>
      <c r="N43" s="104">
        <v>3</v>
      </c>
      <c r="O43" s="105">
        <v>2</v>
      </c>
      <c r="P43" s="94">
        <f t="shared" si="17"/>
        <v>5</v>
      </c>
      <c r="Q43" s="93">
        <f t="shared" si="9"/>
        <v>53</v>
      </c>
      <c r="R43" s="95">
        <f t="shared" si="6"/>
        <v>9.4339622641509422</v>
      </c>
      <c r="S43" s="96">
        <f t="shared" si="7"/>
        <v>11.597374179431071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429" t="s">
        <v>37</v>
      </c>
      <c r="B44" s="107">
        <v>31</v>
      </c>
      <c r="C44" s="108">
        <v>9</v>
      </c>
      <c r="D44" s="109">
        <f t="shared" si="0"/>
        <v>40</v>
      </c>
      <c r="E44" s="107">
        <v>3</v>
      </c>
      <c r="F44" s="110">
        <v>2</v>
      </c>
      <c r="G44" s="109">
        <f t="shared" si="1"/>
        <v>5</v>
      </c>
      <c r="H44" s="104">
        <f t="shared" si="8"/>
        <v>45</v>
      </c>
      <c r="I44" s="95">
        <f t="shared" si="2"/>
        <v>11.111111111111111</v>
      </c>
      <c r="J44" s="96">
        <f t="shared" si="3"/>
        <v>18.518518518518519</v>
      </c>
      <c r="K44" s="111">
        <v>17</v>
      </c>
      <c r="L44" s="108">
        <v>7</v>
      </c>
      <c r="M44" s="109">
        <f t="shared" si="16"/>
        <v>24</v>
      </c>
      <c r="N44" s="107">
        <v>0</v>
      </c>
      <c r="O44" s="110">
        <v>4</v>
      </c>
      <c r="P44" s="109">
        <f t="shared" si="17"/>
        <v>4</v>
      </c>
      <c r="Q44" s="104">
        <f t="shared" si="9"/>
        <v>28</v>
      </c>
      <c r="R44" s="95">
        <f t="shared" si="6"/>
        <v>14.285714285714285</v>
      </c>
      <c r="S44" s="96">
        <f t="shared" si="7"/>
        <v>6.1269146608315097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v>9</v>
      </c>
      <c r="C45" s="108">
        <v>6</v>
      </c>
      <c r="D45" s="109">
        <f t="shared" si="0"/>
        <v>15</v>
      </c>
      <c r="E45" s="107">
        <v>0</v>
      </c>
      <c r="F45" s="110">
        <v>0</v>
      </c>
      <c r="G45" s="109">
        <f t="shared" si="1"/>
        <v>0</v>
      </c>
      <c r="H45" s="104">
        <f t="shared" si="8"/>
        <v>15</v>
      </c>
      <c r="I45" s="95">
        <f t="shared" si="2"/>
        <v>0</v>
      </c>
      <c r="J45" s="96">
        <f t="shared" si="3"/>
        <v>6.1728395061728394</v>
      </c>
      <c r="K45" s="111">
        <v>40</v>
      </c>
      <c r="L45" s="108">
        <v>7</v>
      </c>
      <c r="M45" s="109">
        <f t="shared" si="16"/>
        <v>47</v>
      </c>
      <c r="N45" s="107">
        <v>0</v>
      </c>
      <c r="O45" s="110">
        <v>4</v>
      </c>
      <c r="P45" s="109">
        <f t="shared" si="17"/>
        <v>4</v>
      </c>
      <c r="Q45" s="104">
        <f t="shared" si="9"/>
        <v>51</v>
      </c>
      <c r="R45" s="95">
        <f t="shared" si="6"/>
        <v>7.8431372549019605</v>
      </c>
      <c r="S45" s="96">
        <f t="shared" si="7"/>
        <v>11.159737417943106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v>4</v>
      </c>
      <c r="C46" s="115">
        <v>1</v>
      </c>
      <c r="D46" s="116">
        <f t="shared" si="0"/>
        <v>5</v>
      </c>
      <c r="E46" s="114">
        <v>0</v>
      </c>
      <c r="F46" s="117">
        <v>0</v>
      </c>
      <c r="G46" s="116">
        <f t="shared" si="1"/>
        <v>0</v>
      </c>
      <c r="H46" s="118">
        <f t="shared" si="8"/>
        <v>5</v>
      </c>
      <c r="I46" s="119">
        <f t="shared" si="2"/>
        <v>0</v>
      </c>
      <c r="J46" s="120">
        <f t="shared" si="3"/>
        <v>2.0576131687242798</v>
      </c>
      <c r="K46" s="121">
        <v>11</v>
      </c>
      <c r="L46" s="115">
        <v>0</v>
      </c>
      <c r="M46" s="116">
        <f t="shared" si="16"/>
        <v>11</v>
      </c>
      <c r="N46" s="114">
        <v>0</v>
      </c>
      <c r="O46" s="117">
        <v>0</v>
      </c>
      <c r="P46" s="116">
        <f t="shared" si="17"/>
        <v>0</v>
      </c>
      <c r="Q46" s="118">
        <f t="shared" si="9"/>
        <v>11</v>
      </c>
      <c r="R46" s="119">
        <f t="shared" si="6"/>
        <v>0</v>
      </c>
      <c r="S46" s="120">
        <f t="shared" si="7"/>
        <v>2.4070021881838075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v>6</v>
      </c>
      <c r="C47" s="124">
        <v>0</v>
      </c>
      <c r="D47" s="125">
        <f t="shared" si="0"/>
        <v>6</v>
      </c>
      <c r="E47" s="123">
        <v>0</v>
      </c>
      <c r="F47" s="126">
        <v>1</v>
      </c>
      <c r="G47" s="125">
        <f t="shared" si="1"/>
        <v>1</v>
      </c>
      <c r="H47" s="127">
        <f t="shared" si="8"/>
        <v>7</v>
      </c>
      <c r="I47" s="128">
        <f t="shared" si="2"/>
        <v>14.285714285714285</v>
      </c>
      <c r="J47" s="129">
        <f t="shared" si="3"/>
        <v>2.8806584362139915</v>
      </c>
      <c r="K47" s="130">
        <v>3</v>
      </c>
      <c r="L47" s="124">
        <v>1</v>
      </c>
      <c r="M47" s="125">
        <f t="shared" si="16"/>
        <v>4</v>
      </c>
      <c r="N47" s="123">
        <v>0</v>
      </c>
      <c r="O47" s="126">
        <v>0</v>
      </c>
      <c r="P47" s="125">
        <f t="shared" si="17"/>
        <v>0</v>
      </c>
      <c r="Q47" s="127">
        <f t="shared" si="9"/>
        <v>4</v>
      </c>
      <c r="R47" s="128">
        <f t="shared" si="6"/>
        <v>0</v>
      </c>
      <c r="S47" s="129">
        <f t="shared" si="7"/>
        <v>0.87527352297592997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v>3</v>
      </c>
      <c r="C48" s="124">
        <v>0</v>
      </c>
      <c r="D48" s="125">
        <f t="shared" si="0"/>
        <v>3</v>
      </c>
      <c r="E48" s="123">
        <v>0</v>
      </c>
      <c r="F48" s="126">
        <v>0</v>
      </c>
      <c r="G48" s="125">
        <f t="shared" si="1"/>
        <v>0</v>
      </c>
      <c r="H48" s="127">
        <f t="shared" si="8"/>
        <v>3</v>
      </c>
      <c r="I48" s="128">
        <f t="shared" si="2"/>
        <v>0</v>
      </c>
      <c r="J48" s="129">
        <f t="shared" si="3"/>
        <v>1.2345679012345678</v>
      </c>
      <c r="K48" s="130">
        <v>4</v>
      </c>
      <c r="L48" s="124">
        <v>0</v>
      </c>
      <c r="M48" s="125">
        <f t="shared" si="16"/>
        <v>4</v>
      </c>
      <c r="N48" s="123">
        <v>0</v>
      </c>
      <c r="O48" s="126">
        <v>0</v>
      </c>
      <c r="P48" s="125">
        <f t="shared" si="17"/>
        <v>0</v>
      </c>
      <c r="Q48" s="127">
        <f t="shared" si="9"/>
        <v>4</v>
      </c>
      <c r="R48" s="128">
        <f t="shared" si="6"/>
        <v>0</v>
      </c>
      <c r="S48" s="129">
        <f t="shared" si="7"/>
        <v>0.87527352297592997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v>2</v>
      </c>
      <c r="C49" s="124">
        <v>0</v>
      </c>
      <c r="D49" s="125">
        <f t="shared" si="0"/>
        <v>2</v>
      </c>
      <c r="E49" s="123">
        <v>0</v>
      </c>
      <c r="F49" s="126">
        <v>0</v>
      </c>
      <c r="G49" s="125">
        <f t="shared" si="1"/>
        <v>0</v>
      </c>
      <c r="H49" s="127">
        <f t="shared" si="8"/>
        <v>2</v>
      </c>
      <c r="I49" s="128">
        <f t="shared" si="2"/>
        <v>0</v>
      </c>
      <c r="J49" s="129">
        <f t="shared" si="3"/>
        <v>0.82304526748971185</v>
      </c>
      <c r="K49" s="130">
        <v>5</v>
      </c>
      <c r="L49" s="124">
        <v>1</v>
      </c>
      <c r="M49" s="125">
        <f t="shared" si="16"/>
        <v>6</v>
      </c>
      <c r="N49" s="123">
        <v>0</v>
      </c>
      <c r="O49" s="126">
        <v>0</v>
      </c>
      <c r="P49" s="125">
        <f t="shared" si="17"/>
        <v>0</v>
      </c>
      <c r="Q49" s="127">
        <f t="shared" si="9"/>
        <v>6</v>
      </c>
      <c r="R49" s="128">
        <f t="shared" si="6"/>
        <v>0</v>
      </c>
      <c r="S49" s="129">
        <f t="shared" si="7"/>
        <v>1.3129102844638949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v>5</v>
      </c>
      <c r="C50" s="449">
        <v>0</v>
      </c>
      <c r="D50" s="75">
        <f t="shared" si="0"/>
        <v>5</v>
      </c>
      <c r="E50" s="74">
        <v>0</v>
      </c>
      <c r="F50" s="75">
        <v>0</v>
      </c>
      <c r="G50" s="75">
        <f t="shared" si="1"/>
        <v>0</v>
      </c>
      <c r="H50" s="74">
        <f t="shared" si="8"/>
        <v>5</v>
      </c>
      <c r="I50" s="76">
        <f t="shared" si="2"/>
        <v>0</v>
      </c>
      <c r="J50" s="77">
        <f t="shared" si="3"/>
        <v>2.0576131687242798</v>
      </c>
      <c r="K50" s="78">
        <v>5</v>
      </c>
      <c r="L50" s="75">
        <v>1</v>
      </c>
      <c r="M50" s="75">
        <f t="shared" si="16"/>
        <v>6</v>
      </c>
      <c r="N50" s="74">
        <v>0</v>
      </c>
      <c r="O50" s="75">
        <v>0</v>
      </c>
      <c r="P50" s="75">
        <f t="shared" si="17"/>
        <v>0</v>
      </c>
      <c r="Q50" s="74">
        <f t="shared" si="9"/>
        <v>6</v>
      </c>
      <c r="R50" s="76">
        <f t="shared" si="6"/>
        <v>0</v>
      </c>
      <c r="S50" s="77">
        <f t="shared" si="7"/>
        <v>1.3129102844638949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v>4</v>
      </c>
      <c r="C51" s="451">
        <v>0</v>
      </c>
      <c r="D51" s="87">
        <f t="shared" si="0"/>
        <v>4</v>
      </c>
      <c r="E51" s="86">
        <v>0</v>
      </c>
      <c r="F51" s="87">
        <v>0</v>
      </c>
      <c r="G51" s="87">
        <f t="shared" si="1"/>
        <v>0</v>
      </c>
      <c r="H51" s="86">
        <f t="shared" si="8"/>
        <v>4</v>
      </c>
      <c r="I51" s="132">
        <f t="shared" si="2"/>
        <v>0</v>
      </c>
      <c r="J51" s="133">
        <f t="shared" si="3"/>
        <v>1.6460905349794237</v>
      </c>
      <c r="K51" s="90">
        <v>9</v>
      </c>
      <c r="L51" s="87">
        <v>0</v>
      </c>
      <c r="M51" s="87">
        <f t="shared" si="16"/>
        <v>9</v>
      </c>
      <c r="N51" s="86">
        <v>0</v>
      </c>
      <c r="O51" s="87">
        <v>0</v>
      </c>
      <c r="P51" s="87">
        <f t="shared" si="17"/>
        <v>0</v>
      </c>
      <c r="Q51" s="86">
        <f t="shared" si="9"/>
        <v>9</v>
      </c>
      <c r="R51" s="132">
        <f t="shared" si="6"/>
        <v>0</v>
      </c>
      <c r="S51" s="133">
        <f t="shared" si="7"/>
        <v>1.9693654266958422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f>SUM(B46:B51)</f>
        <v>24</v>
      </c>
      <c r="C52" s="434">
        <f>SUM(C46:C51)</f>
        <v>1</v>
      </c>
      <c r="D52" s="94">
        <f t="shared" ref="D52:G52" si="18">SUM(D46:D51)</f>
        <v>25</v>
      </c>
      <c r="E52" s="93">
        <f>SUM(E46:E51)</f>
        <v>0</v>
      </c>
      <c r="F52" s="434">
        <f>SUM(F46:F51)</f>
        <v>1</v>
      </c>
      <c r="G52" s="94">
        <f t="shared" si="18"/>
        <v>1</v>
      </c>
      <c r="H52" s="93">
        <f t="shared" si="8"/>
        <v>26</v>
      </c>
      <c r="I52" s="95">
        <f t="shared" si="2"/>
        <v>3.8461538461538458</v>
      </c>
      <c r="J52" s="96">
        <f t="shared" si="3"/>
        <v>10.699588477366255</v>
      </c>
      <c r="K52" s="93">
        <f>SUM(K46:K51)</f>
        <v>37</v>
      </c>
      <c r="L52" s="434">
        <f>SUM(L46:L51)</f>
        <v>3</v>
      </c>
      <c r="M52" s="94">
        <f t="shared" ref="M52:P52" si="19">SUM(M46:M51)</f>
        <v>40</v>
      </c>
      <c r="N52" s="93">
        <f>SUM(N46:N51)</f>
        <v>0</v>
      </c>
      <c r="O52" s="434">
        <f>SUM(O46:O51)</f>
        <v>0</v>
      </c>
      <c r="P52" s="94">
        <f t="shared" si="19"/>
        <v>0</v>
      </c>
      <c r="Q52" s="93">
        <f t="shared" si="9"/>
        <v>40</v>
      </c>
      <c r="R52" s="95">
        <f t="shared" si="6"/>
        <v>0</v>
      </c>
      <c r="S52" s="96">
        <f t="shared" si="7"/>
        <v>8.7527352297592991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v>3</v>
      </c>
      <c r="C53" s="454">
        <v>0</v>
      </c>
      <c r="D53" s="135">
        <f t="shared" si="0"/>
        <v>3</v>
      </c>
      <c r="E53" s="134">
        <v>0</v>
      </c>
      <c r="F53" s="135">
        <v>0</v>
      </c>
      <c r="G53" s="135">
        <f t="shared" si="1"/>
        <v>0</v>
      </c>
      <c r="H53" s="134">
        <f t="shared" si="8"/>
        <v>3</v>
      </c>
      <c r="I53" s="136">
        <f t="shared" si="2"/>
        <v>0</v>
      </c>
      <c r="J53" s="137">
        <f t="shared" si="3"/>
        <v>1.2345679012345678</v>
      </c>
      <c r="K53" s="138">
        <v>5</v>
      </c>
      <c r="L53" s="135">
        <v>0</v>
      </c>
      <c r="M53" s="135">
        <f t="shared" ref="M53:M58" si="20">SUM(K53:L53)</f>
        <v>5</v>
      </c>
      <c r="N53" s="134">
        <v>0</v>
      </c>
      <c r="O53" s="135">
        <v>0</v>
      </c>
      <c r="P53" s="135">
        <f t="shared" ref="P53:P58" si="21">SUM(N53:O53)</f>
        <v>0</v>
      </c>
      <c r="Q53" s="134">
        <f t="shared" si="9"/>
        <v>5</v>
      </c>
      <c r="R53" s="136">
        <f t="shared" si="6"/>
        <v>0</v>
      </c>
      <c r="S53" s="137">
        <f t="shared" si="7"/>
        <v>1.0940919037199124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1</v>
      </c>
      <c r="C54" s="449">
        <v>0</v>
      </c>
      <c r="D54" s="75">
        <f t="shared" si="0"/>
        <v>1</v>
      </c>
      <c r="E54" s="74">
        <v>0</v>
      </c>
      <c r="F54" s="75">
        <v>0</v>
      </c>
      <c r="G54" s="75">
        <f t="shared" si="1"/>
        <v>0</v>
      </c>
      <c r="H54" s="74">
        <f t="shared" si="8"/>
        <v>1</v>
      </c>
      <c r="I54" s="76">
        <f t="shared" si="2"/>
        <v>0</v>
      </c>
      <c r="J54" s="77">
        <f t="shared" si="3"/>
        <v>0.41152263374485593</v>
      </c>
      <c r="K54" s="78">
        <v>6</v>
      </c>
      <c r="L54" s="75">
        <v>1</v>
      </c>
      <c r="M54" s="75">
        <f t="shared" si="20"/>
        <v>7</v>
      </c>
      <c r="N54" s="74">
        <v>0</v>
      </c>
      <c r="O54" s="75">
        <v>0</v>
      </c>
      <c r="P54" s="75">
        <f t="shared" si="21"/>
        <v>0</v>
      </c>
      <c r="Q54" s="74">
        <f t="shared" si="9"/>
        <v>7</v>
      </c>
      <c r="R54" s="76">
        <f t="shared" si="6"/>
        <v>0</v>
      </c>
      <c r="S54" s="77">
        <f t="shared" si="7"/>
        <v>1.5317286652078774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4</v>
      </c>
      <c r="C55" s="449">
        <v>1</v>
      </c>
      <c r="D55" s="75">
        <f t="shared" si="0"/>
        <v>5</v>
      </c>
      <c r="E55" s="74">
        <v>0</v>
      </c>
      <c r="F55" s="75">
        <v>0</v>
      </c>
      <c r="G55" s="75">
        <f t="shared" si="1"/>
        <v>0</v>
      </c>
      <c r="H55" s="74">
        <f t="shared" si="8"/>
        <v>5</v>
      </c>
      <c r="I55" s="76">
        <f t="shared" si="2"/>
        <v>0</v>
      </c>
      <c r="J55" s="77">
        <f t="shared" si="3"/>
        <v>2.0576131687242798</v>
      </c>
      <c r="K55" s="78">
        <v>3</v>
      </c>
      <c r="L55" s="75">
        <v>0</v>
      </c>
      <c r="M55" s="75">
        <f t="shared" si="20"/>
        <v>3</v>
      </c>
      <c r="N55" s="74">
        <v>0</v>
      </c>
      <c r="O55" s="75">
        <v>1</v>
      </c>
      <c r="P55" s="75">
        <f t="shared" si="21"/>
        <v>1</v>
      </c>
      <c r="Q55" s="74">
        <f t="shared" si="9"/>
        <v>4</v>
      </c>
      <c r="R55" s="76">
        <f t="shared" si="6"/>
        <v>25</v>
      </c>
      <c r="S55" s="77">
        <f t="shared" si="7"/>
        <v>0.87527352297592997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4</v>
      </c>
      <c r="C56" s="449">
        <v>0</v>
      </c>
      <c r="D56" s="75">
        <f t="shared" si="0"/>
        <v>4</v>
      </c>
      <c r="E56" s="74">
        <v>0</v>
      </c>
      <c r="F56" s="75">
        <v>0</v>
      </c>
      <c r="G56" s="75">
        <f t="shared" si="1"/>
        <v>0</v>
      </c>
      <c r="H56" s="74">
        <f t="shared" si="8"/>
        <v>4</v>
      </c>
      <c r="I56" s="128">
        <f t="shared" si="2"/>
        <v>0</v>
      </c>
      <c r="J56" s="129">
        <f t="shared" si="3"/>
        <v>1.6460905349794237</v>
      </c>
      <c r="K56" s="78">
        <v>1</v>
      </c>
      <c r="L56" s="75">
        <v>0</v>
      </c>
      <c r="M56" s="75">
        <f t="shared" si="20"/>
        <v>1</v>
      </c>
      <c r="N56" s="74">
        <v>0</v>
      </c>
      <c r="O56" s="75">
        <v>0</v>
      </c>
      <c r="P56" s="75">
        <f t="shared" si="21"/>
        <v>0</v>
      </c>
      <c r="Q56" s="74">
        <f t="shared" si="9"/>
        <v>1</v>
      </c>
      <c r="R56" s="128">
        <f t="shared" si="6"/>
        <v>0</v>
      </c>
      <c r="S56" s="129">
        <f t="shared" si="7"/>
        <v>0.21881838074398249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2</v>
      </c>
      <c r="C57" s="75">
        <v>0</v>
      </c>
      <c r="D57" s="75">
        <f t="shared" si="0"/>
        <v>2</v>
      </c>
      <c r="E57" s="74">
        <v>0</v>
      </c>
      <c r="F57" s="75">
        <v>0</v>
      </c>
      <c r="G57" s="75">
        <f t="shared" si="1"/>
        <v>0</v>
      </c>
      <c r="H57" s="74">
        <f t="shared" si="8"/>
        <v>2</v>
      </c>
      <c r="I57" s="76">
        <f t="shared" si="2"/>
        <v>0</v>
      </c>
      <c r="J57" s="77">
        <f t="shared" si="3"/>
        <v>0.82304526748971185</v>
      </c>
      <c r="K57" s="78">
        <v>0</v>
      </c>
      <c r="L57" s="75">
        <v>2</v>
      </c>
      <c r="M57" s="75">
        <f t="shared" si="20"/>
        <v>2</v>
      </c>
      <c r="N57" s="74">
        <v>0</v>
      </c>
      <c r="O57" s="75">
        <v>0</v>
      </c>
      <c r="P57" s="75">
        <f t="shared" si="21"/>
        <v>0</v>
      </c>
      <c r="Q57" s="74">
        <f t="shared" si="9"/>
        <v>2</v>
      </c>
      <c r="R57" s="76">
        <f t="shared" si="6"/>
        <v>0</v>
      </c>
      <c r="S57" s="77">
        <f t="shared" si="7"/>
        <v>0.43763676148796499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51</v>
      </c>
      <c r="B58" s="86">
        <v>2</v>
      </c>
      <c r="C58" s="87">
        <v>0</v>
      </c>
      <c r="D58" s="87">
        <f t="shared" si="0"/>
        <v>2</v>
      </c>
      <c r="E58" s="86">
        <v>0</v>
      </c>
      <c r="F58" s="87">
        <v>0</v>
      </c>
      <c r="G58" s="87">
        <f t="shared" si="1"/>
        <v>0</v>
      </c>
      <c r="H58" s="86">
        <f t="shared" si="8"/>
        <v>2</v>
      </c>
      <c r="I58" s="132">
        <f t="shared" si="2"/>
        <v>0</v>
      </c>
      <c r="J58" s="133">
        <f t="shared" si="3"/>
        <v>0.82304526748971185</v>
      </c>
      <c r="K58" s="90">
        <v>5</v>
      </c>
      <c r="L58" s="87">
        <v>0</v>
      </c>
      <c r="M58" s="87">
        <f t="shared" si="20"/>
        <v>5</v>
      </c>
      <c r="N58" s="86">
        <v>0</v>
      </c>
      <c r="O58" s="87">
        <v>1</v>
      </c>
      <c r="P58" s="87">
        <f t="shared" si="21"/>
        <v>1</v>
      </c>
      <c r="Q58" s="86">
        <f t="shared" si="9"/>
        <v>6</v>
      </c>
      <c r="R58" s="132">
        <f t="shared" si="6"/>
        <v>16.666666666666668</v>
      </c>
      <c r="S58" s="133">
        <f t="shared" si="7"/>
        <v>1.3129102844638949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52</v>
      </c>
      <c r="B59" s="93">
        <f>SUM(B53:B58)</f>
        <v>16</v>
      </c>
      <c r="C59" s="94">
        <f t="shared" ref="C59:G59" si="22">SUM(C53:C58)</f>
        <v>1</v>
      </c>
      <c r="D59" s="94">
        <f t="shared" si="22"/>
        <v>17</v>
      </c>
      <c r="E59" s="93">
        <f t="shared" si="22"/>
        <v>0</v>
      </c>
      <c r="F59" s="94">
        <f t="shared" si="22"/>
        <v>0</v>
      </c>
      <c r="G59" s="94">
        <f t="shared" si="22"/>
        <v>0</v>
      </c>
      <c r="H59" s="93">
        <f t="shared" si="8"/>
        <v>17</v>
      </c>
      <c r="I59" s="95">
        <f t="shared" si="2"/>
        <v>0</v>
      </c>
      <c r="J59" s="96">
        <f t="shared" si="3"/>
        <v>6.9958847736625511</v>
      </c>
      <c r="K59" s="97">
        <f>SUM(K53:K58)</f>
        <v>20</v>
      </c>
      <c r="L59" s="94">
        <f t="shared" ref="L59:P59" si="23">SUM(L53:L58)</f>
        <v>3</v>
      </c>
      <c r="M59" s="94">
        <f t="shared" si="23"/>
        <v>23</v>
      </c>
      <c r="N59" s="93">
        <f t="shared" si="23"/>
        <v>0</v>
      </c>
      <c r="O59" s="94">
        <f t="shared" si="23"/>
        <v>2</v>
      </c>
      <c r="P59" s="94">
        <f t="shared" si="23"/>
        <v>2</v>
      </c>
      <c r="Q59" s="93">
        <f t="shared" si="9"/>
        <v>25</v>
      </c>
      <c r="R59" s="95">
        <f t="shared" si="6"/>
        <v>8</v>
      </c>
      <c r="S59" s="96">
        <f t="shared" si="7"/>
        <v>5.4704595185995624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B30+B37+B38+B39+B40+B41+B42+B43+B44+B45+B52+B59</f>
        <v>190</v>
      </c>
      <c r="C60" s="142">
        <f t="shared" ref="C60:J60" si="24">C30+C37+C38+C39+C40+C41+C42+C43+C44+C45+C52+C59</f>
        <v>33</v>
      </c>
      <c r="D60" s="143">
        <f t="shared" si="24"/>
        <v>223</v>
      </c>
      <c r="E60" s="141">
        <f t="shared" si="24"/>
        <v>5</v>
      </c>
      <c r="F60" s="144">
        <f t="shared" si="24"/>
        <v>15</v>
      </c>
      <c r="G60" s="143">
        <f t="shared" si="24"/>
        <v>20</v>
      </c>
      <c r="H60" s="426">
        <f t="shared" si="24"/>
        <v>243</v>
      </c>
      <c r="I60" s="625">
        <f t="shared" si="2"/>
        <v>8.2304526748971192</v>
      </c>
      <c r="J60" s="428">
        <f t="shared" si="24"/>
        <v>100.00000000000001</v>
      </c>
      <c r="K60" s="145">
        <f>K30+K37+K38+K39+K40+K41+K42+K43+K44+K45+K52+K59</f>
        <v>325</v>
      </c>
      <c r="L60" s="142">
        <f t="shared" ref="L60:Q60" si="25">L30+L37+L38+L39+L40+L41+L42+L43+L44+L45+L52+L59</f>
        <v>91</v>
      </c>
      <c r="M60" s="143">
        <f t="shared" si="25"/>
        <v>416</v>
      </c>
      <c r="N60" s="141">
        <f t="shared" si="25"/>
        <v>10</v>
      </c>
      <c r="O60" s="144">
        <f t="shared" si="25"/>
        <v>31</v>
      </c>
      <c r="P60" s="143">
        <f t="shared" si="25"/>
        <v>41</v>
      </c>
      <c r="Q60" s="426">
        <f t="shared" si="25"/>
        <v>457</v>
      </c>
      <c r="R60" s="625">
        <f t="shared" si="6"/>
        <v>8.9715536105032818</v>
      </c>
      <c r="S60" s="428">
        <f t="shared" si="7"/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3"/>
  <conditionalFormatting sqref="T30:U30 T37:U37 T44:U49 T52:U52 T59:U59">
    <cfRule type="expression" dxfId="47" priority="17" stopIfTrue="1">
      <formula>$Y30=1</formula>
    </cfRule>
  </conditionalFormatting>
  <conditionalFormatting sqref="B44:J49 B59:J59 B30:J30 B37:J37 B52:J52">
    <cfRule type="expression" dxfId="46" priority="13" stopIfTrue="1">
      <formula>$Y30=1</formula>
    </cfRule>
  </conditionalFormatting>
  <conditionalFormatting sqref="M30 M37 K44:R49 M52 K59:R59 P52:R52 P37:R37 P30:R30">
    <cfRule type="expression" dxfId="45" priority="12" stopIfTrue="1">
      <formula>$Y30=1</formula>
    </cfRule>
  </conditionalFormatting>
  <conditionalFormatting sqref="N52">
    <cfRule type="expression" dxfId="44" priority="11" stopIfTrue="1">
      <formula>$Y52=1</formula>
    </cfRule>
  </conditionalFormatting>
  <conditionalFormatting sqref="N37">
    <cfRule type="expression" dxfId="43" priority="10" stopIfTrue="1">
      <formula>$Y37=1</formula>
    </cfRule>
  </conditionalFormatting>
  <conditionalFormatting sqref="N30">
    <cfRule type="expression" dxfId="42" priority="9" stopIfTrue="1">
      <formula>$Y30=1</formula>
    </cfRule>
  </conditionalFormatting>
  <conditionalFormatting sqref="K52:L52">
    <cfRule type="expression" dxfId="41" priority="8" stopIfTrue="1">
      <formula>$Y52=1</formula>
    </cfRule>
  </conditionalFormatting>
  <conditionalFormatting sqref="K37:L37">
    <cfRule type="expression" dxfId="40" priority="7" stopIfTrue="1">
      <formula>$Y37=1</formula>
    </cfRule>
  </conditionalFormatting>
  <conditionalFormatting sqref="K30:L30">
    <cfRule type="expression" dxfId="39" priority="6" stopIfTrue="1">
      <formula>$Y30=1</formula>
    </cfRule>
  </conditionalFormatting>
  <conditionalFormatting sqref="O37">
    <cfRule type="expression" dxfId="38" priority="5" stopIfTrue="1">
      <formula>$Y37=1</formula>
    </cfRule>
  </conditionalFormatting>
  <conditionalFormatting sqref="O30">
    <cfRule type="expression" dxfId="37" priority="4" stopIfTrue="1">
      <formula>$Y30=1</formula>
    </cfRule>
  </conditionalFormatting>
  <conditionalFormatting sqref="O52">
    <cfRule type="expression" dxfId="36" priority="3" stopIfTrue="1">
      <formula>$Y52=1</formula>
    </cfRule>
  </conditionalFormatting>
  <conditionalFormatting sqref="S44:S49 S59 S30 S37 S52">
    <cfRule type="expression" dxfId="35" priority="1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BG60"/>
  <sheetViews>
    <sheetView view="pageBreakPreview" zoomScale="85" zoomScaleNormal="55" zoomScaleSheetLayoutView="85" workbookViewId="0">
      <selection activeCell="A17" sqref="A17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101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105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70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239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55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71</v>
      </c>
      <c r="C21" s="38"/>
      <c r="D21" s="38"/>
      <c r="E21" s="38"/>
      <c r="F21" s="38"/>
      <c r="G21" s="38"/>
      <c r="H21" s="38"/>
      <c r="I21" s="38"/>
      <c r="J21" s="39"/>
      <c r="K21" s="40" t="s">
        <v>54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4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98</v>
      </c>
      <c r="J23" s="56" t="s">
        <v>99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109</v>
      </c>
      <c r="S23" s="56" t="s">
        <v>16</v>
      </c>
      <c r="T23" s="61"/>
      <c r="U23" s="61"/>
      <c r="V23" s="62"/>
      <c r="W23" s="62"/>
      <c r="X23" s="62">
        <v>761</v>
      </c>
      <c r="Y23" s="62">
        <v>116</v>
      </c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v>39</v>
      </c>
      <c r="C24" s="448">
        <v>2</v>
      </c>
      <c r="D24" s="66">
        <f>SUM(B24:C24)</f>
        <v>41</v>
      </c>
      <c r="E24" s="65">
        <v>2</v>
      </c>
      <c r="F24" s="66">
        <v>4</v>
      </c>
      <c r="G24" s="66">
        <f>SUM(E24:F24)</f>
        <v>6</v>
      </c>
      <c r="H24" s="65">
        <f>D24+G24</f>
        <v>47</v>
      </c>
      <c r="I24" s="67">
        <f>G24/H24%</f>
        <v>12.765957446808512</v>
      </c>
      <c r="J24" s="68">
        <f>H24/$H$60%</f>
        <v>1.9074675324675325</v>
      </c>
      <c r="K24" s="69">
        <v>21</v>
      </c>
      <c r="L24" s="66">
        <v>2</v>
      </c>
      <c r="M24" s="66">
        <f>SUM(K24:L24)</f>
        <v>23</v>
      </c>
      <c r="N24" s="65">
        <v>0</v>
      </c>
      <c r="O24" s="66">
        <v>2</v>
      </c>
      <c r="P24" s="66">
        <f>SUM(N24:O24)</f>
        <v>2</v>
      </c>
      <c r="Q24" s="65">
        <f>M24+P24</f>
        <v>25</v>
      </c>
      <c r="R24" s="67">
        <f>P24/Q24%</f>
        <v>8</v>
      </c>
      <c r="S24" s="68">
        <f>Q24/$Q$60%</f>
        <v>2.358490566037736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v>28</v>
      </c>
      <c r="C25" s="449">
        <v>2</v>
      </c>
      <c r="D25" s="75">
        <f t="shared" ref="D25:D58" si="0">SUM(B25:C25)</f>
        <v>30</v>
      </c>
      <c r="E25" s="74">
        <v>0</v>
      </c>
      <c r="F25" s="75">
        <v>4</v>
      </c>
      <c r="G25" s="75">
        <f t="shared" ref="G25:G58" si="1">SUM(E25:F25)</f>
        <v>4</v>
      </c>
      <c r="H25" s="74">
        <f>D25+G25</f>
        <v>34</v>
      </c>
      <c r="I25" s="76">
        <f t="shared" ref="I25:I60" si="2">G25/H25%</f>
        <v>11.76470588235294</v>
      </c>
      <c r="J25" s="77">
        <f t="shared" ref="J25:J59" si="3">H25/$H$60%</f>
        <v>1.3798701298701299</v>
      </c>
      <c r="K25" s="78">
        <v>10</v>
      </c>
      <c r="L25" s="75">
        <v>3</v>
      </c>
      <c r="M25" s="75">
        <f t="shared" ref="M25:M29" si="4">SUM(K25:L25)</f>
        <v>13</v>
      </c>
      <c r="N25" s="74">
        <v>2</v>
      </c>
      <c r="O25" s="75">
        <v>2</v>
      </c>
      <c r="P25" s="75">
        <f t="shared" ref="P25:P29" si="5">SUM(N25:O25)</f>
        <v>4</v>
      </c>
      <c r="Q25" s="74">
        <f>M25+P25</f>
        <v>17</v>
      </c>
      <c r="R25" s="76">
        <f t="shared" ref="R25:R60" si="6">P25/Q25%</f>
        <v>23.52941176470588</v>
      </c>
      <c r="S25" s="77">
        <f t="shared" ref="S25:S60" si="7">Q25/$Q$60%</f>
        <v>1.6037735849056605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v>24</v>
      </c>
      <c r="C26" s="449">
        <v>2</v>
      </c>
      <c r="D26" s="75">
        <f t="shared" si="0"/>
        <v>26</v>
      </c>
      <c r="E26" s="74">
        <v>0</v>
      </c>
      <c r="F26" s="75">
        <v>3</v>
      </c>
      <c r="G26" s="75">
        <f t="shared" si="1"/>
        <v>3</v>
      </c>
      <c r="H26" s="74">
        <f t="shared" ref="H26:H59" si="8">D26+G26</f>
        <v>29</v>
      </c>
      <c r="I26" s="76">
        <f t="shared" si="2"/>
        <v>10.344827586206897</v>
      </c>
      <c r="J26" s="77">
        <f t="shared" si="3"/>
        <v>1.176948051948052</v>
      </c>
      <c r="K26" s="78">
        <v>12</v>
      </c>
      <c r="L26" s="75">
        <v>1</v>
      </c>
      <c r="M26" s="75">
        <f t="shared" si="4"/>
        <v>13</v>
      </c>
      <c r="N26" s="74">
        <v>1</v>
      </c>
      <c r="O26" s="75">
        <v>0</v>
      </c>
      <c r="P26" s="75">
        <f t="shared" si="5"/>
        <v>1</v>
      </c>
      <c r="Q26" s="74">
        <f t="shared" ref="Q26:Q59" si="9">M26+P26</f>
        <v>14</v>
      </c>
      <c r="R26" s="76">
        <f t="shared" si="6"/>
        <v>7.1428571428571423</v>
      </c>
      <c r="S26" s="77">
        <f t="shared" si="7"/>
        <v>1.3207547169811322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v>59</v>
      </c>
      <c r="C27" s="450">
        <v>3</v>
      </c>
      <c r="D27" s="81">
        <f t="shared" si="0"/>
        <v>62</v>
      </c>
      <c r="E27" s="80">
        <v>1</v>
      </c>
      <c r="F27" s="81">
        <v>3</v>
      </c>
      <c r="G27" s="81">
        <f t="shared" si="1"/>
        <v>4</v>
      </c>
      <c r="H27" s="80">
        <f t="shared" si="8"/>
        <v>66</v>
      </c>
      <c r="I27" s="82">
        <f t="shared" si="2"/>
        <v>6.0606060606060606</v>
      </c>
      <c r="J27" s="83">
        <f t="shared" si="3"/>
        <v>2.6785714285714284</v>
      </c>
      <c r="K27" s="84">
        <v>15</v>
      </c>
      <c r="L27" s="81">
        <v>1</v>
      </c>
      <c r="M27" s="81">
        <f t="shared" si="4"/>
        <v>16</v>
      </c>
      <c r="N27" s="80">
        <v>2</v>
      </c>
      <c r="O27" s="81">
        <v>1</v>
      </c>
      <c r="P27" s="81">
        <f t="shared" si="5"/>
        <v>3</v>
      </c>
      <c r="Q27" s="80">
        <f t="shared" si="9"/>
        <v>19</v>
      </c>
      <c r="R27" s="82">
        <f t="shared" si="6"/>
        <v>15.789473684210526</v>
      </c>
      <c r="S27" s="83">
        <f t="shared" si="7"/>
        <v>1.7924528301886793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v>50</v>
      </c>
      <c r="C28" s="449">
        <v>1</v>
      </c>
      <c r="D28" s="75">
        <f t="shared" si="0"/>
        <v>51</v>
      </c>
      <c r="E28" s="74">
        <v>1</v>
      </c>
      <c r="F28" s="75">
        <v>2</v>
      </c>
      <c r="G28" s="75">
        <f t="shared" si="1"/>
        <v>3</v>
      </c>
      <c r="H28" s="74">
        <f t="shared" si="8"/>
        <v>54</v>
      </c>
      <c r="I28" s="76">
        <f t="shared" si="2"/>
        <v>5.5555555555555554</v>
      </c>
      <c r="J28" s="77">
        <f t="shared" si="3"/>
        <v>2.1915584415584415</v>
      </c>
      <c r="K28" s="78">
        <v>11</v>
      </c>
      <c r="L28" s="75">
        <v>1</v>
      </c>
      <c r="M28" s="75">
        <f t="shared" si="4"/>
        <v>12</v>
      </c>
      <c r="N28" s="74">
        <v>0</v>
      </c>
      <c r="O28" s="75">
        <v>0</v>
      </c>
      <c r="P28" s="75">
        <f t="shared" si="5"/>
        <v>0</v>
      </c>
      <c r="Q28" s="74">
        <f t="shared" si="9"/>
        <v>12</v>
      </c>
      <c r="R28" s="76">
        <f t="shared" si="6"/>
        <v>0</v>
      </c>
      <c r="S28" s="77">
        <f t="shared" si="7"/>
        <v>1.1320754716981132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v>34</v>
      </c>
      <c r="C29" s="451">
        <v>0</v>
      </c>
      <c r="D29" s="87">
        <f t="shared" si="0"/>
        <v>34</v>
      </c>
      <c r="E29" s="86">
        <v>1</v>
      </c>
      <c r="F29" s="87">
        <v>5</v>
      </c>
      <c r="G29" s="87">
        <f t="shared" si="1"/>
        <v>6</v>
      </c>
      <c r="H29" s="86">
        <f t="shared" si="8"/>
        <v>40</v>
      </c>
      <c r="I29" s="88">
        <f t="shared" si="2"/>
        <v>15</v>
      </c>
      <c r="J29" s="89">
        <f t="shared" si="3"/>
        <v>1.6233766233766234</v>
      </c>
      <c r="K29" s="90">
        <v>16</v>
      </c>
      <c r="L29" s="87">
        <v>3</v>
      </c>
      <c r="M29" s="87">
        <f t="shared" si="4"/>
        <v>19</v>
      </c>
      <c r="N29" s="86">
        <v>1</v>
      </c>
      <c r="O29" s="87">
        <v>0</v>
      </c>
      <c r="P29" s="87">
        <f t="shared" si="5"/>
        <v>1</v>
      </c>
      <c r="Q29" s="86">
        <f t="shared" si="9"/>
        <v>20</v>
      </c>
      <c r="R29" s="88">
        <f t="shared" si="6"/>
        <v>5</v>
      </c>
      <c r="S29" s="89">
        <f t="shared" si="7"/>
        <v>1.8867924528301887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SUM(B24:B29)</f>
        <v>234</v>
      </c>
      <c r="C30" s="434">
        <f>SUM(C24:C29)</f>
        <v>10</v>
      </c>
      <c r="D30" s="94">
        <f t="shared" ref="D30:G30" si="10">SUM(D24:D29)</f>
        <v>244</v>
      </c>
      <c r="E30" s="93">
        <f>SUM(E24:E29)</f>
        <v>5</v>
      </c>
      <c r="F30" s="434">
        <f>SUM(F24:F29)</f>
        <v>21</v>
      </c>
      <c r="G30" s="94">
        <f t="shared" si="10"/>
        <v>26</v>
      </c>
      <c r="H30" s="93">
        <f t="shared" si="8"/>
        <v>270</v>
      </c>
      <c r="I30" s="95">
        <f t="shared" si="2"/>
        <v>9.6296296296296298</v>
      </c>
      <c r="J30" s="96">
        <f t="shared" si="3"/>
        <v>10.957792207792208</v>
      </c>
      <c r="K30" s="93">
        <f>SUM(K24:K29)</f>
        <v>85</v>
      </c>
      <c r="L30" s="434">
        <f>SUM(L24:L29)</f>
        <v>11</v>
      </c>
      <c r="M30" s="94">
        <f t="shared" ref="M30:P30" si="11">SUM(M24:M29)</f>
        <v>96</v>
      </c>
      <c r="N30" s="93">
        <f>SUM(N24:N29)</f>
        <v>6</v>
      </c>
      <c r="O30" s="434">
        <f>SUM(O24:O29)</f>
        <v>5</v>
      </c>
      <c r="P30" s="94">
        <f t="shared" si="11"/>
        <v>11</v>
      </c>
      <c r="Q30" s="93">
        <f t="shared" si="9"/>
        <v>107</v>
      </c>
      <c r="R30" s="95">
        <f t="shared" si="6"/>
        <v>10.2803738317757</v>
      </c>
      <c r="S30" s="96">
        <f t="shared" si="7"/>
        <v>10.09433962264151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v>42</v>
      </c>
      <c r="C31" s="452">
        <v>0</v>
      </c>
      <c r="D31" s="100">
        <f t="shared" si="0"/>
        <v>42</v>
      </c>
      <c r="E31" s="99">
        <v>1</v>
      </c>
      <c r="F31" s="100">
        <v>3</v>
      </c>
      <c r="G31" s="100">
        <f t="shared" si="1"/>
        <v>4</v>
      </c>
      <c r="H31" s="99">
        <f t="shared" si="8"/>
        <v>46</v>
      </c>
      <c r="I31" s="101">
        <f t="shared" si="2"/>
        <v>8.695652173913043</v>
      </c>
      <c r="J31" s="102">
        <f t="shared" si="3"/>
        <v>1.8668831168831168</v>
      </c>
      <c r="K31" s="103">
        <v>12</v>
      </c>
      <c r="L31" s="100">
        <v>5</v>
      </c>
      <c r="M31" s="100">
        <f t="shared" ref="M31:M36" si="12">SUM(K31:L31)</f>
        <v>17</v>
      </c>
      <c r="N31" s="99">
        <v>0</v>
      </c>
      <c r="O31" s="100">
        <v>2</v>
      </c>
      <c r="P31" s="100">
        <f t="shared" ref="P31:P36" si="13">SUM(N31:O31)</f>
        <v>2</v>
      </c>
      <c r="Q31" s="99">
        <f t="shared" si="9"/>
        <v>19</v>
      </c>
      <c r="R31" s="101">
        <f t="shared" si="6"/>
        <v>10.526315789473685</v>
      </c>
      <c r="S31" s="102">
        <f t="shared" si="7"/>
        <v>1.7924528301886793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v>31</v>
      </c>
      <c r="C32" s="449">
        <v>1</v>
      </c>
      <c r="D32" s="75">
        <f t="shared" si="0"/>
        <v>32</v>
      </c>
      <c r="E32" s="74">
        <v>1</v>
      </c>
      <c r="F32" s="75">
        <v>5</v>
      </c>
      <c r="G32" s="75">
        <f t="shared" si="1"/>
        <v>6</v>
      </c>
      <c r="H32" s="74">
        <f t="shared" si="8"/>
        <v>38</v>
      </c>
      <c r="I32" s="76">
        <f t="shared" si="2"/>
        <v>15.789473684210526</v>
      </c>
      <c r="J32" s="77">
        <f t="shared" si="3"/>
        <v>1.5422077922077921</v>
      </c>
      <c r="K32" s="78">
        <v>21</v>
      </c>
      <c r="L32" s="75">
        <v>2</v>
      </c>
      <c r="M32" s="75">
        <f t="shared" si="12"/>
        <v>23</v>
      </c>
      <c r="N32" s="74">
        <v>2</v>
      </c>
      <c r="O32" s="75">
        <v>0</v>
      </c>
      <c r="P32" s="75">
        <f t="shared" si="13"/>
        <v>2</v>
      </c>
      <c r="Q32" s="74">
        <f t="shared" si="9"/>
        <v>25</v>
      </c>
      <c r="R32" s="76">
        <f t="shared" si="6"/>
        <v>8</v>
      </c>
      <c r="S32" s="77">
        <f t="shared" si="7"/>
        <v>2.358490566037736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v>42</v>
      </c>
      <c r="C33" s="449">
        <v>0</v>
      </c>
      <c r="D33" s="75">
        <f t="shared" si="0"/>
        <v>42</v>
      </c>
      <c r="E33" s="74">
        <v>2</v>
      </c>
      <c r="F33" s="75">
        <v>3</v>
      </c>
      <c r="G33" s="75">
        <f t="shared" si="1"/>
        <v>5</v>
      </c>
      <c r="H33" s="74">
        <f t="shared" si="8"/>
        <v>47</v>
      </c>
      <c r="I33" s="76">
        <f t="shared" si="2"/>
        <v>10.638297872340425</v>
      </c>
      <c r="J33" s="77">
        <f t="shared" si="3"/>
        <v>1.9074675324675325</v>
      </c>
      <c r="K33" s="78">
        <v>13</v>
      </c>
      <c r="L33" s="75">
        <v>3</v>
      </c>
      <c r="M33" s="75">
        <f t="shared" si="12"/>
        <v>16</v>
      </c>
      <c r="N33" s="74">
        <v>1</v>
      </c>
      <c r="O33" s="75">
        <v>1</v>
      </c>
      <c r="P33" s="75">
        <f t="shared" si="13"/>
        <v>2</v>
      </c>
      <c r="Q33" s="74">
        <f t="shared" si="9"/>
        <v>18</v>
      </c>
      <c r="R33" s="76">
        <f t="shared" si="6"/>
        <v>11.111111111111111</v>
      </c>
      <c r="S33" s="77">
        <f t="shared" si="7"/>
        <v>1.6981132075471699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v>39</v>
      </c>
      <c r="C34" s="449">
        <v>0</v>
      </c>
      <c r="D34" s="75">
        <f t="shared" si="0"/>
        <v>39</v>
      </c>
      <c r="E34" s="74">
        <v>0</v>
      </c>
      <c r="F34" s="75">
        <v>3</v>
      </c>
      <c r="G34" s="75">
        <f t="shared" si="1"/>
        <v>3</v>
      </c>
      <c r="H34" s="74">
        <f t="shared" si="8"/>
        <v>42</v>
      </c>
      <c r="I34" s="76">
        <f t="shared" si="2"/>
        <v>7.1428571428571432</v>
      </c>
      <c r="J34" s="77">
        <f t="shared" si="3"/>
        <v>1.7045454545454546</v>
      </c>
      <c r="K34" s="78">
        <v>8</v>
      </c>
      <c r="L34" s="75">
        <v>3</v>
      </c>
      <c r="M34" s="75">
        <f t="shared" si="12"/>
        <v>11</v>
      </c>
      <c r="N34" s="74">
        <v>2</v>
      </c>
      <c r="O34" s="75">
        <v>0</v>
      </c>
      <c r="P34" s="75">
        <f t="shared" si="13"/>
        <v>2</v>
      </c>
      <c r="Q34" s="74">
        <f t="shared" si="9"/>
        <v>13</v>
      </c>
      <c r="R34" s="76">
        <f t="shared" si="6"/>
        <v>15.384615384615383</v>
      </c>
      <c r="S34" s="77">
        <f t="shared" si="7"/>
        <v>1.2264150943396226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v>47</v>
      </c>
      <c r="C35" s="449">
        <v>1</v>
      </c>
      <c r="D35" s="75">
        <f t="shared" si="0"/>
        <v>48</v>
      </c>
      <c r="E35" s="74">
        <v>1</v>
      </c>
      <c r="F35" s="75">
        <v>3</v>
      </c>
      <c r="G35" s="75">
        <f t="shared" si="1"/>
        <v>4</v>
      </c>
      <c r="H35" s="74">
        <f t="shared" si="8"/>
        <v>52</v>
      </c>
      <c r="I35" s="76">
        <f t="shared" si="2"/>
        <v>7.6923076923076916</v>
      </c>
      <c r="J35" s="77">
        <f t="shared" si="3"/>
        <v>2.1103896103896105</v>
      </c>
      <c r="K35" s="78">
        <v>4</v>
      </c>
      <c r="L35" s="75">
        <v>3</v>
      </c>
      <c r="M35" s="75">
        <f t="shared" si="12"/>
        <v>7</v>
      </c>
      <c r="N35" s="74">
        <v>0</v>
      </c>
      <c r="O35" s="75">
        <v>0</v>
      </c>
      <c r="P35" s="75">
        <f t="shared" si="13"/>
        <v>0</v>
      </c>
      <c r="Q35" s="74">
        <f t="shared" si="9"/>
        <v>7</v>
      </c>
      <c r="R35" s="76">
        <f t="shared" si="6"/>
        <v>0</v>
      </c>
      <c r="S35" s="77">
        <f t="shared" si="7"/>
        <v>0.66037735849056611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v>25</v>
      </c>
      <c r="C36" s="451">
        <v>0</v>
      </c>
      <c r="D36" s="87">
        <f t="shared" si="0"/>
        <v>25</v>
      </c>
      <c r="E36" s="86">
        <v>1</v>
      </c>
      <c r="F36" s="87">
        <v>7</v>
      </c>
      <c r="G36" s="87">
        <f t="shared" si="1"/>
        <v>8</v>
      </c>
      <c r="H36" s="86">
        <f t="shared" si="8"/>
        <v>33</v>
      </c>
      <c r="I36" s="88">
        <f t="shared" si="2"/>
        <v>24.242424242424242</v>
      </c>
      <c r="J36" s="89">
        <f t="shared" si="3"/>
        <v>1.3392857142857142</v>
      </c>
      <c r="K36" s="90">
        <v>10</v>
      </c>
      <c r="L36" s="87">
        <v>2</v>
      </c>
      <c r="M36" s="87">
        <f t="shared" si="12"/>
        <v>12</v>
      </c>
      <c r="N36" s="86">
        <v>1</v>
      </c>
      <c r="O36" s="87">
        <v>2</v>
      </c>
      <c r="P36" s="87">
        <f t="shared" si="13"/>
        <v>3</v>
      </c>
      <c r="Q36" s="86">
        <f t="shared" si="9"/>
        <v>15</v>
      </c>
      <c r="R36" s="88">
        <f t="shared" si="6"/>
        <v>20</v>
      </c>
      <c r="S36" s="89">
        <f t="shared" si="7"/>
        <v>1.4150943396226416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453">
        <f>SUM(B31:B36)</f>
        <v>226</v>
      </c>
      <c r="C37" s="434">
        <f>SUM(C31:C36)</f>
        <v>2</v>
      </c>
      <c r="D37" s="94">
        <f t="shared" ref="D37:G37" si="14">SUM(D31:D36)</f>
        <v>228</v>
      </c>
      <c r="E37" s="93">
        <f>SUM(E31:E36)</f>
        <v>6</v>
      </c>
      <c r="F37" s="434">
        <f>SUM(F31:F36)</f>
        <v>24</v>
      </c>
      <c r="G37" s="94">
        <f t="shared" si="14"/>
        <v>30</v>
      </c>
      <c r="H37" s="93">
        <f t="shared" si="8"/>
        <v>258</v>
      </c>
      <c r="I37" s="95">
        <f t="shared" si="2"/>
        <v>11.627906976744185</v>
      </c>
      <c r="J37" s="96">
        <f t="shared" si="3"/>
        <v>10.470779220779221</v>
      </c>
      <c r="K37" s="93">
        <f>SUM(K31:K36)</f>
        <v>68</v>
      </c>
      <c r="L37" s="434">
        <f>SUM(L31:L36)</f>
        <v>18</v>
      </c>
      <c r="M37" s="94">
        <f t="shared" ref="M37:P37" si="15">SUM(M31:M36)</f>
        <v>86</v>
      </c>
      <c r="N37" s="93">
        <f>SUM(N31:N36)</f>
        <v>6</v>
      </c>
      <c r="O37" s="434">
        <f>SUM(O31:O36)</f>
        <v>5</v>
      </c>
      <c r="P37" s="94">
        <f t="shared" si="15"/>
        <v>11</v>
      </c>
      <c r="Q37" s="93">
        <f t="shared" si="9"/>
        <v>97</v>
      </c>
      <c r="R37" s="95">
        <f t="shared" si="6"/>
        <v>11.340206185567011</v>
      </c>
      <c r="S37" s="96">
        <f t="shared" si="7"/>
        <v>9.1509433962264151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v>134</v>
      </c>
      <c r="C38" s="108">
        <v>37</v>
      </c>
      <c r="D38" s="94">
        <f t="shared" si="0"/>
        <v>171</v>
      </c>
      <c r="E38" s="104">
        <v>4</v>
      </c>
      <c r="F38" s="105">
        <v>23</v>
      </c>
      <c r="G38" s="94">
        <f t="shared" si="1"/>
        <v>27</v>
      </c>
      <c r="H38" s="93">
        <f t="shared" si="8"/>
        <v>198</v>
      </c>
      <c r="I38" s="95">
        <f t="shared" si="2"/>
        <v>13.636363636363637</v>
      </c>
      <c r="J38" s="96">
        <f t="shared" si="3"/>
        <v>8.0357142857142847</v>
      </c>
      <c r="K38" s="106">
        <v>60</v>
      </c>
      <c r="L38" s="105">
        <v>14</v>
      </c>
      <c r="M38" s="94">
        <f t="shared" ref="M38:M51" si="16">SUM(K38:L38)</f>
        <v>74</v>
      </c>
      <c r="N38" s="104">
        <v>6</v>
      </c>
      <c r="O38" s="105">
        <v>12</v>
      </c>
      <c r="P38" s="94">
        <f t="shared" ref="P38:P51" si="17">SUM(N38:O38)</f>
        <v>18</v>
      </c>
      <c r="Q38" s="93">
        <f t="shared" si="9"/>
        <v>92</v>
      </c>
      <c r="R38" s="95">
        <f t="shared" si="6"/>
        <v>19.565217391304348</v>
      </c>
      <c r="S38" s="96">
        <f t="shared" si="7"/>
        <v>8.6792452830188687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429" t="s">
        <v>32</v>
      </c>
      <c r="B39" s="104">
        <v>137</v>
      </c>
      <c r="C39" s="108">
        <v>44</v>
      </c>
      <c r="D39" s="94">
        <f t="shared" si="0"/>
        <v>181</v>
      </c>
      <c r="E39" s="104">
        <v>5</v>
      </c>
      <c r="F39" s="105">
        <v>37</v>
      </c>
      <c r="G39" s="94">
        <f t="shared" si="1"/>
        <v>42</v>
      </c>
      <c r="H39" s="93">
        <f t="shared" si="8"/>
        <v>223</v>
      </c>
      <c r="I39" s="95">
        <f t="shared" si="2"/>
        <v>18.834080717488789</v>
      </c>
      <c r="J39" s="96">
        <f t="shared" si="3"/>
        <v>9.050324675324676</v>
      </c>
      <c r="K39" s="106">
        <v>71</v>
      </c>
      <c r="L39" s="105">
        <v>12</v>
      </c>
      <c r="M39" s="94">
        <f t="shared" si="16"/>
        <v>83</v>
      </c>
      <c r="N39" s="104">
        <v>2</v>
      </c>
      <c r="O39" s="105">
        <v>10</v>
      </c>
      <c r="P39" s="94">
        <f t="shared" si="17"/>
        <v>12</v>
      </c>
      <c r="Q39" s="93">
        <f t="shared" si="9"/>
        <v>95</v>
      </c>
      <c r="R39" s="95">
        <f t="shared" si="6"/>
        <v>12.631578947368421</v>
      </c>
      <c r="S39" s="96">
        <f t="shared" si="7"/>
        <v>8.9622641509433958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429" t="s">
        <v>33</v>
      </c>
      <c r="B40" s="104">
        <v>152</v>
      </c>
      <c r="C40" s="108">
        <v>43</v>
      </c>
      <c r="D40" s="94">
        <f t="shared" si="0"/>
        <v>195</v>
      </c>
      <c r="E40" s="104">
        <v>4</v>
      </c>
      <c r="F40" s="105">
        <v>40</v>
      </c>
      <c r="G40" s="94">
        <f t="shared" si="1"/>
        <v>44</v>
      </c>
      <c r="H40" s="93">
        <f t="shared" si="8"/>
        <v>239</v>
      </c>
      <c r="I40" s="95">
        <f t="shared" si="2"/>
        <v>18.410041841004183</v>
      </c>
      <c r="J40" s="96">
        <f t="shared" si="3"/>
        <v>9.699675324675324</v>
      </c>
      <c r="K40" s="106">
        <v>63</v>
      </c>
      <c r="L40" s="105">
        <v>18</v>
      </c>
      <c r="M40" s="94">
        <f t="shared" si="16"/>
        <v>81</v>
      </c>
      <c r="N40" s="104">
        <v>3</v>
      </c>
      <c r="O40" s="105">
        <v>10</v>
      </c>
      <c r="P40" s="94">
        <f t="shared" si="17"/>
        <v>13</v>
      </c>
      <c r="Q40" s="93">
        <f t="shared" si="9"/>
        <v>94</v>
      </c>
      <c r="R40" s="95">
        <f t="shared" si="6"/>
        <v>13.829787234042554</v>
      </c>
      <c r="S40" s="96">
        <f t="shared" si="7"/>
        <v>8.8679245283018879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429" t="s">
        <v>34</v>
      </c>
      <c r="B41" s="104">
        <v>123</v>
      </c>
      <c r="C41" s="108">
        <v>22</v>
      </c>
      <c r="D41" s="94">
        <f t="shared" si="0"/>
        <v>145</v>
      </c>
      <c r="E41" s="104">
        <v>4</v>
      </c>
      <c r="F41" s="105">
        <v>32</v>
      </c>
      <c r="G41" s="94">
        <f t="shared" si="1"/>
        <v>36</v>
      </c>
      <c r="H41" s="93">
        <f t="shared" si="8"/>
        <v>181</v>
      </c>
      <c r="I41" s="95">
        <f t="shared" si="2"/>
        <v>19.88950276243094</v>
      </c>
      <c r="J41" s="96">
        <f t="shared" si="3"/>
        <v>7.345779220779221</v>
      </c>
      <c r="K41" s="106">
        <v>69</v>
      </c>
      <c r="L41" s="105">
        <v>11</v>
      </c>
      <c r="M41" s="94">
        <f t="shared" si="16"/>
        <v>80</v>
      </c>
      <c r="N41" s="104">
        <v>4</v>
      </c>
      <c r="O41" s="105">
        <v>1</v>
      </c>
      <c r="P41" s="94">
        <f t="shared" si="17"/>
        <v>5</v>
      </c>
      <c r="Q41" s="93">
        <f t="shared" si="9"/>
        <v>85</v>
      </c>
      <c r="R41" s="95">
        <f t="shared" si="6"/>
        <v>5.882352941176471</v>
      </c>
      <c r="S41" s="96">
        <f t="shared" si="7"/>
        <v>8.018867924528303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429" t="s">
        <v>35</v>
      </c>
      <c r="B42" s="104">
        <v>146</v>
      </c>
      <c r="C42" s="108">
        <v>29</v>
      </c>
      <c r="D42" s="94">
        <f t="shared" si="0"/>
        <v>175</v>
      </c>
      <c r="E42" s="104">
        <v>6</v>
      </c>
      <c r="F42" s="105">
        <v>18</v>
      </c>
      <c r="G42" s="94">
        <f t="shared" si="1"/>
        <v>24</v>
      </c>
      <c r="H42" s="93">
        <f t="shared" si="8"/>
        <v>199</v>
      </c>
      <c r="I42" s="95">
        <f t="shared" si="2"/>
        <v>12.060301507537689</v>
      </c>
      <c r="J42" s="96">
        <f t="shared" si="3"/>
        <v>8.0762987012987004</v>
      </c>
      <c r="K42" s="106">
        <v>70</v>
      </c>
      <c r="L42" s="105">
        <v>18</v>
      </c>
      <c r="M42" s="94">
        <f t="shared" si="16"/>
        <v>88</v>
      </c>
      <c r="N42" s="104">
        <v>3</v>
      </c>
      <c r="O42" s="105">
        <v>2</v>
      </c>
      <c r="P42" s="94">
        <f t="shared" si="17"/>
        <v>5</v>
      </c>
      <c r="Q42" s="93">
        <f t="shared" si="9"/>
        <v>93</v>
      </c>
      <c r="R42" s="95">
        <f t="shared" si="6"/>
        <v>5.376344086021505</v>
      </c>
      <c r="S42" s="96">
        <f t="shared" si="7"/>
        <v>8.7735849056603783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429" t="s">
        <v>36</v>
      </c>
      <c r="B43" s="104">
        <v>118</v>
      </c>
      <c r="C43" s="108">
        <v>39</v>
      </c>
      <c r="D43" s="94">
        <f t="shared" si="0"/>
        <v>157</v>
      </c>
      <c r="E43" s="104">
        <v>4</v>
      </c>
      <c r="F43" s="105">
        <v>37</v>
      </c>
      <c r="G43" s="94">
        <f t="shared" si="1"/>
        <v>41</v>
      </c>
      <c r="H43" s="93">
        <f t="shared" si="8"/>
        <v>198</v>
      </c>
      <c r="I43" s="95">
        <f t="shared" si="2"/>
        <v>20.707070707070706</v>
      </c>
      <c r="J43" s="96">
        <f t="shared" si="3"/>
        <v>8.0357142857142847</v>
      </c>
      <c r="K43" s="106">
        <v>64</v>
      </c>
      <c r="L43" s="105">
        <v>8</v>
      </c>
      <c r="M43" s="94">
        <f t="shared" si="16"/>
        <v>72</v>
      </c>
      <c r="N43" s="104">
        <v>2</v>
      </c>
      <c r="O43" s="105">
        <v>1</v>
      </c>
      <c r="P43" s="94">
        <f t="shared" si="17"/>
        <v>3</v>
      </c>
      <c r="Q43" s="93">
        <f t="shared" si="9"/>
        <v>75</v>
      </c>
      <c r="R43" s="95">
        <f t="shared" si="6"/>
        <v>4</v>
      </c>
      <c r="S43" s="96">
        <f t="shared" si="7"/>
        <v>7.0754716981132075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429" t="s">
        <v>37</v>
      </c>
      <c r="B44" s="107">
        <v>138</v>
      </c>
      <c r="C44" s="108">
        <v>26</v>
      </c>
      <c r="D44" s="109">
        <f t="shared" si="0"/>
        <v>164</v>
      </c>
      <c r="E44" s="107">
        <v>6</v>
      </c>
      <c r="F44" s="110">
        <v>24</v>
      </c>
      <c r="G44" s="109">
        <f t="shared" si="1"/>
        <v>30</v>
      </c>
      <c r="H44" s="104">
        <f t="shared" si="8"/>
        <v>194</v>
      </c>
      <c r="I44" s="95">
        <f t="shared" si="2"/>
        <v>15.463917525773196</v>
      </c>
      <c r="J44" s="96">
        <f t="shared" si="3"/>
        <v>7.8733766233766236</v>
      </c>
      <c r="K44" s="111">
        <v>77</v>
      </c>
      <c r="L44" s="108">
        <v>6</v>
      </c>
      <c r="M44" s="109">
        <f t="shared" si="16"/>
        <v>83</v>
      </c>
      <c r="N44" s="107">
        <v>6</v>
      </c>
      <c r="O44" s="110">
        <v>3</v>
      </c>
      <c r="P44" s="109">
        <f t="shared" si="17"/>
        <v>9</v>
      </c>
      <c r="Q44" s="104">
        <f t="shared" si="9"/>
        <v>92</v>
      </c>
      <c r="R44" s="95">
        <f t="shared" si="6"/>
        <v>9.7826086956521738</v>
      </c>
      <c r="S44" s="96">
        <f t="shared" si="7"/>
        <v>8.6792452830188687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v>105</v>
      </c>
      <c r="C45" s="108">
        <v>41</v>
      </c>
      <c r="D45" s="109">
        <f t="shared" si="0"/>
        <v>146</v>
      </c>
      <c r="E45" s="107">
        <v>4</v>
      </c>
      <c r="F45" s="110">
        <v>42</v>
      </c>
      <c r="G45" s="109">
        <f t="shared" si="1"/>
        <v>46</v>
      </c>
      <c r="H45" s="104">
        <f t="shared" si="8"/>
        <v>192</v>
      </c>
      <c r="I45" s="95">
        <f t="shared" si="2"/>
        <v>23.958333333333336</v>
      </c>
      <c r="J45" s="96">
        <f t="shared" si="3"/>
        <v>7.7922077922077921</v>
      </c>
      <c r="K45" s="111">
        <v>63</v>
      </c>
      <c r="L45" s="108">
        <v>8</v>
      </c>
      <c r="M45" s="109">
        <f t="shared" si="16"/>
        <v>71</v>
      </c>
      <c r="N45" s="107">
        <v>5</v>
      </c>
      <c r="O45" s="110">
        <v>3</v>
      </c>
      <c r="P45" s="109">
        <f t="shared" si="17"/>
        <v>8</v>
      </c>
      <c r="Q45" s="104">
        <f t="shared" si="9"/>
        <v>79</v>
      </c>
      <c r="R45" s="95">
        <f t="shared" si="6"/>
        <v>10.126582278481012</v>
      </c>
      <c r="S45" s="96">
        <f t="shared" si="7"/>
        <v>7.4528301886792452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v>28</v>
      </c>
      <c r="C46" s="115">
        <v>11</v>
      </c>
      <c r="D46" s="116">
        <f t="shared" si="0"/>
        <v>39</v>
      </c>
      <c r="E46" s="114">
        <v>1</v>
      </c>
      <c r="F46" s="117">
        <v>5</v>
      </c>
      <c r="G46" s="116">
        <f t="shared" si="1"/>
        <v>6</v>
      </c>
      <c r="H46" s="118">
        <f t="shared" si="8"/>
        <v>45</v>
      </c>
      <c r="I46" s="119">
        <f t="shared" si="2"/>
        <v>13.333333333333332</v>
      </c>
      <c r="J46" s="120">
        <f t="shared" si="3"/>
        <v>1.8262987012987013</v>
      </c>
      <c r="K46" s="121">
        <v>8</v>
      </c>
      <c r="L46" s="115">
        <v>2</v>
      </c>
      <c r="M46" s="116">
        <f t="shared" si="16"/>
        <v>10</v>
      </c>
      <c r="N46" s="114">
        <v>2</v>
      </c>
      <c r="O46" s="117">
        <v>1</v>
      </c>
      <c r="P46" s="116">
        <f t="shared" si="17"/>
        <v>3</v>
      </c>
      <c r="Q46" s="118">
        <f t="shared" si="9"/>
        <v>13</v>
      </c>
      <c r="R46" s="119">
        <f t="shared" si="6"/>
        <v>23.076923076923077</v>
      </c>
      <c r="S46" s="120">
        <f t="shared" si="7"/>
        <v>1.2264150943396226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v>17</v>
      </c>
      <c r="C47" s="124">
        <v>8</v>
      </c>
      <c r="D47" s="125">
        <f t="shared" si="0"/>
        <v>25</v>
      </c>
      <c r="E47" s="123">
        <v>0</v>
      </c>
      <c r="F47" s="126">
        <v>2</v>
      </c>
      <c r="G47" s="125">
        <f t="shared" si="1"/>
        <v>2</v>
      </c>
      <c r="H47" s="127">
        <f t="shared" si="8"/>
        <v>27</v>
      </c>
      <c r="I47" s="128">
        <f t="shared" si="2"/>
        <v>7.4074074074074066</v>
      </c>
      <c r="J47" s="129">
        <f t="shared" si="3"/>
        <v>1.0957792207792207</v>
      </c>
      <c r="K47" s="130">
        <v>10</v>
      </c>
      <c r="L47" s="124">
        <v>1</v>
      </c>
      <c r="M47" s="125">
        <f t="shared" si="16"/>
        <v>11</v>
      </c>
      <c r="N47" s="123">
        <v>1</v>
      </c>
      <c r="O47" s="126">
        <v>1</v>
      </c>
      <c r="P47" s="125">
        <f t="shared" si="17"/>
        <v>2</v>
      </c>
      <c r="Q47" s="127">
        <f t="shared" si="9"/>
        <v>13</v>
      </c>
      <c r="R47" s="128">
        <f t="shared" si="6"/>
        <v>15.384615384615383</v>
      </c>
      <c r="S47" s="129">
        <f t="shared" si="7"/>
        <v>1.2264150943396226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v>15</v>
      </c>
      <c r="C48" s="124">
        <v>6</v>
      </c>
      <c r="D48" s="125">
        <f t="shared" si="0"/>
        <v>21</v>
      </c>
      <c r="E48" s="123">
        <v>0</v>
      </c>
      <c r="F48" s="126">
        <v>8</v>
      </c>
      <c r="G48" s="125">
        <f t="shared" si="1"/>
        <v>8</v>
      </c>
      <c r="H48" s="127">
        <f t="shared" si="8"/>
        <v>29</v>
      </c>
      <c r="I48" s="128">
        <f t="shared" si="2"/>
        <v>27.586206896551726</v>
      </c>
      <c r="J48" s="129">
        <f t="shared" si="3"/>
        <v>1.176948051948052</v>
      </c>
      <c r="K48" s="130">
        <v>8</v>
      </c>
      <c r="L48" s="124">
        <v>1</v>
      </c>
      <c r="M48" s="125">
        <f t="shared" si="16"/>
        <v>9</v>
      </c>
      <c r="N48" s="123">
        <v>1</v>
      </c>
      <c r="O48" s="126">
        <v>0</v>
      </c>
      <c r="P48" s="125">
        <f t="shared" si="17"/>
        <v>1</v>
      </c>
      <c r="Q48" s="127">
        <f t="shared" si="9"/>
        <v>10</v>
      </c>
      <c r="R48" s="128">
        <f t="shared" si="6"/>
        <v>10</v>
      </c>
      <c r="S48" s="129">
        <f t="shared" si="7"/>
        <v>0.94339622641509435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v>17</v>
      </c>
      <c r="C49" s="124">
        <v>4</v>
      </c>
      <c r="D49" s="125">
        <f t="shared" si="0"/>
        <v>21</v>
      </c>
      <c r="E49" s="123">
        <v>1</v>
      </c>
      <c r="F49" s="126">
        <v>3</v>
      </c>
      <c r="G49" s="125">
        <f t="shared" si="1"/>
        <v>4</v>
      </c>
      <c r="H49" s="127">
        <f t="shared" si="8"/>
        <v>25</v>
      </c>
      <c r="I49" s="128">
        <f t="shared" si="2"/>
        <v>16</v>
      </c>
      <c r="J49" s="129">
        <f t="shared" si="3"/>
        <v>1.0146103896103895</v>
      </c>
      <c r="K49" s="130">
        <v>12</v>
      </c>
      <c r="L49" s="124">
        <v>0</v>
      </c>
      <c r="M49" s="125">
        <f t="shared" si="16"/>
        <v>12</v>
      </c>
      <c r="N49" s="123">
        <v>1</v>
      </c>
      <c r="O49" s="126">
        <v>0</v>
      </c>
      <c r="P49" s="125">
        <f t="shared" si="17"/>
        <v>1</v>
      </c>
      <c r="Q49" s="127">
        <f t="shared" si="9"/>
        <v>13</v>
      </c>
      <c r="R49" s="128">
        <f t="shared" si="6"/>
        <v>7.6923076923076916</v>
      </c>
      <c r="S49" s="129">
        <f t="shared" si="7"/>
        <v>1.2264150943396226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v>22</v>
      </c>
      <c r="C50" s="449">
        <v>7</v>
      </c>
      <c r="D50" s="75">
        <f t="shared" si="0"/>
        <v>29</v>
      </c>
      <c r="E50" s="74">
        <v>1</v>
      </c>
      <c r="F50" s="75">
        <v>5</v>
      </c>
      <c r="G50" s="75">
        <f t="shared" si="1"/>
        <v>6</v>
      </c>
      <c r="H50" s="74">
        <f t="shared" si="8"/>
        <v>35</v>
      </c>
      <c r="I50" s="76">
        <f t="shared" si="2"/>
        <v>17.142857142857142</v>
      </c>
      <c r="J50" s="77">
        <f t="shared" si="3"/>
        <v>1.4204545454545454</v>
      </c>
      <c r="K50" s="78">
        <v>11</v>
      </c>
      <c r="L50" s="75">
        <v>0</v>
      </c>
      <c r="M50" s="75">
        <f t="shared" si="16"/>
        <v>11</v>
      </c>
      <c r="N50" s="74">
        <v>0</v>
      </c>
      <c r="O50" s="75">
        <v>0</v>
      </c>
      <c r="P50" s="75">
        <f t="shared" si="17"/>
        <v>0</v>
      </c>
      <c r="Q50" s="74">
        <f t="shared" si="9"/>
        <v>11</v>
      </c>
      <c r="R50" s="76">
        <f t="shared" si="6"/>
        <v>0</v>
      </c>
      <c r="S50" s="77">
        <f t="shared" si="7"/>
        <v>1.0377358490566038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v>16</v>
      </c>
      <c r="C51" s="451">
        <v>4</v>
      </c>
      <c r="D51" s="87">
        <f t="shared" si="0"/>
        <v>20</v>
      </c>
      <c r="E51" s="86">
        <v>0</v>
      </c>
      <c r="F51" s="87">
        <v>1</v>
      </c>
      <c r="G51" s="87">
        <f t="shared" si="1"/>
        <v>1</v>
      </c>
      <c r="H51" s="86">
        <f t="shared" si="8"/>
        <v>21</v>
      </c>
      <c r="I51" s="132">
        <f t="shared" si="2"/>
        <v>4.7619047619047619</v>
      </c>
      <c r="J51" s="133">
        <f t="shared" si="3"/>
        <v>0.85227272727272729</v>
      </c>
      <c r="K51" s="90">
        <v>10</v>
      </c>
      <c r="L51" s="87">
        <v>0</v>
      </c>
      <c r="M51" s="87">
        <f t="shared" si="16"/>
        <v>10</v>
      </c>
      <c r="N51" s="86">
        <v>0</v>
      </c>
      <c r="O51" s="87">
        <v>0</v>
      </c>
      <c r="P51" s="87">
        <f t="shared" si="17"/>
        <v>0</v>
      </c>
      <c r="Q51" s="86">
        <f t="shared" si="9"/>
        <v>10</v>
      </c>
      <c r="R51" s="132">
        <f t="shared" si="6"/>
        <v>0</v>
      </c>
      <c r="S51" s="133">
        <f t="shared" si="7"/>
        <v>0.94339622641509435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f>SUM(B46:B51)</f>
        <v>115</v>
      </c>
      <c r="C52" s="434">
        <f>SUM(C46:C51)</f>
        <v>40</v>
      </c>
      <c r="D52" s="94">
        <f t="shared" ref="D52:G52" si="18">SUM(D46:D51)</f>
        <v>155</v>
      </c>
      <c r="E52" s="93">
        <f>SUM(E46:E51)</f>
        <v>3</v>
      </c>
      <c r="F52" s="434">
        <f>SUM(F46:F51)</f>
        <v>24</v>
      </c>
      <c r="G52" s="94">
        <f t="shared" si="18"/>
        <v>27</v>
      </c>
      <c r="H52" s="93">
        <f t="shared" si="8"/>
        <v>182</v>
      </c>
      <c r="I52" s="95">
        <f t="shared" si="2"/>
        <v>14.835164835164834</v>
      </c>
      <c r="J52" s="96">
        <f t="shared" si="3"/>
        <v>7.3863636363636358</v>
      </c>
      <c r="K52" s="93">
        <f>SUM(K46:K51)</f>
        <v>59</v>
      </c>
      <c r="L52" s="434">
        <f>SUM(L46:L51)</f>
        <v>4</v>
      </c>
      <c r="M52" s="94">
        <f t="shared" ref="M52:P52" si="19">SUM(M46:M51)</f>
        <v>63</v>
      </c>
      <c r="N52" s="93">
        <f>SUM(N46:N51)</f>
        <v>5</v>
      </c>
      <c r="O52" s="434">
        <f>SUM(O46:O51)</f>
        <v>2</v>
      </c>
      <c r="P52" s="94">
        <f t="shared" si="19"/>
        <v>7</v>
      </c>
      <c r="Q52" s="93">
        <f t="shared" si="9"/>
        <v>70</v>
      </c>
      <c r="R52" s="95">
        <f t="shared" si="6"/>
        <v>10</v>
      </c>
      <c r="S52" s="96">
        <f t="shared" si="7"/>
        <v>6.6037735849056602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v>13</v>
      </c>
      <c r="C53" s="454">
        <v>2</v>
      </c>
      <c r="D53" s="135">
        <f t="shared" si="0"/>
        <v>15</v>
      </c>
      <c r="E53" s="134">
        <v>1</v>
      </c>
      <c r="F53" s="135">
        <v>2</v>
      </c>
      <c r="G53" s="135">
        <f t="shared" si="1"/>
        <v>3</v>
      </c>
      <c r="H53" s="134">
        <f t="shared" si="8"/>
        <v>18</v>
      </c>
      <c r="I53" s="136">
        <f t="shared" si="2"/>
        <v>16.666666666666668</v>
      </c>
      <c r="J53" s="137">
        <f t="shared" si="3"/>
        <v>0.73051948051948046</v>
      </c>
      <c r="K53" s="138">
        <v>16</v>
      </c>
      <c r="L53" s="135">
        <v>0</v>
      </c>
      <c r="M53" s="135">
        <f t="shared" ref="M53:M58" si="20">SUM(K53:L53)</f>
        <v>16</v>
      </c>
      <c r="N53" s="134">
        <v>1</v>
      </c>
      <c r="O53" s="135">
        <v>0</v>
      </c>
      <c r="P53" s="135">
        <f t="shared" ref="P53:P58" si="21">SUM(N53:O53)</f>
        <v>1</v>
      </c>
      <c r="Q53" s="134">
        <f t="shared" si="9"/>
        <v>17</v>
      </c>
      <c r="R53" s="136">
        <f t="shared" si="6"/>
        <v>5.8823529411764701</v>
      </c>
      <c r="S53" s="137">
        <f t="shared" si="7"/>
        <v>1.6037735849056605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v>16</v>
      </c>
      <c r="C54" s="449">
        <v>3</v>
      </c>
      <c r="D54" s="75">
        <f t="shared" si="0"/>
        <v>19</v>
      </c>
      <c r="E54" s="74">
        <v>1</v>
      </c>
      <c r="F54" s="75">
        <v>2</v>
      </c>
      <c r="G54" s="75">
        <f t="shared" si="1"/>
        <v>3</v>
      </c>
      <c r="H54" s="74">
        <f t="shared" si="8"/>
        <v>22</v>
      </c>
      <c r="I54" s="76">
        <f t="shared" si="2"/>
        <v>13.636363636363637</v>
      </c>
      <c r="J54" s="77">
        <f t="shared" si="3"/>
        <v>0.89285714285714279</v>
      </c>
      <c r="K54" s="78">
        <v>6</v>
      </c>
      <c r="L54" s="75">
        <v>1</v>
      </c>
      <c r="M54" s="75">
        <f t="shared" si="20"/>
        <v>7</v>
      </c>
      <c r="N54" s="74">
        <v>1</v>
      </c>
      <c r="O54" s="75">
        <v>0</v>
      </c>
      <c r="P54" s="75">
        <f t="shared" si="21"/>
        <v>1</v>
      </c>
      <c r="Q54" s="74">
        <f t="shared" si="9"/>
        <v>8</v>
      </c>
      <c r="R54" s="76">
        <f t="shared" si="6"/>
        <v>12.5</v>
      </c>
      <c r="S54" s="77">
        <f t="shared" si="7"/>
        <v>0.75471698113207553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v>18</v>
      </c>
      <c r="C55" s="449">
        <v>3</v>
      </c>
      <c r="D55" s="75">
        <f t="shared" si="0"/>
        <v>21</v>
      </c>
      <c r="E55" s="74">
        <v>1</v>
      </c>
      <c r="F55" s="75">
        <v>1</v>
      </c>
      <c r="G55" s="75">
        <f t="shared" si="1"/>
        <v>2</v>
      </c>
      <c r="H55" s="74">
        <f t="shared" si="8"/>
        <v>23</v>
      </c>
      <c r="I55" s="76">
        <f t="shared" si="2"/>
        <v>8.695652173913043</v>
      </c>
      <c r="J55" s="77">
        <f t="shared" si="3"/>
        <v>0.93344155844155841</v>
      </c>
      <c r="K55" s="78">
        <v>16</v>
      </c>
      <c r="L55" s="75">
        <v>1</v>
      </c>
      <c r="M55" s="75">
        <f t="shared" si="20"/>
        <v>17</v>
      </c>
      <c r="N55" s="74">
        <v>1</v>
      </c>
      <c r="O55" s="75">
        <v>0</v>
      </c>
      <c r="P55" s="75">
        <f t="shared" si="21"/>
        <v>1</v>
      </c>
      <c r="Q55" s="74">
        <f t="shared" si="9"/>
        <v>18</v>
      </c>
      <c r="R55" s="76">
        <f t="shared" si="6"/>
        <v>5.5555555555555554</v>
      </c>
      <c r="S55" s="77">
        <f t="shared" si="7"/>
        <v>1.6981132075471699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v>18</v>
      </c>
      <c r="C56" s="449">
        <v>0</v>
      </c>
      <c r="D56" s="75">
        <f t="shared" si="0"/>
        <v>18</v>
      </c>
      <c r="E56" s="74">
        <v>0</v>
      </c>
      <c r="F56" s="75">
        <v>5</v>
      </c>
      <c r="G56" s="75">
        <f t="shared" si="1"/>
        <v>5</v>
      </c>
      <c r="H56" s="74">
        <f t="shared" si="8"/>
        <v>23</v>
      </c>
      <c r="I56" s="128">
        <f t="shared" si="2"/>
        <v>21.739130434782609</v>
      </c>
      <c r="J56" s="129">
        <f t="shared" si="3"/>
        <v>0.93344155844155841</v>
      </c>
      <c r="K56" s="78">
        <v>5</v>
      </c>
      <c r="L56" s="75">
        <v>0</v>
      </c>
      <c r="M56" s="75">
        <f t="shared" si="20"/>
        <v>5</v>
      </c>
      <c r="N56" s="74">
        <v>1</v>
      </c>
      <c r="O56" s="75">
        <v>0</v>
      </c>
      <c r="P56" s="75">
        <f t="shared" si="21"/>
        <v>1</v>
      </c>
      <c r="Q56" s="74">
        <f t="shared" si="9"/>
        <v>6</v>
      </c>
      <c r="R56" s="128">
        <f t="shared" si="6"/>
        <v>16.666666666666668</v>
      </c>
      <c r="S56" s="129">
        <f t="shared" si="7"/>
        <v>0.56603773584905659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v>26</v>
      </c>
      <c r="C57" s="75">
        <v>1</v>
      </c>
      <c r="D57" s="75">
        <f t="shared" si="0"/>
        <v>27</v>
      </c>
      <c r="E57" s="74">
        <v>0</v>
      </c>
      <c r="F57" s="75">
        <v>3</v>
      </c>
      <c r="G57" s="75">
        <f t="shared" si="1"/>
        <v>3</v>
      </c>
      <c r="H57" s="74">
        <f t="shared" si="8"/>
        <v>30</v>
      </c>
      <c r="I57" s="76">
        <f t="shared" si="2"/>
        <v>10</v>
      </c>
      <c r="J57" s="77">
        <f t="shared" si="3"/>
        <v>1.2175324675324675</v>
      </c>
      <c r="K57" s="78">
        <v>9</v>
      </c>
      <c r="L57" s="75">
        <v>2</v>
      </c>
      <c r="M57" s="75">
        <f t="shared" si="20"/>
        <v>11</v>
      </c>
      <c r="N57" s="74">
        <v>1</v>
      </c>
      <c r="O57" s="75">
        <v>0</v>
      </c>
      <c r="P57" s="75">
        <f t="shared" si="21"/>
        <v>1</v>
      </c>
      <c r="Q57" s="74">
        <f t="shared" si="9"/>
        <v>12</v>
      </c>
      <c r="R57" s="76">
        <f t="shared" si="6"/>
        <v>8.3333333333333339</v>
      </c>
      <c r="S57" s="77">
        <f t="shared" si="7"/>
        <v>1.1320754716981132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51</v>
      </c>
      <c r="B58" s="86">
        <v>9</v>
      </c>
      <c r="C58" s="87">
        <v>1</v>
      </c>
      <c r="D58" s="87">
        <f t="shared" si="0"/>
        <v>10</v>
      </c>
      <c r="E58" s="86">
        <v>0</v>
      </c>
      <c r="F58" s="87">
        <v>4</v>
      </c>
      <c r="G58" s="87">
        <f t="shared" si="1"/>
        <v>4</v>
      </c>
      <c r="H58" s="86">
        <f t="shared" si="8"/>
        <v>14</v>
      </c>
      <c r="I58" s="132">
        <f t="shared" si="2"/>
        <v>28.571428571428569</v>
      </c>
      <c r="J58" s="133">
        <f t="shared" si="3"/>
        <v>0.56818181818181812</v>
      </c>
      <c r="K58" s="90">
        <v>18</v>
      </c>
      <c r="L58" s="87">
        <v>1</v>
      </c>
      <c r="M58" s="87">
        <f t="shared" si="20"/>
        <v>19</v>
      </c>
      <c r="N58" s="86">
        <v>1</v>
      </c>
      <c r="O58" s="87">
        <v>0</v>
      </c>
      <c r="P58" s="87">
        <f t="shared" si="21"/>
        <v>1</v>
      </c>
      <c r="Q58" s="86">
        <f t="shared" si="9"/>
        <v>20</v>
      </c>
      <c r="R58" s="132">
        <f t="shared" si="6"/>
        <v>5</v>
      </c>
      <c r="S58" s="133">
        <f t="shared" si="7"/>
        <v>1.8867924528301887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110</v>
      </c>
      <c r="B59" s="93">
        <f>SUM(B53:B58)</f>
        <v>100</v>
      </c>
      <c r="C59" s="94">
        <f t="shared" ref="C59:G59" si="22">SUM(C53:C58)</f>
        <v>10</v>
      </c>
      <c r="D59" s="94">
        <f t="shared" si="22"/>
        <v>110</v>
      </c>
      <c r="E59" s="93">
        <f t="shared" si="22"/>
        <v>3</v>
      </c>
      <c r="F59" s="94">
        <f t="shared" si="22"/>
        <v>17</v>
      </c>
      <c r="G59" s="94">
        <f t="shared" si="22"/>
        <v>20</v>
      </c>
      <c r="H59" s="93">
        <f t="shared" si="8"/>
        <v>130</v>
      </c>
      <c r="I59" s="95">
        <f t="shared" si="2"/>
        <v>15.384615384615383</v>
      </c>
      <c r="J59" s="96">
        <f t="shared" si="3"/>
        <v>5.2759740259740262</v>
      </c>
      <c r="K59" s="97">
        <f>SUM(K53:K58)</f>
        <v>70</v>
      </c>
      <c r="L59" s="94">
        <f t="shared" ref="L59:P59" si="23">SUM(L53:L58)</f>
        <v>5</v>
      </c>
      <c r="M59" s="94">
        <f t="shared" si="23"/>
        <v>75</v>
      </c>
      <c r="N59" s="93">
        <f t="shared" si="23"/>
        <v>6</v>
      </c>
      <c r="O59" s="94">
        <f t="shared" si="23"/>
        <v>0</v>
      </c>
      <c r="P59" s="94">
        <f t="shared" si="23"/>
        <v>6</v>
      </c>
      <c r="Q59" s="93">
        <f t="shared" si="9"/>
        <v>81</v>
      </c>
      <c r="R59" s="95">
        <f t="shared" si="6"/>
        <v>7.4074074074074066</v>
      </c>
      <c r="S59" s="96">
        <f t="shared" si="7"/>
        <v>7.6415094339622645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B30+B37+B38+B39+B40+B41+B42+B43+B44+B45+B52+B59</f>
        <v>1728</v>
      </c>
      <c r="C60" s="142">
        <f t="shared" ref="C60:J60" si="24">C30+C37+C38+C39+C40+C41+C42+C43+C44+C45+C52+C59</f>
        <v>343</v>
      </c>
      <c r="D60" s="143">
        <f t="shared" si="24"/>
        <v>2071</v>
      </c>
      <c r="E60" s="141">
        <f t="shared" si="24"/>
        <v>54</v>
      </c>
      <c r="F60" s="144">
        <f t="shared" si="24"/>
        <v>339</v>
      </c>
      <c r="G60" s="143">
        <f t="shared" si="24"/>
        <v>393</v>
      </c>
      <c r="H60" s="426">
        <f t="shared" si="24"/>
        <v>2464</v>
      </c>
      <c r="I60" s="625">
        <f t="shared" si="2"/>
        <v>15.949675324675324</v>
      </c>
      <c r="J60" s="428">
        <f t="shared" si="24"/>
        <v>100.00000000000001</v>
      </c>
      <c r="K60" s="145">
        <f>K30+K37+K38+K39+K40+K41+K42+K43+K44+K45+K52+K59</f>
        <v>819</v>
      </c>
      <c r="L60" s="142">
        <f t="shared" ref="L60:Q60" si="25">L30+L37+L38+L39+L40+L41+L42+L43+L44+L45+L52+L59</f>
        <v>133</v>
      </c>
      <c r="M60" s="143">
        <f t="shared" si="25"/>
        <v>952</v>
      </c>
      <c r="N60" s="141">
        <f t="shared" si="25"/>
        <v>54</v>
      </c>
      <c r="O60" s="144">
        <f t="shared" si="25"/>
        <v>54</v>
      </c>
      <c r="P60" s="143">
        <f t="shared" si="25"/>
        <v>108</v>
      </c>
      <c r="Q60" s="426">
        <f t="shared" si="25"/>
        <v>1060</v>
      </c>
      <c r="R60" s="625">
        <f t="shared" si="6"/>
        <v>10.188679245283019</v>
      </c>
      <c r="S60" s="428">
        <f t="shared" si="7"/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</sheetData>
  <phoneticPr fontId="3"/>
  <conditionalFormatting sqref="T30:U30 T37:U37 T44:U49 T52:U52 T59:U59">
    <cfRule type="expression" dxfId="34" priority="14" stopIfTrue="1">
      <formula>$Y30=1</formula>
    </cfRule>
  </conditionalFormatting>
  <conditionalFormatting sqref="B44:J49 B59:J59 B30:J30 B37:J37 B52:J52">
    <cfRule type="expression" dxfId="33" priority="10" stopIfTrue="1">
      <formula>$Y30=1</formula>
    </cfRule>
  </conditionalFormatting>
  <conditionalFormatting sqref="M30 M37 K44:R49 M52 K59:R59 P52:R52 P37:R37 P30:R30">
    <cfRule type="expression" dxfId="32" priority="9" stopIfTrue="1">
      <formula>$Y30=1</formula>
    </cfRule>
  </conditionalFormatting>
  <conditionalFormatting sqref="N52:O52">
    <cfRule type="expression" dxfId="31" priority="8" stopIfTrue="1">
      <formula>$Y52=1</formula>
    </cfRule>
  </conditionalFormatting>
  <conditionalFormatting sqref="N37:O37">
    <cfRule type="expression" dxfId="30" priority="7" stopIfTrue="1">
      <formula>$Y37=1</formula>
    </cfRule>
  </conditionalFormatting>
  <conditionalFormatting sqref="N30:O30">
    <cfRule type="expression" dxfId="29" priority="6" stopIfTrue="1">
      <formula>$Y30=1</formula>
    </cfRule>
  </conditionalFormatting>
  <conditionalFormatting sqref="K52:L52">
    <cfRule type="expression" dxfId="28" priority="5" stopIfTrue="1">
      <formula>$Y52=1</formula>
    </cfRule>
  </conditionalFormatting>
  <conditionalFormatting sqref="K37:L37">
    <cfRule type="expression" dxfId="27" priority="4" stopIfTrue="1">
      <formula>$Y37=1</formula>
    </cfRule>
  </conditionalFormatting>
  <conditionalFormatting sqref="K30:L30">
    <cfRule type="expression" dxfId="26" priority="3" stopIfTrue="1">
      <formula>$Y30=1</formula>
    </cfRule>
  </conditionalFormatting>
  <conditionalFormatting sqref="S44:S49 S59 S30 S37 S52">
    <cfRule type="expression" dxfId="25" priority="1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BG100"/>
  <sheetViews>
    <sheetView view="pageBreakPreview" topLeftCell="A43" zoomScale="85" zoomScaleNormal="55" zoomScaleSheetLayoutView="85" workbookViewId="0">
      <selection activeCell="B61" sqref="B61"/>
    </sheetView>
  </sheetViews>
  <sheetFormatPr defaultColWidth="5.33203125" defaultRowHeight="11.25"/>
  <cols>
    <col min="1" max="1" width="13.83203125" style="9" customWidth="1"/>
    <col min="2" max="21" width="6.83203125" style="9" customWidth="1"/>
    <col min="22" max="22" width="2.83203125" style="9" customWidth="1"/>
    <col min="23" max="23" width="4.83203125" style="9" customWidth="1"/>
    <col min="24" max="32" width="6.83203125" style="9" customWidth="1"/>
    <col min="33" max="59" width="5.33203125" style="10"/>
    <col min="60" max="16384" width="5.33203125" style="9"/>
  </cols>
  <sheetData>
    <row r="1" spans="1:32" ht="15" customHeight="1">
      <c r="A1" s="1"/>
      <c r="B1" s="2"/>
      <c r="C1" s="2"/>
      <c r="D1" s="2"/>
      <c r="E1" s="2"/>
      <c r="F1" s="2"/>
      <c r="G1" s="2"/>
      <c r="H1" s="2"/>
      <c r="I1" s="2"/>
      <c r="J1" s="3"/>
      <c r="K1" s="2"/>
      <c r="L1" s="2"/>
      <c r="M1" s="2"/>
      <c r="N1" s="4"/>
      <c r="O1" s="2"/>
      <c r="P1" s="5"/>
      <c r="Q1" s="5"/>
      <c r="R1" s="5"/>
      <c r="S1" s="6"/>
      <c r="T1" s="7"/>
      <c r="U1" s="7"/>
      <c r="V1" s="8" t="s">
        <v>101</v>
      </c>
      <c r="W1" s="7"/>
      <c r="Y1" s="7"/>
      <c r="Z1" s="7"/>
      <c r="AA1" s="7"/>
      <c r="AB1" s="7"/>
      <c r="AC1" s="7"/>
      <c r="AD1" s="7"/>
      <c r="AE1" s="7"/>
      <c r="AF1" s="7"/>
    </row>
    <row r="2" spans="1:32" ht="15" customHeight="1">
      <c r="A2" s="11"/>
      <c r="B2" s="12"/>
      <c r="C2" s="12"/>
      <c r="D2" s="12"/>
      <c r="E2" s="12"/>
      <c r="F2" s="12"/>
      <c r="G2" s="12"/>
      <c r="H2" s="12"/>
      <c r="I2" s="12"/>
      <c r="J2" s="13"/>
      <c r="K2" s="12"/>
      <c r="L2" s="12"/>
      <c r="M2" s="12"/>
      <c r="N2" s="14"/>
      <c r="O2" s="12"/>
      <c r="P2" s="7"/>
      <c r="Q2" s="7"/>
      <c r="R2" s="7"/>
      <c r="S2" s="15"/>
      <c r="T2" s="7"/>
      <c r="U2" s="7"/>
      <c r="V2" s="9" t="s">
        <v>105</v>
      </c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15" customHeight="1">
      <c r="A3" s="16"/>
      <c r="B3" s="17"/>
      <c r="C3" s="12"/>
      <c r="D3" s="12"/>
      <c r="E3" s="12"/>
      <c r="F3" s="12"/>
      <c r="G3" s="12"/>
      <c r="H3" s="12"/>
      <c r="I3" s="12"/>
      <c r="J3" s="13"/>
      <c r="K3" s="12"/>
      <c r="L3" s="12"/>
      <c r="M3" s="12"/>
      <c r="N3" s="14"/>
      <c r="O3" s="12"/>
      <c r="P3" s="7"/>
      <c r="Q3" s="7"/>
      <c r="R3" s="7"/>
      <c r="S3" s="15"/>
      <c r="T3" s="7"/>
      <c r="U3" s="7"/>
      <c r="V3" s="7" t="s">
        <v>73</v>
      </c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2" ht="15" customHeight="1">
      <c r="A4" s="16"/>
      <c r="B4" s="12"/>
      <c r="C4" s="12"/>
      <c r="D4" s="12"/>
      <c r="E4" s="12"/>
      <c r="F4" s="12"/>
      <c r="G4" s="12"/>
      <c r="H4" s="12"/>
      <c r="I4" s="12"/>
      <c r="J4" s="13"/>
      <c r="K4" s="12"/>
      <c r="L4" s="12"/>
      <c r="M4" s="12"/>
      <c r="N4" s="14"/>
      <c r="O4" s="12"/>
      <c r="P4" s="7"/>
      <c r="Q4" s="7"/>
      <c r="R4" s="7"/>
      <c r="S4" s="15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</row>
    <row r="5" spans="1:32" ht="15" customHeight="1">
      <c r="A5" s="16"/>
      <c r="B5" s="12"/>
      <c r="C5" s="12"/>
      <c r="D5" s="12"/>
      <c r="E5" s="12"/>
      <c r="F5" s="12"/>
      <c r="G5" s="12"/>
      <c r="H5" s="12"/>
      <c r="I5" s="12"/>
      <c r="J5" s="13"/>
      <c r="K5" s="12"/>
      <c r="L5" s="12"/>
      <c r="M5" s="12"/>
      <c r="N5" s="14"/>
      <c r="O5" s="12"/>
      <c r="P5" s="7"/>
      <c r="Q5" s="7"/>
      <c r="R5" s="7"/>
      <c r="S5" s="15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</row>
    <row r="6" spans="1:32" ht="24" customHeight="1">
      <c r="A6" s="18" t="s">
        <v>111</v>
      </c>
      <c r="B6" s="12"/>
      <c r="C6" s="12"/>
      <c r="D6" s="12"/>
      <c r="E6" s="12"/>
      <c r="F6" s="12"/>
      <c r="G6" s="12"/>
      <c r="H6" s="12"/>
      <c r="I6" s="14"/>
      <c r="J6" s="19"/>
      <c r="K6" s="14"/>
      <c r="L6" s="14"/>
      <c r="M6" s="14"/>
      <c r="N6" s="14"/>
      <c r="O6" s="14"/>
      <c r="P6" s="14"/>
      <c r="Q6" s="14"/>
      <c r="R6" s="14"/>
      <c r="S6" s="20"/>
      <c r="T6" s="14"/>
      <c r="U6" s="14"/>
      <c r="V6" s="7"/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 ht="15" customHeight="1">
      <c r="A7" s="16"/>
      <c r="B7" s="12"/>
      <c r="C7" s="12"/>
      <c r="D7" s="12"/>
      <c r="E7" s="12"/>
      <c r="F7" s="12"/>
      <c r="G7" s="12"/>
      <c r="H7" s="12"/>
      <c r="I7" s="12"/>
      <c r="J7" s="13"/>
      <c r="K7" s="12"/>
      <c r="L7" s="12"/>
      <c r="M7" s="12"/>
      <c r="N7" s="14"/>
      <c r="O7" s="12"/>
      <c r="P7" s="7"/>
      <c r="Q7" s="7"/>
      <c r="R7" s="7"/>
      <c r="S7" s="15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</row>
    <row r="8" spans="1:32" ht="15" customHeight="1">
      <c r="A8" s="16"/>
      <c r="B8" s="12"/>
      <c r="C8" s="12"/>
      <c r="D8" s="12"/>
      <c r="E8" s="12"/>
      <c r="F8" s="12"/>
      <c r="G8" s="12"/>
      <c r="H8" s="12"/>
      <c r="I8" s="12"/>
      <c r="J8" s="13"/>
      <c r="K8" s="12"/>
      <c r="L8" s="12"/>
      <c r="M8" s="12"/>
      <c r="N8" s="14"/>
      <c r="O8" s="12"/>
      <c r="P8" s="7"/>
      <c r="Q8" s="7"/>
      <c r="R8" s="7"/>
      <c r="S8" s="15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</row>
    <row r="9" spans="1:32" ht="15" customHeight="1">
      <c r="A9" s="16"/>
      <c r="B9" s="12"/>
      <c r="C9" s="12"/>
      <c r="D9" s="12"/>
      <c r="E9" s="12"/>
      <c r="F9" s="12"/>
      <c r="G9" s="12"/>
      <c r="H9" s="12"/>
      <c r="I9" s="12"/>
      <c r="J9" s="13"/>
      <c r="K9" s="12"/>
      <c r="L9" s="12"/>
      <c r="M9" s="12"/>
      <c r="N9" s="14"/>
      <c r="O9" s="12"/>
      <c r="P9" s="7"/>
      <c r="Q9" s="7"/>
      <c r="R9" s="7"/>
      <c r="S9" s="15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ht="15" customHeight="1">
      <c r="A10" s="16"/>
      <c r="B10" s="12"/>
      <c r="C10" s="12"/>
      <c r="D10" s="12"/>
      <c r="E10" s="12"/>
      <c r="F10" s="12"/>
      <c r="G10" s="12"/>
      <c r="H10" s="12"/>
      <c r="I10" s="12"/>
      <c r="J10" s="13"/>
      <c r="K10" s="12"/>
      <c r="L10" s="12"/>
      <c r="M10" s="12"/>
      <c r="N10" s="14"/>
      <c r="O10" s="12"/>
      <c r="P10" s="7"/>
      <c r="Q10" s="7"/>
      <c r="R10" s="7"/>
      <c r="S10" s="15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</row>
    <row r="11" spans="1:32" ht="15" customHeight="1">
      <c r="A11" s="11"/>
      <c r="B11" s="12"/>
      <c r="C11" s="12"/>
      <c r="D11" s="12"/>
      <c r="E11" s="12"/>
      <c r="F11" s="12"/>
      <c r="G11" s="12"/>
      <c r="H11" s="12"/>
      <c r="I11" s="14"/>
      <c r="J11" s="13"/>
      <c r="K11" s="12"/>
      <c r="L11" s="12"/>
      <c r="M11" s="14"/>
      <c r="N11" s="14"/>
      <c r="O11" s="14"/>
      <c r="P11" s="14"/>
      <c r="Q11" s="14"/>
      <c r="R11" s="14"/>
      <c r="S11" s="20"/>
      <c r="T11" s="14"/>
      <c r="U11" s="14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</row>
    <row r="12" spans="1:32" ht="15" customHeight="1">
      <c r="A12" s="11"/>
      <c r="B12" s="12"/>
      <c r="C12" s="12"/>
      <c r="D12" s="12"/>
      <c r="E12" s="12"/>
      <c r="F12" s="12"/>
      <c r="G12" s="12"/>
      <c r="H12" s="12"/>
      <c r="I12" s="14"/>
      <c r="J12" s="13"/>
      <c r="K12" s="12"/>
      <c r="L12" s="12"/>
      <c r="M12" s="14"/>
      <c r="N12" s="14"/>
      <c r="O12" s="14"/>
      <c r="P12" s="14"/>
      <c r="Q12" s="14"/>
      <c r="R12" s="14"/>
      <c r="S12" s="20"/>
      <c r="T12" s="14"/>
      <c r="U12" s="14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</row>
    <row r="13" spans="1:32" ht="15" customHeight="1">
      <c r="A13" s="21" t="s">
        <v>233</v>
      </c>
      <c r="B13" s="14"/>
      <c r="C13" s="14"/>
      <c r="D13" s="14"/>
      <c r="E13" s="14"/>
      <c r="F13" s="14"/>
      <c r="G13" s="14"/>
      <c r="H13" s="14"/>
      <c r="I13" s="14"/>
      <c r="J13" s="19"/>
      <c r="K13" s="12"/>
      <c r="L13" s="12"/>
      <c r="M13" s="14"/>
      <c r="N13" s="14"/>
      <c r="O13" s="14"/>
      <c r="P13" s="14"/>
      <c r="Q13" s="14"/>
      <c r="R13" s="14"/>
      <c r="S13" s="20"/>
      <c r="T13" s="14"/>
      <c r="U13" s="14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</row>
    <row r="14" spans="1:32" ht="15" customHeight="1">
      <c r="A14" s="22"/>
      <c r="B14" s="12"/>
      <c r="C14" s="12"/>
      <c r="D14" s="12"/>
      <c r="E14" s="12"/>
      <c r="F14" s="12"/>
      <c r="G14" s="12"/>
      <c r="H14" s="12"/>
      <c r="I14" s="14"/>
      <c r="J14" s="13"/>
      <c r="K14" s="12"/>
      <c r="L14" s="12"/>
      <c r="M14" s="14"/>
      <c r="N14" s="14"/>
      <c r="O14" s="14"/>
      <c r="P14" s="14"/>
      <c r="Q14" s="14"/>
      <c r="R14" s="14"/>
      <c r="S14" s="20"/>
      <c r="T14" s="14"/>
      <c r="U14" s="14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</row>
    <row r="15" spans="1:32" ht="15" customHeight="1">
      <c r="A15" s="21" t="s">
        <v>74</v>
      </c>
      <c r="B15" s="12"/>
      <c r="C15" s="12"/>
      <c r="D15" s="12"/>
      <c r="E15" s="12"/>
      <c r="F15" s="12"/>
      <c r="G15" s="12"/>
      <c r="H15" s="12"/>
      <c r="I15" s="14"/>
      <c r="J15" s="13"/>
      <c r="K15" s="12"/>
      <c r="L15" s="12"/>
      <c r="M15" s="14"/>
      <c r="N15" s="14"/>
      <c r="O15" s="14"/>
      <c r="P15" s="14"/>
      <c r="Q15" s="14"/>
      <c r="R15" s="14"/>
      <c r="S15" s="20"/>
      <c r="T15" s="14"/>
      <c r="U15" s="14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</row>
    <row r="16" spans="1:32" ht="15" customHeight="1">
      <c r="A16" s="22"/>
      <c r="B16" s="12"/>
      <c r="C16" s="12"/>
      <c r="D16" s="12"/>
      <c r="E16" s="12"/>
      <c r="F16" s="12"/>
      <c r="G16" s="12"/>
      <c r="H16" s="12"/>
      <c r="I16" s="14"/>
      <c r="J16" s="13"/>
      <c r="K16" s="12"/>
      <c r="L16" s="12"/>
      <c r="M16" s="14"/>
      <c r="N16" s="14"/>
      <c r="O16" s="14"/>
      <c r="P16" s="14"/>
      <c r="Q16" s="14"/>
      <c r="R16" s="14"/>
      <c r="S16" s="20"/>
      <c r="T16" s="14"/>
      <c r="U16" s="14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</row>
    <row r="17" spans="1:59" ht="15" customHeight="1">
      <c r="A17" s="21" t="s">
        <v>256</v>
      </c>
      <c r="B17" s="12"/>
      <c r="C17" s="12"/>
      <c r="D17" s="12"/>
      <c r="E17" s="12"/>
      <c r="F17" s="12"/>
      <c r="G17" s="12"/>
      <c r="H17" s="12"/>
      <c r="I17" s="14"/>
      <c r="J17" s="13"/>
      <c r="K17" s="7"/>
      <c r="L17" s="7"/>
      <c r="M17" s="14"/>
      <c r="N17" s="14"/>
      <c r="O17" s="14"/>
      <c r="P17" s="14"/>
      <c r="Q17" s="14"/>
      <c r="R17" s="14"/>
      <c r="S17" s="20"/>
      <c r="T17" s="14"/>
      <c r="U17" s="14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</row>
    <row r="18" spans="1:59" s="24" customFormat="1" ht="15" customHeight="1">
      <c r="A18" s="22"/>
      <c r="B18" s="12"/>
      <c r="C18" s="12"/>
      <c r="D18" s="12"/>
      <c r="E18" s="12"/>
      <c r="F18" s="12"/>
      <c r="G18" s="12"/>
      <c r="H18" s="12"/>
      <c r="I18" s="14"/>
      <c r="J18" s="13"/>
      <c r="K18" s="23"/>
      <c r="L18" s="23"/>
      <c r="M18" s="14"/>
      <c r="N18" s="14"/>
      <c r="O18" s="14"/>
      <c r="P18" s="14"/>
      <c r="Q18" s="14"/>
      <c r="R18" s="14"/>
      <c r="S18" s="20"/>
      <c r="T18" s="14"/>
      <c r="U18" s="14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</row>
    <row r="19" spans="1:59" ht="15" customHeight="1">
      <c r="A19" s="11"/>
      <c r="B19" s="7"/>
      <c r="C19" s="7"/>
      <c r="D19" s="7"/>
      <c r="E19" s="7"/>
      <c r="F19" s="7"/>
      <c r="G19" s="7"/>
      <c r="H19" s="7"/>
      <c r="I19" s="12"/>
      <c r="J19" s="25"/>
      <c r="K19" s="12"/>
      <c r="L19" s="12"/>
      <c r="M19" s="12"/>
      <c r="N19" s="14"/>
      <c r="O19" s="26"/>
      <c r="P19" s="7"/>
      <c r="Q19" s="7"/>
      <c r="R19" s="7"/>
      <c r="S19" s="15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</row>
    <row r="20" spans="1:59" ht="15" customHeight="1" thickBot="1">
      <c r="A20" s="27"/>
      <c r="B20" s="28"/>
      <c r="C20" s="29"/>
      <c r="D20" s="29"/>
      <c r="E20" s="29"/>
      <c r="F20" s="7"/>
      <c r="G20" s="7"/>
      <c r="H20" s="7"/>
      <c r="I20" s="12"/>
      <c r="J20" s="30"/>
      <c r="K20" s="31"/>
      <c r="L20" s="31"/>
      <c r="M20" s="31"/>
      <c r="N20" s="32"/>
      <c r="O20" s="33"/>
      <c r="P20" s="34"/>
      <c r="Q20" s="34"/>
      <c r="R20" s="34"/>
      <c r="S20" s="35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</row>
    <row r="21" spans="1:59" s="24" customFormat="1" ht="17.100000000000001" customHeight="1" thickBot="1">
      <c r="A21" s="36" t="s">
        <v>2</v>
      </c>
      <c r="B21" s="37" t="s">
        <v>75</v>
      </c>
      <c r="C21" s="38"/>
      <c r="D21" s="38"/>
      <c r="E21" s="38"/>
      <c r="F21" s="38"/>
      <c r="G21" s="38"/>
      <c r="H21" s="38"/>
      <c r="I21" s="38"/>
      <c r="J21" s="39"/>
      <c r="K21" s="40" t="s">
        <v>76</v>
      </c>
      <c r="L21" s="38"/>
      <c r="M21" s="38"/>
      <c r="N21" s="38"/>
      <c r="O21" s="38"/>
      <c r="P21" s="38"/>
      <c r="Q21" s="38"/>
      <c r="R21" s="38"/>
      <c r="S21" s="39"/>
      <c r="T21" s="23"/>
      <c r="U21" s="23"/>
      <c r="V21" s="10" t="s">
        <v>3</v>
      </c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</row>
    <row r="22" spans="1:59" s="52" customFormat="1" ht="17.100000000000001" customHeight="1" thickBot="1">
      <c r="A22" s="41"/>
      <c r="B22" s="42" t="s">
        <v>112</v>
      </c>
      <c r="C22" s="43"/>
      <c r="D22" s="44"/>
      <c r="E22" s="45" t="s">
        <v>5</v>
      </c>
      <c r="F22" s="43"/>
      <c r="G22" s="44"/>
      <c r="H22" s="46"/>
      <c r="I22" s="47" t="s">
        <v>6</v>
      </c>
      <c r="J22" s="48" t="s">
        <v>7</v>
      </c>
      <c r="K22" s="49" t="s">
        <v>8</v>
      </c>
      <c r="L22" s="43"/>
      <c r="M22" s="44"/>
      <c r="N22" s="45" t="s">
        <v>5</v>
      </c>
      <c r="O22" s="43"/>
      <c r="P22" s="44"/>
      <c r="Q22" s="46"/>
      <c r="R22" s="47" t="s">
        <v>6</v>
      </c>
      <c r="S22" s="48" t="s">
        <v>7</v>
      </c>
      <c r="T22" s="50"/>
      <c r="U22" s="50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59" s="63" customFormat="1" ht="23.25" thickBot="1">
      <c r="A23" s="53" t="s">
        <v>9</v>
      </c>
      <c r="B23" s="54" t="s">
        <v>10</v>
      </c>
      <c r="C23" s="55" t="s">
        <v>11</v>
      </c>
      <c r="D23" s="56" t="s">
        <v>12</v>
      </c>
      <c r="E23" s="57" t="s">
        <v>13</v>
      </c>
      <c r="F23" s="58" t="s">
        <v>11</v>
      </c>
      <c r="G23" s="56" t="s">
        <v>12</v>
      </c>
      <c r="H23" s="59" t="s">
        <v>14</v>
      </c>
      <c r="I23" s="58" t="s">
        <v>15</v>
      </c>
      <c r="J23" s="56" t="s">
        <v>16</v>
      </c>
      <c r="K23" s="60" t="s">
        <v>10</v>
      </c>
      <c r="L23" s="55" t="s">
        <v>11</v>
      </c>
      <c r="M23" s="56" t="s">
        <v>12</v>
      </c>
      <c r="N23" s="57" t="s">
        <v>13</v>
      </c>
      <c r="O23" s="58" t="s">
        <v>11</v>
      </c>
      <c r="P23" s="56" t="s">
        <v>12</v>
      </c>
      <c r="Q23" s="59" t="s">
        <v>14</v>
      </c>
      <c r="R23" s="58" t="s">
        <v>98</v>
      </c>
      <c r="S23" s="56" t="s">
        <v>113</v>
      </c>
      <c r="T23" s="61"/>
      <c r="U23" s="61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</row>
    <row r="24" spans="1:59" s="24" customFormat="1" ht="17.100000000000001" customHeight="1">
      <c r="A24" s="64" t="s">
        <v>17</v>
      </c>
      <c r="B24" s="65">
        <f>'No.1-12（方向別）'!B24+'No.1-12（方向別）'!K24+'No.1-34（方向別）'!B24</f>
        <v>59</v>
      </c>
      <c r="C24" s="66">
        <f>'No.1-12（方向別）'!C24+'No.1-12（方向別）'!L24+'No.1-34（方向別）'!C24</f>
        <v>13</v>
      </c>
      <c r="D24" s="66">
        <f>SUM(B24:C24)</f>
        <v>72</v>
      </c>
      <c r="E24" s="65">
        <f>'No.1-12（方向別）'!E24+'No.1-12（方向別）'!N24+'No.1-34（方向別）'!E24</f>
        <v>1</v>
      </c>
      <c r="F24" s="66">
        <f>'No.1-12（方向別）'!F24+'No.1-12（方向別）'!O24+'No.1-34（方向別）'!F24</f>
        <v>4</v>
      </c>
      <c r="G24" s="66">
        <f>SUM(E24:F24)</f>
        <v>5</v>
      </c>
      <c r="H24" s="65">
        <f>D24+G24</f>
        <v>77</v>
      </c>
      <c r="I24" s="67">
        <f>G24/H24%</f>
        <v>6.4935064935064934</v>
      </c>
      <c r="J24" s="68">
        <f>H24/$H$60%</f>
        <v>1.3421648945441869</v>
      </c>
      <c r="K24" s="613">
        <f>'No.1-34（方向別）'!K24+'No.1-78（方向別）'!K24+'No.1-1112（方向別）'!K24</f>
        <v>79</v>
      </c>
      <c r="L24" s="448">
        <f>'No.1-34（方向別）'!L24+'No.1-78（方向別）'!L24+'No.1-1112（方向別）'!L24</f>
        <v>9</v>
      </c>
      <c r="M24" s="604">
        <f t="shared" ref="M24:M59" si="0">SUM(K24:L24)</f>
        <v>88</v>
      </c>
      <c r="N24" s="611">
        <f>'No.1-34（方向別）'!N24+'No.1-78（方向別）'!N24+'No.1-1112（方向別）'!N24</f>
        <v>2</v>
      </c>
      <c r="O24" s="612">
        <f>'No.1-34（方向別）'!O24+'No.1-78（方向別）'!O24+'No.1-1112（方向別）'!O24</f>
        <v>5</v>
      </c>
      <c r="P24" s="66">
        <f>SUM(N24:O24)</f>
        <v>7</v>
      </c>
      <c r="Q24" s="65">
        <f>M24+P24</f>
        <v>95</v>
      </c>
      <c r="R24" s="67">
        <f>P24/Q24%</f>
        <v>7.3684210526315796</v>
      </c>
      <c r="S24" s="68">
        <v>1.3421648945441869</v>
      </c>
      <c r="T24" s="70"/>
      <c r="U24" s="70"/>
      <c r="Z24" s="71"/>
      <c r="AA24" s="71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</row>
    <row r="25" spans="1:59" s="24" customFormat="1" ht="17.100000000000001" customHeight="1">
      <c r="A25" s="73" t="s">
        <v>18</v>
      </c>
      <c r="B25" s="74">
        <f>'No.1-12（方向別）'!B25+'No.1-12（方向別）'!K25+'No.1-34（方向別）'!B25</f>
        <v>63</v>
      </c>
      <c r="C25" s="75">
        <f>'No.1-12（方向別）'!C25+'No.1-12（方向別）'!L25+'No.1-34（方向別）'!C25</f>
        <v>17</v>
      </c>
      <c r="D25" s="75">
        <f t="shared" ref="D25:D59" si="1">SUM(B25:C25)</f>
        <v>80</v>
      </c>
      <c r="E25" s="74">
        <f>'No.1-12（方向別）'!E25+'No.1-12（方向別）'!N25+'No.1-34（方向別）'!E25</f>
        <v>1</v>
      </c>
      <c r="F25" s="75">
        <f>'No.1-12（方向別）'!F25+'No.1-12（方向別）'!O25+'No.1-34（方向別）'!F25</f>
        <v>4</v>
      </c>
      <c r="G25" s="75">
        <f t="shared" ref="G25:G59" si="2">SUM(E25:F25)</f>
        <v>5</v>
      </c>
      <c r="H25" s="74">
        <f>D25+G25</f>
        <v>85</v>
      </c>
      <c r="I25" s="76">
        <f t="shared" ref="I25:I59" si="3">G25/H25%</f>
        <v>5.882352941176471</v>
      </c>
      <c r="J25" s="77">
        <f t="shared" ref="J25:J59" si="4">H25/$H$60%</f>
        <v>1.4816105978734531</v>
      </c>
      <c r="K25" s="605">
        <f>'No.1-34（方向別）'!K25+'No.1-78（方向別）'!K25+'No.1-1112（方向別）'!K25</f>
        <v>66</v>
      </c>
      <c r="L25" s="449">
        <f>'No.1-34（方向別）'!L25+'No.1-78（方向別）'!L25+'No.1-1112（方向別）'!L25</f>
        <v>7</v>
      </c>
      <c r="M25" s="606">
        <f t="shared" si="0"/>
        <v>73</v>
      </c>
      <c r="N25" s="74">
        <f>'No.1-34（方向別）'!N25+'No.1-78（方向別）'!N25+'No.1-1112（方向別）'!N25</f>
        <v>2</v>
      </c>
      <c r="O25" s="449">
        <f>'No.1-34（方向別）'!O25+'No.1-78（方向別）'!O25+'No.1-1112（方向別）'!O25</f>
        <v>6</v>
      </c>
      <c r="P25" s="75">
        <f t="shared" ref="P25:P59" si="5">SUM(N25:O25)</f>
        <v>8</v>
      </c>
      <c r="Q25" s="74">
        <f>M25+P25</f>
        <v>81</v>
      </c>
      <c r="R25" s="76">
        <f t="shared" ref="R25:R59" si="6">P25/Q25%</f>
        <v>9.8765432098765427</v>
      </c>
      <c r="S25" s="77">
        <v>1.4816105978734531</v>
      </c>
      <c r="T25" s="70"/>
      <c r="U25" s="70"/>
      <c r="Z25" s="71"/>
      <c r="AA25" s="71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</row>
    <row r="26" spans="1:59" s="24" customFormat="1" ht="17.100000000000001" customHeight="1">
      <c r="A26" s="73" t="s">
        <v>19</v>
      </c>
      <c r="B26" s="74">
        <f>'No.1-12（方向別）'!B26+'No.1-12（方向別）'!K26+'No.1-34（方向別）'!B26</f>
        <v>54</v>
      </c>
      <c r="C26" s="75">
        <f>'No.1-12（方向別）'!C26+'No.1-12（方向別）'!L26+'No.1-34（方向別）'!C26</f>
        <v>13</v>
      </c>
      <c r="D26" s="75">
        <f t="shared" si="1"/>
        <v>67</v>
      </c>
      <c r="E26" s="74">
        <f>'No.1-12（方向別）'!E26+'No.1-12（方向別）'!N26+'No.1-34（方向別）'!E26</f>
        <v>3</v>
      </c>
      <c r="F26" s="75">
        <f>'No.1-12（方向別）'!F26+'No.1-12（方向別）'!O26+'No.1-34（方向別）'!F26</f>
        <v>1</v>
      </c>
      <c r="G26" s="75">
        <f t="shared" si="2"/>
        <v>4</v>
      </c>
      <c r="H26" s="74">
        <f t="shared" ref="H26:H59" si="7">D26+G26</f>
        <v>71</v>
      </c>
      <c r="I26" s="76">
        <f t="shared" si="3"/>
        <v>5.6338028169014089</v>
      </c>
      <c r="J26" s="77">
        <f t="shared" si="4"/>
        <v>1.2375806170472372</v>
      </c>
      <c r="K26" s="605">
        <f>'No.1-34（方向別）'!K26+'No.1-78（方向別）'!K26+'No.1-1112（方向別）'!K26</f>
        <v>70</v>
      </c>
      <c r="L26" s="449">
        <f>'No.1-34（方向別）'!L26+'No.1-78（方向別）'!L26+'No.1-1112（方向別）'!L26</f>
        <v>5</v>
      </c>
      <c r="M26" s="606">
        <f t="shared" si="0"/>
        <v>75</v>
      </c>
      <c r="N26" s="74">
        <f>'No.1-34（方向別）'!N26+'No.1-78（方向別）'!N26+'No.1-1112（方向別）'!N26</f>
        <v>1</v>
      </c>
      <c r="O26" s="449">
        <f>'No.1-34（方向別）'!O26+'No.1-78（方向別）'!O26+'No.1-1112（方向別）'!O26</f>
        <v>7</v>
      </c>
      <c r="P26" s="75">
        <f t="shared" si="5"/>
        <v>8</v>
      </c>
      <c r="Q26" s="74">
        <f t="shared" ref="Q26:Q59" si="8">M26+P26</f>
        <v>83</v>
      </c>
      <c r="R26" s="76">
        <f t="shared" si="6"/>
        <v>9.6385542168674707</v>
      </c>
      <c r="S26" s="77">
        <v>1.2375806170472372</v>
      </c>
      <c r="T26" s="70"/>
      <c r="U26" s="70"/>
      <c r="Z26" s="71"/>
      <c r="AA26" s="71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</row>
    <row r="27" spans="1:59" s="24" customFormat="1" ht="17.100000000000001" customHeight="1">
      <c r="A27" s="79" t="s">
        <v>20</v>
      </c>
      <c r="B27" s="80">
        <f>'No.1-12（方向別）'!B27+'No.1-12（方向別）'!K27+'No.1-34（方向別）'!B27</f>
        <v>71</v>
      </c>
      <c r="C27" s="81">
        <f>'No.1-12（方向別）'!C27+'No.1-12（方向別）'!L27+'No.1-34（方向別）'!C27</f>
        <v>16</v>
      </c>
      <c r="D27" s="81">
        <f t="shared" si="1"/>
        <v>87</v>
      </c>
      <c r="E27" s="80">
        <f>'No.1-12（方向別）'!E27+'No.1-12（方向別）'!N27+'No.1-34（方向別）'!E27</f>
        <v>2</v>
      </c>
      <c r="F27" s="81">
        <f>'No.1-12（方向別）'!F27+'No.1-12（方向別）'!O27+'No.1-34（方向別）'!F27</f>
        <v>5</v>
      </c>
      <c r="G27" s="81">
        <f t="shared" si="2"/>
        <v>7</v>
      </c>
      <c r="H27" s="80">
        <f t="shared" si="7"/>
        <v>94</v>
      </c>
      <c r="I27" s="82">
        <f t="shared" si="3"/>
        <v>7.4468085106382986</v>
      </c>
      <c r="J27" s="83">
        <f t="shared" si="4"/>
        <v>1.6384870141188774</v>
      </c>
      <c r="K27" s="605">
        <f>'No.1-34（方向別）'!K27+'No.1-78（方向別）'!K27+'No.1-1112（方向別）'!K27</f>
        <v>78</v>
      </c>
      <c r="L27" s="449">
        <f>'No.1-34（方向別）'!L27+'No.1-78（方向別）'!L27+'No.1-1112（方向別）'!L27</f>
        <v>16</v>
      </c>
      <c r="M27" s="606">
        <f t="shared" si="0"/>
        <v>94</v>
      </c>
      <c r="N27" s="74">
        <f>'No.1-34（方向別）'!N27+'No.1-78（方向別）'!N27+'No.1-1112（方向別）'!N27</f>
        <v>3</v>
      </c>
      <c r="O27" s="449">
        <f>'No.1-34（方向別）'!O27+'No.1-78（方向別）'!O27+'No.1-1112（方向別）'!O27</f>
        <v>4</v>
      </c>
      <c r="P27" s="81">
        <f t="shared" si="5"/>
        <v>7</v>
      </c>
      <c r="Q27" s="80">
        <f t="shared" si="8"/>
        <v>101</v>
      </c>
      <c r="R27" s="82">
        <f t="shared" si="6"/>
        <v>6.9306930693069306</v>
      </c>
      <c r="S27" s="83">
        <v>1.6384870141188774</v>
      </c>
      <c r="T27" s="70"/>
      <c r="U27" s="70"/>
      <c r="Z27" s="71"/>
      <c r="AA27" s="71"/>
      <c r="AG27" s="72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2"/>
      <c r="BG27" s="72"/>
    </row>
    <row r="28" spans="1:59" s="24" customFormat="1" ht="17.100000000000001" customHeight="1">
      <c r="A28" s="73" t="s">
        <v>21</v>
      </c>
      <c r="B28" s="74">
        <f>'No.1-12（方向別）'!B28+'No.1-12（方向別）'!K28+'No.1-34（方向別）'!B28</f>
        <v>72</v>
      </c>
      <c r="C28" s="75">
        <f>'No.1-12（方向別）'!C28+'No.1-12（方向別）'!L28+'No.1-34（方向別）'!C28</f>
        <v>17</v>
      </c>
      <c r="D28" s="75">
        <f t="shared" si="1"/>
        <v>89</v>
      </c>
      <c r="E28" s="74">
        <f>'No.1-12（方向別）'!E28+'No.1-12（方向別）'!N28+'No.1-34（方向別）'!E28</f>
        <v>2</v>
      </c>
      <c r="F28" s="75">
        <f>'No.1-12（方向別）'!F28+'No.1-12（方向別）'!O28+'No.1-34（方向別）'!F28</f>
        <v>4</v>
      </c>
      <c r="G28" s="75">
        <f t="shared" si="2"/>
        <v>6</v>
      </c>
      <c r="H28" s="74">
        <f t="shared" si="7"/>
        <v>95</v>
      </c>
      <c r="I28" s="76">
        <f t="shared" si="3"/>
        <v>6.3157894736842106</v>
      </c>
      <c r="J28" s="77">
        <f t="shared" si="4"/>
        <v>1.6559177270350358</v>
      </c>
      <c r="K28" s="605">
        <f>'No.1-34（方向別）'!K28+'No.1-78（方向別）'!K28+'No.1-1112（方向別）'!K28</f>
        <v>79</v>
      </c>
      <c r="L28" s="449">
        <f>'No.1-34（方向別）'!L28+'No.1-78（方向別）'!L28+'No.1-1112（方向別）'!L28</f>
        <v>9</v>
      </c>
      <c r="M28" s="606">
        <f t="shared" si="0"/>
        <v>88</v>
      </c>
      <c r="N28" s="74">
        <f>'No.1-34（方向別）'!N28+'No.1-78（方向別）'!N28+'No.1-1112（方向別）'!N28</f>
        <v>1</v>
      </c>
      <c r="O28" s="449">
        <f>'No.1-34（方向別）'!O28+'No.1-78（方向別）'!O28+'No.1-1112（方向別）'!O28</f>
        <v>4</v>
      </c>
      <c r="P28" s="75">
        <f t="shared" si="5"/>
        <v>5</v>
      </c>
      <c r="Q28" s="74">
        <f t="shared" si="8"/>
        <v>93</v>
      </c>
      <c r="R28" s="76">
        <f t="shared" si="6"/>
        <v>5.376344086021505</v>
      </c>
      <c r="S28" s="77">
        <v>1.6559177270350358</v>
      </c>
      <c r="T28" s="70"/>
      <c r="U28" s="70"/>
      <c r="Z28" s="71"/>
      <c r="AA28" s="71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2"/>
      <c r="BG28" s="72"/>
    </row>
    <row r="29" spans="1:59" s="24" customFormat="1" ht="17.100000000000001" customHeight="1">
      <c r="A29" s="85" t="s">
        <v>22</v>
      </c>
      <c r="B29" s="86">
        <f>'No.1-12（方向別）'!B29+'No.1-12（方向別）'!K29+'No.1-34（方向別）'!B29</f>
        <v>110</v>
      </c>
      <c r="C29" s="87">
        <f>'No.1-12（方向別）'!C29+'No.1-12（方向別）'!L29+'No.1-34（方向別）'!C29</f>
        <v>23</v>
      </c>
      <c r="D29" s="87">
        <f t="shared" si="1"/>
        <v>133</v>
      </c>
      <c r="E29" s="86">
        <f>'No.1-12（方向別）'!E29+'No.1-12（方向別）'!N29+'No.1-34（方向別）'!E29</f>
        <v>3</v>
      </c>
      <c r="F29" s="87">
        <f>'No.1-12（方向別）'!F29+'No.1-12（方向別）'!O29+'No.1-34（方向別）'!F29</f>
        <v>3</v>
      </c>
      <c r="G29" s="87">
        <f t="shared" si="2"/>
        <v>6</v>
      </c>
      <c r="H29" s="86">
        <f t="shared" si="7"/>
        <v>139</v>
      </c>
      <c r="I29" s="88">
        <f t="shared" si="3"/>
        <v>4.3165467625899288</v>
      </c>
      <c r="J29" s="89">
        <f t="shared" si="4"/>
        <v>2.4228690953459999</v>
      </c>
      <c r="K29" s="614">
        <f>'No.1-34（方向別）'!K29+'No.1-78（方向別）'!K29+'No.1-1112（方向別）'!K29</f>
        <v>79</v>
      </c>
      <c r="L29" s="450">
        <f>'No.1-34（方向別）'!L29+'No.1-78（方向別）'!L29+'No.1-1112（方向別）'!L29</f>
        <v>16</v>
      </c>
      <c r="M29" s="607">
        <f t="shared" si="0"/>
        <v>95</v>
      </c>
      <c r="N29" s="616">
        <f>'No.1-34（方向別）'!N29+'No.1-78（方向別）'!N29+'No.1-1112（方向別）'!N29</f>
        <v>1</v>
      </c>
      <c r="O29" s="451">
        <f>'No.1-34（方向別）'!O29+'No.1-78（方向別）'!O29+'No.1-1112（方向別）'!O29</f>
        <v>3</v>
      </c>
      <c r="P29" s="87">
        <f t="shared" si="5"/>
        <v>4</v>
      </c>
      <c r="Q29" s="86">
        <f t="shared" si="8"/>
        <v>99</v>
      </c>
      <c r="R29" s="88">
        <f t="shared" si="6"/>
        <v>4.0404040404040407</v>
      </c>
      <c r="S29" s="89">
        <v>2.4228690953459999</v>
      </c>
      <c r="T29" s="91"/>
      <c r="U29" s="91"/>
      <c r="Z29" s="71"/>
      <c r="AA29" s="71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</row>
    <row r="30" spans="1:59" s="24" customFormat="1" ht="17.100000000000001" customHeight="1">
      <c r="A30" s="92" t="s">
        <v>23</v>
      </c>
      <c r="B30" s="93">
        <f>'No.1-12（方向別）'!B30+'No.1-12（方向別）'!K30+'No.1-34（方向別）'!B30</f>
        <v>429</v>
      </c>
      <c r="C30" s="94">
        <f>'No.1-12（方向別）'!C30+'No.1-12（方向別）'!L30+'No.1-34（方向別）'!C30</f>
        <v>99</v>
      </c>
      <c r="D30" s="94">
        <f t="shared" si="1"/>
        <v>528</v>
      </c>
      <c r="E30" s="93">
        <f>'No.1-12（方向別）'!E30+'No.1-12（方向別）'!N30+'No.1-34（方向別）'!E30</f>
        <v>12</v>
      </c>
      <c r="F30" s="94">
        <f>'No.1-12（方向別）'!F30+'No.1-12（方向別）'!O30+'No.1-34（方向別）'!F30</f>
        <v>21</v>
      </c>
      <c r="G30" s="94">
        <f t="shared" si="2"/>
        <v>33</v>
      </c>
      <c r="H30" s="93">
        <f t="shared" si="7"/>
        <v>561</v>
      </c>
      <c r="I30" s="95">
        <f t="shared" si="3"/>
        <v>5.8823529411764701</v>
      </c>
      <c r="J30" s="96">
        <f t="shared" si="4"/>
        <v>9.7786299459647896</v>
      </c>
      <c r="K30" s="453">
        <f>'No.1-34（方向別）'!K30+'No.1-78（方向別）'!K30+'No.1-1112（方向別）'!K30</f>
        <v>451</v>
      </c>
      <c r="L30" s="434">
        <f>'No.1-34（方向別）'!L30+'No.1-78（方向別）'!L30+'No.1-1112（方向別）'!L30</f>
        <v>62</v>
      </c>
      <c r="M30" s="609">
        <f t="shared" si="0"/>
        <v>513</v>
      </c>
      <c r="N30" s="453">
        <f>'No.1-34（方向別）'!N30+'No.1-78（方向別）'!N30+'No.1-1112（方向別）'!N30</f>
        <v>10</v>
      </c>
      <c r="O30" s="434">
        <f>'No.1-34（方向別）'!O30+'No.1-78（方向別）'!O30+'No.1-1112（方向別）'!O30</f>
        <v>29</v>
      </c>
      <c r="P30" s="94">
        <f t="shared" si="5"/>
        <v>39</v>
      </c>
      <c r="Q30" s="93">
        <f t="shared" si="8"/>
        <v>552</v>
      </c>
      <c r="R30" s="95">
        <f t="shared" si="6"/>
        <v>7.0652173913043486</v>
      </c>
      <c r="S30" s="96">
        <v>9.7786299459647896</v>
      </c>
      <c r="T30" s="91"/>
      <c r="U30" s="91"/>
      <c r="V30" s="24">
        <v>1</v>
      </c>
      <c r="Z30" s="71"/>
      <c r="AG30" s="72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2"/>
      <c r="AV30" s="72"/>
      <c r="AW30" s="72"/>
      <c r="AX30" s="72"/>
      <c r="AY30" s="72"/>
      <c r="AZ30" s="72"/>
      <c r="BA30" s="72"/>
      <c r="BB30" s="72"/>
      <c r="BC30" s="72"/>
      <c r="BD30" s="72"/>
      <c r="BE30" s="72"/>
      <c r="BF30" s="72"/>
      <c r="BG30" s="72"/>
    </row>
    <row r="31" spans="1:59" s="24" customFormat="1" ht="17.100000000000001" customHeight="1">
      <c r="A31" s="98" t="s">
        <v>24</v>
      </c>
      <c r="B31" s="99">
        <f>'No.1-12（方向別）'!B31+'No.1-12（方向別）'!K31+'No.1-34（方向別）'!B31</f>
        <v>108</v>
      </c>
      <c r="C31" s="100">
        <f>'No.1-12（方向別）'!C31+'No.1-12（方向別）'!L31+'No.1-34（方向別）'!C31</f>
        <v>10</v>
      </c>
      <c r="D31" s="100">
        <f t="shared" si="1"/>
        <v>118</v>
      </c>
      <c r="E31" s="99">
        <f>'No.1-12（方向別）'!E31+'No.1-12（方向別）'!N31+'No.1-34（方向別）'!E31</f>
        <v>4</v>
      </c>
      <c r="F31" s="100">
        <f>'No.1-12（方向別）'!F31+'No.1-12（方向別）'!O31+'No.1-34（方向別）'!F31</f>
        <v>6</v>
      </c>
      <c r="G31" s="100">
        <f t="shared" si="2"/>
        <v>10</v>
      </c>
      <c r="H31" s="99">
        <f t="shared" si="7"/>
        <v>128</v>
      </c>
      <c r="I31" s="101">
        <f t="shared" si="3"/>
        <v>7.8125</v>
      </c>
      <c r="J31" s="102">
        <f t="shared" si="4"/>
        <v>2.2311312532682588</v>
      </c>
      <c r="K31" s="615">
        <f>'No.1-34（方向別）'!K31+'No.1-78（方向別）'!K31+'No.1-1112（方向別）'!K31</f>
        <v>70</v>
      </c>
      <c r="L31" s="452">
        <f>'No.1-34（方向別）'!L31+'No.1-78（方向別）'!L31+'No.1-1112（方向別）'!L31</f>
        <v>12</v>
      </c>
      <c r="M31" s="608">
        <f t="shared" si="0"/>
        <v>82</v>
      </c>
      <c r="N31" s="99">
        <f>'No.1-34（方向別）'!N31+'No.1-78（方向別）'!N31+'No.1-1112（方向別）'!N31</f>
        <v>3</v>
      </c>
      <c r="O31" s="452">
        <f>'No.1-34（方向別）'!O31+'No.1-78（方向別）'!O31+'No.1-1112（方向別）'!O31</f>
        <v>9</v>
      </c>
      <c r="P31" s="100">
        <f t="shared" si="5"/>
        <v>12</v>
      </c>
      <c r="Q31" s="99">
        <f t="shared" si="8"/>
        <v>94</v>
      </c>
      <c r="R31" s="101">
        <f t="shared" si="6"/>
        <v>12.765957446808512</v>
      </c>
      <c r="S31" s="102">
        <v>2.2311312532682588</v>
      </c>
      <c r="T31" s="70"/>
      <c r="U31" s="70"/>
      <c r="Z31" s="71"/>
      <c r="AA31" s="71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</row>
    <row r="32" spans="1:59" s="24" customFormat="1" ht="17.100000000000001" customHeight="1">
      <c r="A32" s="73" t="s">
        <v>25</v>
      </c>
      <c r="B32" s="74">
        <f>'No.1-12（方向別）'!B32+'No.1-12（方向別）'!K32+'No.1-34（方向別）'!B32</f>
        <v>69</v>
      </c>
      <c r="C32" s="75">
        <f>'No.1-12（方向別）'!C32+'No.1-12（方向別）'!L32+'No.1-34（方向別）'!C32</f>
        <v>10</v>
      </c>
      <c r="D32" s="75">
        <f t="shared" si="1"/>
        <v>79</v>
      </c>
      <c r="E32" s="74">
        <f>'No.1-12（方向別）'!E32+'No.1-12（方向別）'!N32+'No.1-34（方向別）'!E32</f>
        <v>3</v>
      </c>
      <c r="F32" s="75">
        <f>'No.1-12（方向別）'!F32+'No.1-12（方向別）'!O32+'No.1-34（方向別）'!F32</f>
        <v>1</v>
      </c>
      <c r="G32" s="75">
        <f t="shared" si="2"/>
        <v>4</v>
      </c>
      <c r="H32" s="74">
        <f t="shared" si="7"/>
        <v>83</v>
      </c>
      <c r="I32" s="76">
        <f t="shared" si="3"/>
        <v>4.8192771084337354</v>
      </c>
      <c r="J32" s="77">
        <f t="shared" si="4"/>
        <v>1.4467491720411365</v>
      </c>
      <c r="K32" s="605">
        <f>'No.1-34（方向別）'!K32+'No.1-78（方向別）'!K32+'No.1-1112（方向別）'!K32</f>
        <v>59</v>
      </c>
      <c r="L32" s="449">
        <f>'No.1-34（方向別）'!L32+'No.1-78（方向別）'!L32+'No.1-1112（方向別）'!L32</f>
        <v>11</v>
      </c>
      <c r="M32" s="606">
        <f t="shared" si="0"/>
        <v>70</v>
      </c>
      <c r="N32" s="74">
        <f>'No.1-34（方向別）'!N32+'No.1-78（方向別）'!N32+'No.1-1112（方向別）'!N32</f>
        <v>5</v>
      </c>
      <c r="O32" s="449">
        <f>'No.1-34（方向別）'!O32+'No.1-78（方向別）'!O32+'No.1-1112（方向別）'!O32</f>
        <v>4</v>
      </c>
      <c r="P32" s="75">
        <f t="shared" si="5"/>
        <v>9</v>
      </c>
      <c r="Q32" s="74">
        <f t="shared" si="8"/>
        <v>79</v>
      </c>
      <c r="R32" s="76">
        <f t="shared" si="6"/>
        <v>11.39240506329114</v>
      </c>
      <c r="S32" s="77">
        <v>1.4467491720411365</v>
      </c>
      <c r="T32" s="70"/>
      <c r="U32" s="70"/>
      <c r="Z32" s="71"/>
      <c r="AA32" s="71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</row>
    <row r="33" spans="1:59" s="24" customFormat="1" ht="17.100000000000001" customHeight="1">
      <c r="A33" s="73" t="s">
        <v>26</v>
      </c>
      <c r="B33" s="74">
        <f>'No.1-12（方向別）'!B33+'No.1-12（方向別）'!K33+'No.1-34（方向別）'!B33</f>
        <v>64</v>
      </c>
      <c r="C33" s="75">
        <f>'No.1-12（方向別）'!C33+'No.1-12（方向別）'!L33+'No.1-34（方向別）'!C33</f>
        <v>5</v>
      </c>
      <c r="D33" s="75">
        <f t="shared" si="1"/>
        <v>69</v>
      </c>
      <c r="E33" s="74">
        <f>'No.1-12（方向別）'!E33+'No.1-12（方向別）'!N33+'No.1-34（方向別）'!E33</f>
        <v>3</v>
      </c>
      <c r="F33" s="75">
        <f>'No.1-12（方向別）'!F33+'No.1-12（方向別）'!O33+'No.1-34（方向別）'!F33</f>
        <v>2</v>
      </c>
      <c r="G33" s="75">
        <f t="shared" si="2"/>
        <v>5</v>
      </c>
      <c r="H33" s="74">
        <f t="shared" si="7"/>
        <v>74</v>
      </c>
      <c r="I33" s="76">
        <f t="shared" si="3"/>
        <v>6.756756756756757</v>
      </c>
      <c r="J33" s="77">
        <f t="shared" si="4"/>
        <v>1.2898727557957121</v>
      </c>
      <c r="K33" s="605">
        <f>'No.1-34（方向別）'!K33+'No.1-78（方向別）'!K33+'No.1-1112（方向別）'!K33</f>
        <v>50</v>
      </c>
      <c r="L33" s="449">
        <f>'No.1-34（方向別）'!L33+'No.1-78（方向別）'!L33+'No.1-1112（方向別）'!L33</f>
        <v>12</v>
      </c>
      <c r="M33" s="606">
        <f t="shared" si="0"/>
        <v>62</v>
      </c>
      <c r="N33" s="74">
        <f>'No.1-34（方向別）'!N33+'No.1-78（方向別）'!N33+'No.1-1112（方向別）'!N33</f>
        <v>1</v>
      </c>
      <c r="O33" s="449">
        <f>'No.1-34（方向別）'!O33+'No.1-78（方向別）'!O33+'No.1-1112（方向別）'!O33</f>
        <v>10</v>
      </c>
      <c r="P33" s="75">
        <f t="shared" si="5"/>
        <v>11</v>
      </c>
      <c r="Q33" s="74">
        <f t="shared" si="8"/>
        <v>73</v>
      </c>
      <c r="R33" s="76">
        <f t="shared" si="6"/>
        <v>15.068493150684931</v>
      </c>
      <c r="S33" s="77">
        <v>1.2898727557957121</v>
      </c>
      <c r="T33" s="70"/>
      <c r="U33" s="70"/>
      <c r="Z33" s="71"/>
      <c r="AA33" s="71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</row>
    <row r="34" spans="1:59" s="24" customFormat="1" ht="17.100000000000001" customHeight="1">
      <c r="A34" s="73" t="s">
        <v>27</v>
      </c>
      <c r="B34" s="74">
        <f>'No.1-12（方向別）'!B34+'No.1-12（方向別）'!K34+'No.1-34（方向別）'!B34</f>
        <v>68</v>
      </c>
      <c r="C34" s="75">
        <f>'No.1-12（方向別）'!C34+'No.1-12（方向別）'!L34+'No.1-34（方向別）'!C34</f>
        <v>6</v>
      </c>
      <c r="D34" s="75">
        <f t="shared" si="1"/>
        <v>74</v>
      </c>
      <c r="E34" s="74">
        <f>'No.1-12（方向別）'!E34+'No.1-12（方向別）'!N34+'No.1-34（方向別）'!E34</f>
        <v>3</v>
      </c>
      <c r="F34" s="75">
        <f>'No.1-12（方向別）'!F34+'No.1-12（方向別）'!O34+'No.1-34（方向別）'!F34</f>
        <v>3</v>
      </c>
      <c r="G34" s="75">
        <f t="shared" si="2"/>
        <v>6</v>
      </c>
      <c r="H34" s="74">
        <f t="shared" si="7"/>
        <v>80</v>
      </c>
      <c r="I34" s="76">
        <f t="shared" si="3"/>
        <v>7.5</v>
      </c>
      <c r="J34" s="77">
        <f t="shared" si="4"/>
        <v>1.3944570332926618</v>
      </c>
      <c r="K34" s="605">
        <f>'No.1-34（方向別）'!K34+'No.1-78（方向別）'!K34+'No.1-1112（方向別）'!K34</f>
        <v>47</v>
      </c>
      <c r="L34" s="449">
        <f>'No.1-34（方向別）'!L34+'No.1-78（方向別）'!L34+'No.1-1112（方向別）'!L34</f>
        <v>15</v>
      </c>
      <c r="M34" s="606">
        <f t="shared" si="0"/>
        <v>62</v>
      </c>
      <c r="N34" s="74">
        <f>'No.1-34（方向別）'!N34+'No.1-78（方向別）'!N34+'No.1-1112（方向別）'!N34</f>
        <v>2</v>
      </c>
      <c r="O34" s="449">
        <f>'No.1-34（方向別）'!O34+'No.1-78（方向別）'!O34+'No.1-1112（方向別）'!O34</f>
        <v>4</v>
      </c>
      <c r="P34" s="75">
        <f t="shared" si="5"/>
        <v>6</v>
      </c>
      <c r="Q34" s="74">
        <f t="shared" si="8"/>
        <v>68</v>
      </c>
      <c r="R34" s="76">
        <f t="shared" si="6"/>
        <v>8.8235294117647047</v>
      </c>
      <c r="S34" s="77">
        <v>1.3944570332926618</v>
      </c>
      <c r="T34" s="70"/>
      <c r="U34" s="70"/>
      <c r="Z34" s="71"/>
      <c r="AA34" s="71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2"/>
      <c r="BG34" s="72"/>
    </row>
    <row r="35" spans="1:59" s="24" customFormat="1" ht="17.100000000000001" customHeight="1">
      <c r="A35" s="73" t="s">
        <v>28</v>
      </c>
      <c r="B35" s="74">
        <f>'No.1-12（方向別）'!B35+'No.1-12（方向別）'!K35+'No.1-34（方向別）'!B35</f>
        <v>74</v>
      </c>
      <c r="C35" s="75">
        <f>'No.1-12（方向別）'!C35+'No.1-12（方向別）'!L35+'No.1-34（方向別）'!C35</f>
        <v>6</v>
      </c>
      <c r="D35" s="75">
        <f t="shared" si="1"/>
        <v>80</v>
      </c>
      <c r="E35" s="74">
        <f>'No.1-12（方向別）'!E35+'No.1-12（方向別）'!N35+'No.1-34（方向別）'!E35</f>
        <v>1</v>
      </c>
      <c r="F35" s="75">
        <f>'No.1-12（方向別）'!F35+'No.1-12（方向別）'!O35+'No.1-34（方向別）'!F35</f>
        <v>5</v>
      </c>
      <c r="G35" s="75">
        <f t="shared" si="2"/>
        <v>6</v>
      </c>
      <c r="H35" s="74">
        <f t="shared" si="7"/>
        <v>86</v>
      </c>
      <c r="I35" s="76">
        <f t="shared" si="3"/>
        <v>6.9767441860465116</v>
      </c>
      <c r="J35" s="77">
        <f t="shared" si="4"/>
        <v>1.4990413107896114</v>
      </c>
      <c r="K35" s="605">
        <f>'No.1-34（方向別）'!K35+'No.1-78（方向別）'!K35+'No.1-1112（方向別）'!K35</f>
        <v>63</v>
      </c>
      <c r="L35" s="449">
        <f>'No.1-34（方向別）'!L35+'No.1-78（方向別）'!L35+'No.1-1112（方向別）'!L35</f>
        <v>15</v>
      </c>
      <c r="M35" s="606">
        <f t="shared" si="0"/>
        <v>78</v>
      </c>
      <c r="N35" s="74">
        <f>'No.1-34（方向別）'!N35+'No.1-78（方向別）'!N35+'No.1-1112（方向別）'!N35</f>
        <v>2</v>
      </c>
      <c r="O35" s="449">
        <f>'No.1-34（方向別）'!O35+'No.1-78（方向別）'!O35+'No.1-1112（方向別）'!O35</f>
        <v>5</v>
      </c>
      <c r="P35" s="75">
        <f t="shared" si="5"/>
        <v>7</v>
      </c>
      <c r="Q35" s="74">
        <f t="shared" si="8"/>
        <v>85</v>
      </c>
      <c r="R35" s="76">
        <f t="shared" si="6"/>
        <v>8.2352941176470598</v>
      </c>
      <c r="S35" s="77">
        <v>1.4990413107896114</v>
      </c>
      <c r="T35" s="70"/>
      <c r="U35" s="70"/>
      <c r="Z35" s="71"/>
      <c r="AA35" s="71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2"/>
      <c r="BG35" s="72"/>
    </row>
    <row r="36" spans="1:59" s="24" customFormat="1" ht="17.100000000000001" customHeight="1">
      <c r="A36" s="85" t="s">
        <v>29</v>
      </c>
      <c r="B36" s="86">
        <f>'No.1-12（方向別）'!B36+'No.1-12（方向別）'!K36+'No.1-34（方向別）'!B36</f>
        <v>50</v>
      </c>
      <c r="C36" s="87">
        <f>'No.1-12（方向別）'!C36+'No.1-12（方向別）'!L36+'No.1-34（方向別）'!C36</f>
        <v>9</v>
      </c>
      <c r="D36" s="87">
        <f t="shared" si="1"/>
        <v>59</v>
      </c>
      <c r="E36" s="86">
        <f>'No.1-12（方向別）'!E36+'No.1-12（方向別）'!N36+'No.1-34（方向別）'!E36</f>
        <v>0</v>
      </c>
      <c r="F36" s="87">
        <f>'No.1-12（方向別）'!F36+'No.1-12（方向別）'!O36+'No.1-34（方向別）'!F36</f>
        <v>7</v>
      </c>
      <c r="G36" s="87">
        <f t="shared" si="2"/>
        <v>7</v>
      </c>
      <c r="H36" s="86">
        <f t="shared" si="7"/>
        <v>66</v>
      </c>
      <c r="I36" s="88">
        <f t="shared" si="3"/>
        <v>10.606060606060606</v>
      </c>
      <c r="J36" s="89">
        <f t="shared" si="4"/>
        <v>1.1504270524664459</v>
      </c>
      <c r="K36" s="616">
        <f>'No.1-34（方向別）'!K36+'No.1-78（方向別）'!K36+'No.1-1112（方向別）'!K36</f>
        <v>63</v>
      </c>
      <c r="L36" s="451">
        <f>'No.1-34（方向別）'!L36+'No.1-78（方向別）'!L36+'No.1-1112（方向別）'!L36</f>
        <v>14</v>
      </c>
      <c r="M36" s="607">
        <f t="shared" si="0"/>
        <v>77</v>
      </c>
      <c r="N36" s="616">
        <f>'No.1-34（方向別）'!N36+'No.1-78（方向別）'!N36+'No.1-1112（方向別）'!N36</f>
        <v>2</v>
      </c>
      <c r="O36" s="451">
        <f>'No.1-34（方向別）'!O36+'No.1-78（方向別）'!O36+'No.1-1112（方向別）'!O36</f>
        <v>8</v>
      </c>
      <c r="P36" s="87">
        <f t="shared" si="5"/>
        <v>10</v>
      </c>
      <c r="Q36" s="86">
        <f t="shared" si="8"/>
        <v>87</v>
      </c>
      <c r="R36" s="88">
        <f t="shared" si="6"/>
        <v>11.494252873563218</v>
      </c>
      <c r="S36" s="89">
        <v>1.1504270524664459</v>
      </c>
      <c r="T36" s="91"/>
      <c r="U36" s="91"/>
      <c r="Z36" s="71"/>
      <c r="AA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</row>
    <row r="37" spans="1:59" s="24" customFormat="1" ht="17.100000000000001" customHeight="1">
      <c r="A37" s="92" t="s">
        <v>30</v>
      </c>
      <c r="B37" s="93">
        <f>'No.1-12（方向別）'!B37+'No.1-12（方向別）'!K37+'No.1-34（方向別）'!B37</f>
        <v>433</v>
      </c>
      <c r="C37" s="94">
        <f>'No.1-12（方向別）'!C37+'No.1-12（方向別）'!L37+'No.1-34（方向別）'!C37</f>
        <v>46</v>
      </c>
      <c r="D37" s="94">
        <f t="shared" si="1"/>
        <v>479</v>
      </c>
      <c r="E37" s="93">
        <f>'No.1-12（方向別）'!E37+'No.1-12（方向別）'!N37+'No.1-34（方向別）'!E37</f>
        <v>14</v>
      </c>
      <c r="F37" s="94">
        <f>'No.1-12（方向別）'!F37+'No.1-12（方向別）'!O37+'No.1-34（方向別）'!F37</f>
        <v>24</v>
      </c>
      <c r="G37" s="94">
        <f t="shared" si="2"/>
        <v>38</v>
      </c>
      <c r="H37" s="93">
        <f t="shared" si="7"/>
        <v>517</v>
      </c>
      <c r="I37" s="95">
        <f t="shared" si="3"/>
        <v>7.3500967117988392</v>
      </c>
      <c r="J37" s="96">
        <f t="shared" si="4"/>
        <v>9.0116785776538268</v>
      </c>
      <c r="K37" s="453">
        <f>'No.1-34（方向別）'!K37+'No.1-78（方向別）'!K37+'No.1-1112（方向別）'!K37</f>
        <v>352</v>
      </c>
      <c r="L37" s="434">
        <f>'No.1-34（方向別）'!L37+'No.1-78（方向別）'!L37+'No.1-1112（方向別）'!L37</f>
        <v>79</v>
      </c>
      <c r="M37" s="609">
        <f t="shared" si="0"/>
        <v>431</v>
      </c>
      <c r="N37" s="453">
        <f>'No.1-34（方向別）'!N37+'No.1-78（方向別）'!N37+'No.1-1112（方向別）'!N37</f>
        <v>15</v>
      </c>
      <c r="O37" s="434">
        <f>'No.1-34（方向別）'!O37+'No.1-78（方向別）'!O37+'No.1-1112（方向別）'!O37</f>
        <v>40</v>
      </c>
      <c r="P37" s="94">
        <f t="shared" si="5"/>
        <v>55</v>
      </c>
      <c r="Q37" s="93">
        <f t="shared" si="8"/>
        <v>486</v>
      </c>
      <c r="R37" s="95">
        <f t="shared" si="6"/>
        <v>11.316872427983538</v>
      </c>
      <c r="S37" s="96">
        <v>9.0116785776538268</v>
      </c>
      <c r="T37" s="91"/>
      <c r="U37" s="91"/>
      <c r="V37" s="24">
        <v>1</v>
      </c>
      <c r="Z37" s="71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</row>
    <row r="38" spans="1:59" s="24" customFormat="1" ht="17.100000000000001" customHeight="1">
      <c r="A38" s="92" t="s">
        <v>31</v>
      </c>
      <c r="B38" s="104">
        <f>'No.1-12（方向別）'!B38+'No.1-12（方向別）'!K38+'No.1-34（方向別）'!B38</f>
        <v>357</v>
      </c>
      <c r="C38" s="105">
        <f>'No.1-12（方向別）'!C38+'No.1-12（方向別）'!L38+'No.1-34（方向別）'!C38</f>
        <v>75</v>
      </c>
      <c r="D38" s="94">
        <f t="shared" si="1"/>
        <v>432</v>
      </c>
      <c r="E38" s="104">
        <f>'No.1-12（方向別）'!E38+'No.1-12（方向別）'!N38+'No.1-34（方向別）'!E38</f>
        <v>7</v>
      </c>
      <c r="F38" s="105">
        <f>'No.1-12（方向別）'!F38+'No.1-12（方向別）'!O38+'No.1-34（方向別）'!F38</f>
        <v>42</v>
      </c>
      <c r="G38" s="94">
        <f t="shared" si="2"/>
        <v>49</v>
      </c>
      <c r="H38" s="93">
        <f t="shared" si="7"/>
        <v>481</v>
      </c>
      <c r="I38" s="95">
        <f t="shared" si="3"/>
        <v>10.187110187110187</v>
      </c>
      <c r="J38" s="96">
        <f t="shared" si="4"/>
        <v>8.3841729126721294</v>
      </c>
      <c r="K38" s="453">
        <f>'No.1-34（方向別）'!K38+'No.1-78（方向別）'!K38+'No.1-1112（方向別）'!K38</f>
        <v>307</v>
      </c>
      <c r="L38" s="434">
        <f>'No.1-34（方向別）'!L38+'No.1-78（方向別）'!L38+'No.1-1112（方向別）'!L38</f>
        <v>73</v>
      </c>
      <c r="M38" s="609">
        <f t="shared" si="0"/>
        <v>380</v>
      </c>
      <c r="N38" s="453">
        <f>'No.1-34（方向別）'!N38+'No.1-78（方向別）'!N38+'No.1-1112（方向別）'!N38</f>
        <v>9</v>
      </c>
      <c r="O38" s="434">
        <f>'No.1-34（方向別）'!O38+'No.1-78（方向別）'!O38+'No.1-1112（方向別）'!O38</f>
        <v>63</v>
      </c>
      <c r="P38" s="94">
        <f t="shared" si="5"/>
        <v>72</v>
      </c>
      <c r="Q38" s="93">
        <f t="shared" si="8"/>
        <v>452</v>
      </c>
      <c r="R38" s="95">
        <f t="shared" si="6"/>
        <v>15.929203539823011</v>
      </c>
      <c r="S38" s="96">
        <v>8.3841729126721294</v>
      </c>
      <c r="T38" s="91"/>
      <c r="U38" s="91"/>
      <c r="V38" s="24">
        <v>1</v>
      </c>
      <c r="Z38" s="71"/>
      <c r="AA38" s="71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  <c r="BG38" s="72"/>
    </row>
    <row r="39" spans="1:59" s="24" customFormat="1" ht="17.100000000000001" customHeight="1">
      <c r="A39" s="429" t="s">
        <v>32</v>
      </c>
      <c r="B39" s="104">
        <f>'No.1-12（方向別）'!B39+'No.1-12（方向別）'!K39+'No.1-34（方向別）'!B39</f>
        <v>341</v>
      </c>
      <c r="C39" s="105">
        <f>'No.1-12（方向別）'!C39+'No.1-12（方向別）'!L39+'No.1-34（方向別）'!C39</f>
        <v>84</v>
      </c>
      <c r="D39" s="94">
        <f t="shared" si="1"/>
        <v>425</v>
      </c>
      <c r="E39" s="104">
        <f>'No.1-12（方向別）'!E39+'No.1-12（方向別）'!N39+'No.1-34（方向別）'!E39</f>
        <v>6</v>
      </c>
      <c r="F39" s="105">
        <f>'No.1-12（方向別）'!F39+'No.1-12（方向別）'!O39+'No.1-34（方向別）'!F39</f>
        <v>35</v>
      </c>
      <c r="G39" s="94">
        <f t="shared" si="2"/>
        <v>41</v>
      </c>
      <c r="H39" s="93">
        <f t="shared" si="7"/>
        <v>466</v>
      </c>
      <c r="I39" s="95">
        <f t="shared" si="3"/>
        <v>8.7982832618025757</v>
      </c>
      <c r="J39" s="96">
        <f t="shared" si="4"/>
        <v>8.1227122189297543</v>
      </c>
      <c r="K39" s="453">
        <f>'No.1-34（方向別）'!K39+'No.1-78（方向別）'!K39+'No.1-1112（方向別）'!K39</f>
        <v>336</v>
      </c>
      <c r="L39" s="434">
        <f>'No.1-34（方向別）'!L39+'No.1-78（方向別）'!L39+'No.1-1112（方向別）'!L39</f>
        <v>66</v>
      </c>
      <c r="M39" s="609">
        <f t="shared" si="0"/>
        <v>402</v>
      </c>
      <c r="N39" s="453">
        <f>'No.1-34（方向別）'!N39+'No.1-78（方向別）'!N39+'No.1-1112（方向別）'!N39</f>
        <v>6</v>
      </c>
      <c r="O39" s="434">
        <f>'No.1-34（方向別）'!O39+'No.1-78（方向別）'!O39+'No.1-1112（方向別）'!O39</f>
        <v>62</v>
      </c>
      <c r="P39" s="94">
        <f t="shared" si="5"/>
        <v>68</v>
      </c>
      <c r="Q39" s="93">
        <f t="shared" si="8"/>
        <v>470</v>
      </c>
      <c r="R39" s="95">
        <f t="shared" si="6"/>
        <v>14.468085106382977</v>
      </c>
      <c r="S39" s="96">
        <v>8.1227122189297543</v>
      </c>
      <c r="T39" s="91"/>
      <c r="U39" s="91"/>
      <c r="V39" s="24">
        <v>1</v>
      </c>
      <c r="Z39" s="71"/>
      <c r="AA39" s="71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72"/>
      <c r="BB39" s="72"/>
      <c r="BC39" s="72"/>
      <c r="BD39" s="72"/>
      <c r="BE39" s="72"/>
      <c r="BF39" s="72"/>
      <c r="BG39" s="72"/>
    </row>
    <row r="40" spans="1:59" s="24" customFormat="1" ht="17.100000000000001" customHeight="1">
      <c r="A40" s="429" t="s">
        <v>33</v>
      </c>
      <c r="B40" s="104">
        <f>'No.1-12（方向別）'!B40+'No.1-12（方向別）'!K40+'No.1-34（方向別）'!B40</f>
        <v>370</v>
      </c>
      <c r="C40" s="105">
        <f>'No.1-12（方向別）'!C40+'No.1-12（方向別）'!L40+'No.1-34（方向別）'!C40</f>
        <v>84</v>
      </c>
      <c r="D40" s="94">
        <f t="shared" si="1"/>
        <v>454</v>
      </c>
      <c r="E40" s="104">
        <f>'No.1-12（方向別）'!E40+'No.1-12（方向別）'!N40+'No.1-34（方向別）'!E40</f>
        <v>7</v>
      </c>
      <c r="F40" s="105">
        <f>'No.1-12（方向別）'!F40+'No.1-12（方向別）'!O40+'No.1-34（方向別）'!F40</f>
        <v>32</v>
      </c>
      <c r="G40" s="94">
        <f t="shared" si="2"/>
        <v>39</v>
      </c>
      <c r="H40" s="93">
        <f t="shared" si="7"/>
        <v>493</v>
      </c>
      <c r="I40" s="95">
        <f t="shared" si="3"/>
        <v>7.910750507099392</v>
      </c>
      <c r="J40" s="96">
        <f t="shared" si="4"/>
        <v>8.5933414676660274</v>
      </c>
      <c r="K40" s="453">
        <f>'No.1-34（方向別）'!K40+'No.1-78（方向別）'!K40+'No.1-1112（方向別）'!K40</f>
        <v>285</v>
      </c>
      <c r="L40" s="434">
        <f>'No.1-34（方向別）'!L40+'No.1-78（方向別）'!L40+'No.1-1112（方向別）'!L40</f>
        <v>79</v>
      </c>
      <c r="M40" s="609">
        <f t="shared" si="0"/>
        <v>364</v>
      </c>
      <c r="N40" s="453">
        <f>'No.1-34（方向別）'!N40+'No.1-78（方向別）'!N40+'No.1-1112（方向別）'!N40</f>
        <v>6</v>
      </c>
      <c r="O40" s="434">
        <f>'No.1-34（方向別）'!O40+'No.1-78（方向別）'!O40+'No.1-1112（方向別）'!O40</f>
        <v>65</v>
      </c>
      <c r="P40" s="94">
        <f t="shared" si="5"/>
        <v>71</v>
      </c>
      <c r="Q40" s="93">
        <f t="shared" si="8"/>
        <v>435</v>
      </c>
      <c r="R40" s="95">
        <f t="shared" si="6"/>
        <v>16.321839080459771</v>
      </c>
      <c r="S40" s="96">
        <v>8.5933414676660274</v>
      </c>
      <c r="T40" s="91"/>
      <c r="U40" s="91"/>
      <c r="V40" s="24">
        <v>1</v>
      </c>
      <c r="Z40" s="71"/>
      <c r="AA40" s="71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</row>
    <row r="41" spans="1:59" s="24" customFormat="1" ht="17.100000000000001" customHeight="1">
      <c r="A41" s="429" t="s">
        <v>34</v>
      </c>
      <c r="B41" s="104">
        <f>'No.1-12（方向別）'!B41+'No.1-12（方向別）'!K41+'No.1-34（方向別）'!B41</f>
        <v>298</v>
      </c>
      <c r="C41" s="105">
        <f>'No.1-12（方向別）'!C41+'No.1-12（方向別）'!L41+'No.1-34（方向別）'!C41</f>
        <v>110</v>
      </c>
      <c r="D41" s="94">
        <f t="shared" si="1"/>
        <v>408</v>
      </c>
      <c r="E41" s="104">
        <f>'No.1-12（方向別）'!E41+'No.1-12（方向別）'!N41+'No.1-34（方向別）'!E41</f>
        <v>6</v>
      </c>
      <c r="F41" s="105">
        <f>'No.1-12（方向別）'!F41+'No.1-12（方向別）'!O41+'No.1-34（方向別）'!F41</f>
        <v>29</v>
      </c>
      <c r="G41" s="94">
        <f t="shared" si="2"/>
        <v>35</v>
      </c>
      <c r="H41" s="93">
        <f t="shared" si="7"/>
        <v>443</v>
      </c>
      <c r="I41" s="95">
        <f t="shared" si="3"/>
        <v>7.9006772009029351</v>
      </c>
      <c r="J41" s="96">
        <f t="shared" si="4"/>
        <v>7.7218058218581147</v>
      </c>
      <c r="K41" s="453">
        <f>'No.1-34（方向別）'!K41+'No.1-78（方向別）'!K41+'No.1-1112（方向別）'!K41</f>
        <v>295</v>
      </c>
      <c r="L41" s="434">
        <f>'No.1-34（方向別）'!L41+'No.1-78（方向別）'!L41+'No.1-1112（方向別）'!L41</f>
        <v>47</v>
      </c>
      <c r="M41" s="609">
        <f t="shared" si="0"/>
        <v>342</v>
      </c>
      <c r="N41" s="621">
        <f>'No.1-34（方向別）'!N41+'No.1-78（方向別）'!N41+'No.1-1112（方向別）'!N41</f>
        <v>7</v>
      </c>
      <c r="O41" s="434">
        <f>'No.1-34（方向別）'!O41+'No.1-78（方向別）'!O41+'No.1-1112（方向別）'!O41</f>
        <v>36</v>
      </c>
      <c r="P41" s="94">
        <f t="shared" si="5"/>
        <v>43</v>
      </c>
      <c r="Q41" s="93">
        <f t="shared" si="8"/>
        <v>385</v>
      </c>
      <c r="R41" s="95">
        <f t="shared" si="6"/>
        <v>11.168831168831169</v>
      </c>
      <c r="S41" s="96">
        <v>7.7218058218581147</v>
      </c>
      <c r="T41" s="91"/>
      <c r="U41" s="91"/>
      <c r="V41" s="24">
        <v>1</v>
      </c>
      <c r="Z41" s="71"/>
      <c r="AA41" s="71"/>
      <c r="AG41" s="72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2"/>
      <c r="BG41" s="72"/>
    </row>
    <row r="42" spans="1:59" s="24" customFormat="1" ht="17.100000000000001" customHeight="1">
      <c r="A42" s="429" t="s">
        <v>35</v>
      </c>
      <c r="B42" s="104">
        <f>'No.1-12（方向別）'!B42+'No.1-12（方向別）'!K42+'No.1-34（方向別）'!B42</f>
        <v>273</v>
      </c>
      <c r="C42" s="105">
        <f>'No.1-12（方向別）'!C42+'No.1-12（方向別）'!L42+'No.1-34（方向別）'!C42</f>
        <v>82</v>
      </c>
      <c r="D42" s="94">
        <f t="shared" si="1"/>
        <v>355</v>
      </c>
      <c r="E42" s="104">
        <f>'No.1-12（方向別）'!E42+'No.1-12（方向別）'!N42+'No.1-34（方向別）'!E42</f>
        <v>13</v>
      </c>
      <c r="F42" s="105">
        <f>'No.1-12（方向別）'!F42+'No.1-12（方向別）'!O42+'No.1-34（方向別）'!F42</f>
        <v>22</v>
      </c>
      <c r="G42" s="94">
        <f t="shared" si="2"/>
        <v>35</v>
      </c>
      <c r="H42" s="93">
        <f t="shared" si="7"/>
        <v>390</v>
      </c>
      <c r="I42" s="95">
        <f t="shared" si="3"/>
        <v>8.9743589743589745</v>
      </c>
      <c r="J42" s="96">
        <f t="shared" si="4"/>
        <v>6.7979780373017258</v>
      </c>
      <c r="K42" s="453">
        <f>'No.1-34（方向別）'!K42+'No.1-78（方向別）'!K42+'No.1-1112（方向別）'!K42</f>
        <v>348</v>
      </c>
      <c r="L42" s="434">
        <f>'No.1-34（方向別）'!L42+'No.1-78（方向別）'!L42+'No.1-1112（方向別）'!L42</f>
        <v>78</v>
      </c>
      <c r="M42" s="609">
        <f t="shared" si="0"/>
        <v>426</v>
      </c>
      <c r="N42" s="621">
        <f>'No.1-34（方向別）'!N42+'No.1-78（方向別）'!N42+'No.1-1112（方向別）'!N42</f>
        <v>5</v>
      </c>
      <c r="O42" s="434">
        <f>'No.1-34（方向別）'!O42+'No.1-78（方向別）'!O42+'No.1-1112（方向別）'!O42</f>
        <v>30</v>
      </c>
      <c r="P42" s="94">
        <f t="shared" si="5"/>
        <v>35</v>
      </c>
      <c r="Q42" s="93">
        <f t="shared" si="8"/>
        <v>461</v>
      </c>
      <c r="R42" s="95">
        <f t="shared" si="6"/>
        <v>7.592190889370932</v>
      </c>
      <c r="S42" s="96">
        <v>6.7979780373017258</v>
      </c>
      <c r="T42" s="91"/>
      <c r="U42" s="91"/>
      <c r="V42" s="24">
        <v>1</v>
      </c>
      <c r="Z42" s="71"/>
      <c r="AA42" s="71"/>
      <c r="AG42" s="72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2"/>
      <c r="BG42" s="72"/>
    </row>
    <row r="43" spans="1:59" s="24" customFormat="1" ht="17.100000000000001" customHeight="1">
      <c r="A43" s="429" t="s">
        <v>36</v>
      </c>
      <c r="B43" s="104">
        <f>'No.1-12（方向別）'!B43+'No.1-12（方向別）'!K43+'No.1-34（方向別）'!B43</f>
        <v>424</v>
      </c>
      <c r="C43" s="105">
        <f>'No.1-12（方向別）'!C43+'No.1-12（方向別）'!L43+'No.1-34（方向別）'!C43</f>
        <v>72</v>
      </c>
      <c r="D43" s="94">
        <f t="shared" si="1"/>
        <v>496</v>
      </c>
      <c r="E43" s="104">
        <f>'No.1-12（方向別）'!E43+'No.1-12（方向別）'!N43+'No.1-34（方向別）'!E43</f>
        <v>13</v>
      </c>
      <c r="F43" s="105">
        <f>'No.1-12（方向別）'!F43+'No.1-12（方向別）'!O43+'No.1-34（方向別）'!F43</f>
        <v>15</v>
      </c>
      <c r="G43" s="94">
        <f t="shared" si="2"/>
        <v>28</v>
      </c>
      <c r="H43" s="93">
        <f t="shared" si="7"/>
        <v>524</v>
      </c>
      <c r="I43" s="95">
        <f t="shared" si="3"/>
        <v>5.343511450381679</v>
      </c>
      <c r="J43" s="96">
        <f t="shared" si="4"/>
        <v>9.1336935680669349</v>
      </c>
      <c r="K43" s="453">
        <f>'No.1-34（方向別）'!K43+'No.1-78（方向別）'!K43+'No.1-1112（方向別）'!K43</f>
        <v>331</v>
      </c>
      <c r="L43" s="434">
        <f>'No.1-34（方向別）'!L43+'No.1-78（方向別）'!L43+'No.1-1112（方向別）'!L43</f>
        <v>74</v>
      </c>
      <c r="M43" s="609">
        <f t="shared" si="0"/>
        <v>405</v>
      </c>
      <c r="N43" s="621">
        <f>'No.1-34（方向別）'!N43+'No.1-78（方向別）'!N43+'No.1-1112（方向別）'!N43</f>
        <v>10</v>
      </c>
      <c r="O43" s="434">
        <f>'No.1-34（方向別）'!O43+'No.1-78（方向別）'!O43+'No.1-1112（方向別）'!O43</f>
        <v>27</v>
      </c>
      <c r="P43" s="94">
        <f t="shared" si="5"/>
        <v>37</v>
      </c>
      <c r="Q43" s="93">
        <f t="shared" si="8"/>
        <v>442</v>
      </c>
      <c r="R43" s="95">
        <f t="shared" si="6"/>
        <v>8.3710407239819009</v>
      </c>
      <c r="S43" s="96">
        <v>9.1336935680669349</v>
      </c>
      <c r="T43" s="91"/>
      <c r="U43" s="91"/>
      <c r="V43" s="24">
        <v>1</v>
      </c>
      <c r="Z43" s="71"/>
      <c r="AA43" s="71"/>
      <c r="AG43" s="72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2"/>
      <c r="BG43" s="72"/>
    </row>
    <row r="44" spans="1:59" s="24" customFormat="1" ht="17.100000000000001" customHeight="1">
      <c r="A44" s="429" t="s">
        <v>37</v>
      </c>
      <c r="B44" s="107">
        <f>'No.1-12（方向別）'!B44+'No.1-12（方向別）'!K44+'No.1-34（方向別）'!B44</f>
        <v>308</v>
      </c>
      <c r="C44" s="108">
        <f>'No.1-12（方向別）'!C44+'No.1-12（方向別）'!L44+'No.1-34（方向別）'!C44</f>
        <v>69</v>
      </c>
      <c r="D44" s="109">
        <f t="shared" si="1"/>
        <v>377</v>
      </c>
      <c r="E44" s="107">
        <f>'No.1-12（方向別）'!E44+'No.1-12（方向別）'!N44+'No.1-34（方向別）'!E44</f>
        <v>10</v>
      </c>
      <c r="F44" s="110">
        <f>'No.1-12（方向別）'!F44+'No.1-12（方向別）'!O44+'No.1-34（方向別）'!F44</f>
        <v>36</v>
      </c>
      <c r="G44" s="109">
        <f t="shared" si="2"/>
        <v>46</v>
      </c>
      <c r="H44" s="104">
        <f t="shared" si="7"/>
        <v>423</v>
      </c>
      <c r="I44" s="95">
        <f t="shared" si="3"/>
        <v>10.874704491725767</v>
      </c>
      <c r="J44" s="96">
        <f t="shared" si="4"/>
        <v>7.3731915635349488</v>
      </c>
      <c r="K44" s="453">
        <f>'No.1-34（方向別）'!K44+'No.1-78（方向別）'!K44+'No.1-1112（方向別）'!K44</f>
        <v>374</v>
      </c>
      <c r="L44" s="434">
        <f>'No.1-34（方向別）'!L44+'No.1-78（方向別）'!L44+'No.1-1112（方向別）'!L44</f>
        <v>60</v>
      </c>
      <c r="M44" s="609">
        <f t="shared" si="0"/>
        <v>434</v>
      </c>
      <c r="N44" s="621">
        <f>'No.1-34（方向別）'!N44+'No.1-78（方向別）'!N44+'No.1-1112（方向別）'!N44</f>
        <v>9</v>
      </c>
      <c r="O44" s="434">
        <f>'No.1-34（方向別）'!O44+'No.1-78（方向別）'!O44+'No.1-1112（方向別）'!O44</f>
        <v>37</v>
      </c>
      <c r="P44" s="109">
        <f t="shared" si="5"/>
        <v>46</v>
      </c>
      <c r="Q44" s="104">
        <f t="shared" si="8"/>
        <v>480</v>
      </c>
      <c r="R44" s="95">
        <f t="shared" si="6"/>
        <v>9.5833333333333339</v>
      </c>
      <c r="S44" s="96">
        <v>7.3731915635349488</v>
      </c>
      <c r="T44" s="91"/>
      <c r="U44" s="91"/>
      <c r="V44" s="24">
        <v>1</v>
      </c>
      <c r="W44" s="72"/>
      <c r="Z44" s="71"/>
      <c r="AA44" s="71"/>
      <c r="AB44" s="72"/>
      <c r="AC44" s="72"/>
      <c r="AD44" s="72"/>
      <c r="AE44" s="72"/>
      <c r="AF44" s="23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</row>
    <row r="45" spans="1:59" s="24" customFormat="1" ht="17.100000000000001" customHeight="1">
      <c r="A45" s="112" t="s">
        <v>38</v>
      </c>
      <c r="B45" s="107">
        <f>'No.1-12（方向別）'!B45+'No.1-12（方向別）'!K45+'No.1-34（方向別）'!B45</f>
        <v>353</v>
      </c>
      <c r="C45" s="108">
        <f>'No.1-12（方向別）'!C45+'No.1-12（方向別）'!L45+'No.1-34（方向別）'!C45</f>
        <v>99</v>
      </c>
      <c r="D45" s="109">
        <f t="shared" si="1"/>
        <v>452</v>
      </c>
      <c r="E45" s="107">
        <f>'No.1-12（方向別）'!E45+'No.1-12（方向別）'!N45+'No.1-34（方向別）'!E45</f>
        <v>6</v>
      </c>
      <c r="F45" s="110">
        <f>'No.1-12（方向別）'!F45+'No.1-12（方向別）'!O45+'No.1-34（方向別）'!F45</f>
        <v>28</v>
      </c>
      <c r="G45" s="109">
        <f t="shared" si="2"/>
        <v>34</v>
      </c>
      <c r="H45" s="104">
        <f t="shared" si="7"/>
        <v>486</v>
      </c>
      <c r="I45" s="95">
        <f t="shared" si="3"/>
        <v>6.9958847736625511</v>
      </c>
      <c r="J45" s="96">
        <f t="shared" si="4"/>
        <v>8.4713264772529193</v>
      </c>
      <c r="K45" s="453">
        <f>'No.1-34（方向別）'!K45+'No.1-78（方向別）'!K45+'No.1-1112（方向別）'!K45</f>
        <v>385</v>
      </c>
      <c r="L45" s="434">
        <f>'No.1-34（方向別）'!L45+'No.1-78（方向別）'!L45+'No.1-1112（方向別）'!L45</f>
        <v>50</v>
      </c>
      <c r="M45" s="609">
        <f t="shared" si="0"/>
        <v>435</v>
      </c>
      <c r="N45" s="621">
        <f>'No.1-34（方向別）'!N45+'No.1-78（方向別）'!N45+'No.1-1112（方向別）'!N45</f>
        <v>11</v>
      </c>
      <c r="O45" s="434">
        <f>'No.1-34（方向別）'!O45+'No.1-78（方向別）'!O45+'No.1-1112（方向別）'!O45</f>
        <v>33</v>
      </c>
      <c r="P45" s="109">
        <f t="shared" si="5"/>
        <v>44</v>
      </c>
      <c r="Q45" s="104">
        <f t="shared" si="8"/>
        <v>479</v>
      </c>
      <c r="R45" s="95">
        <f t="shared" si="6"/>
        <v>9.1858037578288094</v>
      </c>
      <c r="S45" s="96">
        <v>8.4713264772529193</v>
      </c>
      <c r="T45" s="91"/>
      <c r="U45" s="91"/>
      <c r="V45" s="24">
        <v>1</v>
      </c>
      <c r="W45" s="72"/>
      <c r="Z45" s="71"/>
      <c r="AA45" s="71"/>
      <c r="AB45" s="72"/>
      <c r="AC45" s="72"/>
      <c r="AD45" s="72"/>
      <c r="AE45" s="72"/>
      <c r="AF45" s="23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</row>
    <row r="46" spans="1:59" s="24" customFormat="1" ht="17.100000000000001" customHeight="1">
      <c r="A46" s="113" t="s">
        <v>39</v>
      </c>
      <c r="B46" s="114">
        <f>'No.1-12（方向別）'!B46+'No.1-12（方向別）'!K46+'No.1-34（方向別）'!B46</f>
        <v>77</v>
      </c>
      <c r="C46" s="115">
        <f>'No.1-12（方向別）'!C46+'No.1-12（方向別）'!L46+'No.1-34（方向別）'!C46</f>
        <v>14</v>
      </c>
      <c r="D46" s="116">
        <f t="shared" si="1"/>
        <v>91</v>
      </c>
      <c r="E46" s="114">
        <f>'No.1-12（方向別）'!E46+'No.1-12（方向別）'!N46+'No.1-34（方向別）'!E46</f>
        <v>1</v>
      </c>
      <c r="F46" s="117">
        <f>'No.1-12（方向別）'!F46+'No.1-12（方向別）'!O46+'No.1-34（方向別）'!F46</f>
        <v>3</v>
      </c>
      <c r="G46" s="116">
        <f t="shared" si="2"/>
        <v>4</v>
      </c>
      <c r="H46" s="118">
        <f t="shared" si="7"/>
        <v>95</v>
      </c>
      <c r="I46" s="119">
        <f t="shared" si="3"/>
        <v>4.2105263157894735</v>
      </c>
      <c r="J46" s="120">
        <f t="shared" si="4"/>
        <v>1.6559177270350358</v>
      </c>
      <c r="K46" s="615">
        <f>'No.1-34（方向別）'!K46+'No.1-78（方向別）'!K46+'No.1-1112（方向別）'!K46</f>
        <v>94</v>
      </c>
      <c r="L46" s="452">
        <f>'No.1-34（方向別）'!L46+'No.1-78（方向別）'!L46+'No.1-1112（方向別）'!L46</f>
        <v>6</v>
      </c>
      <c r="M46" s="608">
        <f t="shared" si="0"/>
        <v>100</v>
      </c>
      <c r="N46" s="99">
        <f>'No.1-34（方向別）'!N46+'No.1-78（方向別）'!N46+'No.1-1112（方向別）'!N46</f>
        <v>3</v>
      </c>
      <c r="O46" s="452">
        <f>'No.1-34（方向別）'!O46+'No.1-78（方向別）'!O46+'No.1-1112（方向別）'!O46</f>
        <v>5</v>
      </c>
      <c r="P46" s="116">
        <f t="shared" si="5"/>
        <v>8</v>
      </c>
      <c r="Q46" s="118">
        <f t="shared" si="8"/>
        <v>108</v>
      </c>
      <c r="R46" s="119">
        <f t="shared" si="6"/>
        <v>7.4074074074074066</v>
      </c>
      <c r="S46" s="120">
        <v>1.6559177270350358</v>
      </c>
      <c r="T46" s="91"/>
      <c r="U46" s="91"/>
      <c r="V46" s="23"/>
      <c r="W46" s="72"/>
      <c r="Z46" s="71"/>
      <c r="AA46" s="71"/>
      <c r="AB46" s="72"/>
      <c r="AC46" s="72"/>
      <c r="AD46" s="72"/>
      <c r="AE46" s="72"/>
      <c r="AF46" s="23"/>
      <c r="AG46" s="72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2"/>
      <c r="BG46" s="72"/>
    </row>
    <row r="47" spans="1:59" s="24" customFormat="1" ht="17.100000000000001" customHeight="1">
      <c r="A47" s="122" t="s">
        <v>40</v>
      </c>
      <c r="B47" s="123">
        <f>'No.1-12（方向別）'!B47+'No.1-12（方向別）'!K47+'No.1-34（方向別）'!B47</f>
        <v>77</v>
      </c>
      <c r="C47" s="124">
        <f>'No.1-12（方向別）'!C47+'No.1-12（方向別）'!L47+'No.1-34（方向別）'!C47</f>
        <v>8</v>
      </c>
      <c r="D47" s="125">
        <f t="shared" si="1"/>
        <v>85</v>
      </c>
      <c r="E47" s="123">
        <f>'No.1-12（方向別）'!E47+'No.1-12（方向別）'!N47+'No.1-34（方向別）'!E47</f>
        <v>3</v>
      </c>
      <c r="F47" s="126">
        <f>'No.1-12（方向別）'!F47+'No.1-12（方向別）'!O47+'No.1-34（方向別）'!F47</f>
        <v>1</v>
      </c>
      <c r="G47" s="125">
        <f t="shared" si="2"/>
        <v>4</v>
      </c>
      <c r="H47" s="127">
        <f t="shared" si="7"/>
        <v>89</v>
      </c>
      <c r="I47" s="128">
        <f t="shared" si="3"/>
        <v>4.4943820224719104</v>
      </c>
      <c r="J47" s="129">
        <f t="shared" si="4"/>
        <v>1.5513334495380862</v>
      </c>
      <c r="K47" s="605">
        <f>'No.1-34（方向別）'!K47+'No.1-78（方向別）'!K47+'No.1-1112（方向別）'!K47</f>
        <v>58</v>
      </c>
      <c r="L47" s="449">
        <f>'No.1-34（方向別）'!L47+'No.1-78（方向別）'!L47+'No.1-1112（方向別）'!L47</f>
        <v>3</v>
      </c>
      <c r="M47" s="606">
        <f t="shared" si="0"/>
        <v>61</v>
      </c>
      <c r="N47" s="74">
        <f>'No.1-34（方向別）'!N47+'No.1-78（方向別）'!N47+'No.1-1112（方向別）'!N47</f>
        <v>2</v>
      </c>
      <c r="O47" s="449">
        <f>'No.1-34（方向別）'!O47+'No.1-78（方向別）'!O47+'No.1-1112（方向別）'!O47</f>
        <v>7</v>
      </c>
      <c r="P47" s="125">
        <f t="shared" si="5"/>
        <v>9</v>
      </c>
      <c r="Q47" s="127">
        <f t="shared" si="8"/>
        <v>70</v>
      </c>
      <c r="R47" s="128">
        <f t="shared" si="6"/>
        <v>12.857142857142858</v>
      </c>
      <c r="S47" s="129">
        <v>1.5513334495380862</v>
      </c>
      <c r="T47" s="91"/>
      <c r="U47" s="91"/>
      <c r="V47" s="23"/>
      <c r="W47" s="72"/>
      <c r="Z47" s="71"/>
      <c r="AA47" s="71"/>
      <c r="AB47" s="72"/>
      <c r="AC47" s="72"/>
      <c r="AD47" s="72"/>
      <c r="AE47" s="72"/>
      <c r="AF47" s="23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</row>
    <row r="48" spans="1:59" s="24" customFormat="1" ht="17.100000000000001" customHeight="1">
      <c r="A48" s="122" t="s">
        <v>41</v>
      </c>
      <c r="B48" s="123">
        <f>'No.1-12（方向別）'!B48+'No.1-12（方向別）'!K48+'No.1-34（方向別）'!B48</f>
        <v>61</v>
      </c>
      <c r="C48" s="124">
        <f>'No.1-12（方向別）'!C48+'No.1-12（方向別）'!L48+'No.1-34（方向別）'!C48</f>
        <v>12</v>
      </c>
      <c r="D48" s="125">
        <f t="shared" si="1"/>
        <v>73</v>
      </c>
      <c r="E48" s="123">
        <f>'No.1-12（方向別）'!E48+'No.1-12（方向別）'!N48+'No.1-34（方向別）'!E48</f>
        <v>1</v>
      </c>
      <c r="F48" s="126">
        <f>'No.1-12（方向別）'!F48+'No.1-12（方向別）'!O48+'No.1-34（方向別）'!F48</f>
        <v>2</v>
      </c>
      <c r="G48" s="125">
        <f t="shared" si="2"/>
        <v>3</v>
      </c>
      <c r="H48" s="127">
        <f t="shared" si="7"/>
        <v>76</v>
      </c>
      <c r="I48" s="128">
        <f t="shared" si="3"/>
        <v>3.9473684210526314</v>
      </c>
      <c r="J48" s="129">
        <f t="shared" si="4"/>
        <v>1.3247341816280287</v>
      </c>
      <c r="K48" s="605">
        <f>'No.1-34（方向別）'!K48+'No.1-78（方向別）'!K48+'No.1-1112（方向別）'!K48</f>
        <v>62</v>
      </c>
      <c r="L48" s="449">
        <f>'No.1-34（方向別）'!L48+'No.1-78（方向別）'!L48+'No.1-1112（方向別）'!L48</f>
        <v>6</v>
      </c>
      <c r="M48" s="606">
        <f t="shared" si="0"/>
        <v>68</v>
      </c>
      <c r="N48" s="74">
        <f>'No.1-34（方向別）'!N48+'No.1-78（方向別）'!N48+'No.1-1112（方向別）'!N48</f>
        <v>2</v>
      </c>
      <c r="O48" s="449">
        <f>'No.1-34（方向別）'!O48+'No.1-78（方向別）'!O48+'No.1-1112（方向別）'!O48</f>
        <v>10</v>
      </c>
      <c r="P48" s="125">
        <f t="shared" si="5"/>
        <v>12</v>
      </c>
      <c r="Q48" s="127">
        <f t="shared" si="8"/>
        <v>80</v>
      </c>
      <c r="R48" s="128">
        <f t="shared" si="6"/>
        <v>15</v>
      </c>
      <c r="S48" s="129">
        <v>1.3247341816280287</v>
      </c>
      <c r="T48" s="91"/>
      <c r="U48" s="91"/>
      <c r="V48" s="23"/>
      <c r="W48" s="72"/>
      <c r="Z48" s="71"/>
      <c r="AA48" s="71"/>
      <c r="AB48" s="72"/>
      <c r="AC48" s="72"/>
      <c r="AD48" s="72"/>
      <c r="AE48" s="72"/>
      <c r="AF48" s="23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2"/>
      <c r="BG48" s="72"/>
    </row>
    <row r="49" spans="1:59" s="24" customFormat="1" ht="17.100000000000001" customHeight="1">
      <c r="A49" s="122" t="s">
        <v>42</v>
      </c>
      <c r="B49" s="123">
        <f>'No.1-12（方向別）'!B49+'No.1-12（方向別）'!K49+'No.1-34（方向別）'!B49</f>
        <v>52</v>
      </c>
      <c r="C49" s="124">
        <f>'No.1-12（方向別）'!C49+'No.1-12（方向別）'!L49+'No.1-34（方向別）'!C49</f>
        <v>9</v>
      </c>
      <c r="D49" s="125">
        <f t="shared" si="1"/>
        <v>61</v>
      </c>
      <c r="E49" s="123">
        <f>'No.1-12（方向別）'!E49+'No.1-12（方向別）'!N49+'No.1-34（方向別）'!E49</f>
        <v>1</v>
      </c>
      <c r="F49" s="126">
        <f>'No.1-12（方向別）'!F49+'No.1-12（方向別）'!O49+'No.1-34（方向別）'!F49</f>
        <v>2</v>
      </c>
      <c r="G49" s="125">
        <f t="shared" si="2"/>
        <v>3</v>
      </c>
      <c r="H49" s="127">
        <f t="shared" si="7"/>
        <v>64</v>
      </c>
      <c r="I49" s="128">
        <f t="shared" si="3"/>
        <v>4.6875</v>
      </c>
      <c r="J49" s="129">
        <f t="shared" si="4"/>
        <v>1.1155656266341294</v>
      </c>
      <c r="K49" s="605">
        <f>'No.1-34（方向別）'!K49+'No.1-78（方向別）'!K49+'No.1-1112（方向別）'!K49</f>
        <v>77</v>
      </c>
      <c r="L49" s="449">
        <f>'No.1-34（方向別）'!L49+'No.1-78（方向別）'!L49+'No.1-1112（方向別）'!L49</f>
        <v>5</v>
      </c>
      <c r="M49" s="606">
        <f t="shared" si="0"/>
        <v>82</v>
      </c>
      <c r="N49" s="74">
        <f>'No.1-34（方向別）'!N49+'No.1-78（方向別）'!N49+'No.1-1112（方向別）'!N49</f>
        <v>3</v>
      </c>
      <c r="O49" s="449">
        <f>'No.1-34（方向別）'!O49+'No.1-78（方向別）'!O49+'No.1-1112（方向別）'!O49</f>
        <v>3</v>
      </c>
      <c r="P49" s="125">
        <f t="shared" si="5"/>
        <v>6</v>
      </c>
      <c r="Q49" s="127">
        <f t="shared" si="8"/>
        <v>88</v>
      </c>
      <c r="R49" s="128">
        <f t="shared" si="6"/>
        <v>6.8181818181818183</v>
      </c>
      <c r="S49" s="129">
        <v>1.1155656266341294</v>
      </c>
      <c r="T49" s="91"/>
      <c r="U49" s="91"/>
      <c r="V49" s="23"/>
      <c r="W49" s="72"/>
      <c r="Z49" s="71"/>
      <c r="AA49" s="71"/>
      <c r="AB49" s="72"/>
      <c r="AC49" s="72"/>
      <c r="AD49" s="72"/>
      <c r="AE49" s="72"/>
      <c r="AF49" s="23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72"/>
      <c r="AT49" s="72"/>
      <c r="AU49" s="72"/>
      <c r="AV49" s="72"/>
      <c r="AW49" s="72"/>
      <c r="AX49" s="72"/>
      <c r="AY49" s="72"/>
      <c r="AZ49" s="72"/>
      <c r="BA49" s="72"/>
      <c r="BB49" s="72"/>
      <c r="BC49" s="72"/>
      <c r="BD49" s="72"/>
      <c r="BE49" s="72"/>
      <c r="BF49" s="72"/>
      <c r="BG49" s="72"/>
    </row>
    <row r="50" spans="1:59" s="24" customFormat="1" ht="17.100000000000001" customHeight="1">
      <c r="A50" s="122" t="s">
        <v>43</v>
      </c>
      <c r="B50" s="74">
        <f>'No.1-12（方向別）'!B50+'No.1-12（方向別）'!K50+'No.1-34（方向別）'!B50</f>
        <v>79</v>
      </c>
      <c r="C50" s="75">
        <f>'No.1-12（方向別）'!C50+'No.1-12（方向別）'!L50+'No.1-34（方向別）'!C50</f>
        <v>11</v>
      </c>
      <c r="D50" s="75">
        <f t="shared" si="1"/>
        <v>90</v>
      </c>
      <c r="E50" s="74">
        <f>'No.1-12（方向別）'!E50+'No.1-12（方向別）'!N50+'No.1-34（方向別）'!E50</f>
        <v>2</v>
      </c>
      <c r="F50" s="75">
        <f>'No.1-12（方向別）'!F50+'No.1-12（方向別）'!O50+'No.1-34（方向別）'!F50</f>
        <v>4</v>
      </c>
      <c r="G50" s="75">
        <f t="shared" si="2"/>
        <v>6</v>
      </c>
      <c r="H50" s="74">
        <f t="shared" si="7"/>
        <v>96</v>
      </c>
      <c r="I50" s="76">
        <f t="shared" si="3"/>
        <v>6.25</v>
      </c>
      <c r="J50" s="77">
        <f t="shared" si="4"/>
        <v>1.673348439951194</v>
      </c>
      <c r="K50" s="605">
        <f>'No.1-34（方向別）'!K50+'No.1-78（方向別）'!K50+'No.1-1112（方向別）'!K50</f>
        <v>61</v>
      </c>
      <c r="L50" s="449">
        <f>'No.1-34（方向別）'!L50+'No.1-78（方向別）'!L50+'No.1-1112（方向別）'!L50</f>
        <v>3</v>
      </c>
      <c r="M50" s="606">
        <f t="shared" si="0"/>
        <v>64</v>
      </c>
      <c r="N50" s="74">
        <f>'No.1-34（方向別）'!N50+'No.1-78（方向別）'!N50+'No.1-1112（方向別）'!N50</f>
        <v>0</v>
      </c>
      <c r="O50" s="449">
        <f>'No.1-34（方向別）'!O50+'No.1-78（方向別）'!O50+'No.1-1112（方向別）'!O50</f>
        <v>1</v>
      </c>
      <c r="P50" s="75">
        <f t="shared" si="5"/>
        <v>1</v>
      </c>
      <c r="Q50" s="74">
        <f t="shared" si="8"/>
        <v>65</v>
      </c>
      <c r="R50" s="76">
        <f t="shared" si="6"/>
        <v>1.5384615384615383</v>
      </c>
      <c r="S50" s="77">
        <v>1.673348439951194</v>
      </c>
      <c r="T50" s="70"/>
      <c r="U50" s="70"/>
      <c r="Z50" s="71"/>
      <c r="AA50" s="71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2"/>
      <c r="BG50" s="72"/>
    </row>
    <row r="51" spans="1:59" s="24" customFormat="1" ht="17.100000000000001" customHeight="1">
      <c r="A51" s="131" t="s">
        <v>44</v>
      </c>
      <c r="B51" s="86">
        <f>'No.1-12（方向別）'!B51+'No.1-12（方向別）'!K51+'No.1-34（方向別）'!B51</f>
        <v>72</v>
      </c>
      <c r="C51" s="87">
        <f>'No.1-12（方向別）'!C51+'No.1-12（方向別）'!L51+'No.1-34（方向別）'!C51</f>
        <v>13</v>
      </c>
      <c r="D51" s="87">
        <f t="shared" si="1"/>
        <v>85</v>
      </c>
      <c r="E51" s="86">
        <f>'No.1-12（方向別）'!E51+'No.1-12（方向別）'!N51+'No.1-34（方向別）'!E51</f>
        <v>3</v>
      </c>
      <c r="F51" s="87">
        <f>'No.1-12（方向別）'!F51+'No.1-12（方向別）'!O51+'No.1-34（方向別）'!F51</f>
        <v>3</v>
      </c>
      <c r="G51" s="87">
        <f t="shared" si="2"/>
        <v>6</v>
      </c>
      <c r="H51" s="86">
        <f t="shared" si="7"/>
        <v>91</v>
      </c>
      <c r="I51" s="132">
        <f t="shared" si="3"/>
        <v>6.5934065934065931</v>
      </c>
      <c r="J51" s="133">
        <f t="shared" si="4"/>
        <v>1.5861948753704027</v>
      </c>
      <c r="K51" s="616">
        <f>'No.1-34（方向別）'!K51+'No.1-78（方向別）'!K51+'No.1-1112（方向別）'!K51</f>
        <v>63</v>
      </c>
      <c r="L51" s="451">
        <f>'No.1-34（方向別）'!L51+'No.1-78（方向別）'!L51+'No.1-1112（方向別）'!L51</f>
        <v>1</v>
      </c>
      <c r="M51" s="607">
        <f t="shared" si="0"/>
        <v>64</v>
      </c>
      <c r="N51" s="616">
        <f>'No.1-34（方向別）'!N51+'No.1-78（方向別）'!N51+'No.1-1112（方向別）'!N51</f>
        <v>1</v>
      </c>
      <c r="O51" s="451">
        <f>'No.1-34（方向別）'!O51+'No.1-78（方向別）'!O51+'No.1-1112（方向別）'!O51</f>
        <v>1</v>
      </c>
      <c r="P51" s="87">
        <f t="shared" si="5"/>
        <v>2</v>
      </c>
      <c r="Q51" s="86">
        <f t="shared" si="8"/>
        <v>66</v>
      </c>
      <c r="R51" s="132">
        <f t="shared" si="6"/>
        <v>3.0303030303030303</v>
      </c>
      <c r="S51" s="133">
        <v>1.5861948753704027</v>
      </c>
      <c r="T51" s="70"/>
      <c r="U51" s="70"/>
      <c r="Z51" s="71"/>
      <c r="AA51" s="71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2"/>
      <c r="BG51" s="72"/>
    </row>
    <row r="52" spans="1:59" s="24" customFormat="1" ht="17.100000000000001" customHeight="1">
      <c r="A52" s="112" t="s">
        <v>45</v>
      </c>
      <c r="B52" s="93">
        <f>'No.1-12（方向別）'!B52+'No.1-12（方向別）'!K52+'No.1-34（方向別）'!B52</f>
        <v>418</v>
      </c>
      <c r="C52" s="94">
        <f>'No.1-12（方向別）'!C52+'No.1-12（方向別）'!L52+'No.1-34（方向別）'!C52</f>
        <v>67</v>
      </c>
      <c r="D52" s="94">
        <f t="shared" si="1"/>
        <v>485</v>
      </c>
      <c r="E52" s="93">
        <f>'No.1-12（方向別）'!E52+'No.1-12（方向別）'!N52+'No.1-34（方向別）'!E52</f>
        <v>11</v>
      </c>
      <c r="F52" s="94">
        <f>'No.1-12（方向別）'!F52+'No.1-12（方向別）'!O52+'No.1-34（方向別）'!F52</f>
        <v>15</v>
      </c>
      <c r="G52" s="94">
        <f t="shared" si="2"/>
        <v>26</v>
      </c>
      <c r="H52" s="93">
        <f t="shared" si="7"/>
        <v>511</v>
      </c>
      <c r="I52" s="95">
        <f t="shared" si="3"/>
        <v>5.0880626223091969</v>
      </c>
      <c r="J52" s="96">
        <f t="shared" si="4"/>
        <v>8.9070943001568761</v>
      </c>
      <c r="K52" s="453">
        <f>'No.1-34（方向別）'!K52+'No.1-78（方向別）'!K52+'No.1-1112（方向別）'!K52</f>
        <v>415</v>
      </c>
      <c r="L52" s="434">
        <f>'No.1-34（方向別）'!L52+'No.1-78（方向別）'!L52+'No.1-1112（方向別）'!L52</f>
        <v>24</v>
      </c>
      <c r="M52" s="609">
        <f t="shared" si="0"/>
        <v>439</v>
      </c>
      <c r="N52" s="453">
        <f>'No.1-34（方向別）'!N52+'No.1-78（方向別）'!N52+'No.1-1112（方向別）'!N52</f>
        <v>11</v>
      </c>
      <c r="O52" s="434">
        <f>'No.1-34（方向別）'!O52+'No.1-78（方向別）'!O52+'No.1-1112（方向別）'!O52</f>
        <v>27</v>
      </c>
      <c r="P52" s="94">
        <f t="shared" si="5"/>
        <v>38</v>
      </c>
      <c r="Q52" s="93">
        <f t="shared" si="8"/>
        <v>477</v>
      </c>
      <c r="R52" s="95">
        <f t="shared" si="6"/>
        <v>7.9664570230607969</v>
      </c>
      <c r="S52" s="96">
        <v>8.9070943001568761</v>
      </c>
      <c r="T52" s="91"/>
      <c r="U52" s="91"/>
      <c r="V52" s="24">
        <v>1</v>
      </c>
      <c r="Z52" s="71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</row>
    <row r="53" spans="1:59" s="24" customFormat="1" ht="17.100000000000001" customHeight="1">
      <c r="A53" s="98" t="s">
        <v>46</v>
      </c>
      <c r="B53" s="134">
        <f>'No.1-12（方向別）'!B53+'No.1-12（方向別）'!K53+'No.1-34（方向別）'!B53</f>
        <v>51</v>
      </c>
      <c r="C53" s="135">
        <f>'No.1-12（方向別）'!C53+'No.1-12（方向別）'!L53+'No.1-34（方向別）'!C53</f>
        <v>12</v>
      </c>
      <c r="D53" s="135">
        <f t="shared" si="1"/>
        <v>63</v>
      </c>
      <c r="E53" s="134">
        <f>'No.1-12（方向別）'!E53+'No.1-12（方向別）'!N53+'No.1-34（方向別）'!E53</f>
        <v>7</v>
      </c>
      <c r="F53" s="135">
        <f>'No.1-12（方向別）'!F53+'No.1-12（方向別）'!O53+'No.1-34（方向別）'!F53</f>
        <v>5</v>
      </c>
      <c r="G53" s="135">
        <f t="shared" si="2"/>
        <v>12</v>
      </c>
      <c r="H53" s="134">
        <f t="shared" si="7"/>
        <v>75</v>
      </c>
      <c r="I53" s="136">
        <f t="shared" si="3"/>
        <v>16</v>
      </c>
      <c r="J53" s="137">
        <f t="shared" si="4"/>
        <v>1.3073034687118703</v>
      </c>
      <c r="K53" s="615">
        <f>'No.1-34（方向別）'!K53+'No.1-78（方向別）'!K53+'No.1-1112（方向別）'!K53</f>
        <v>62</v>
      </c>
      <c r="L53" s="452">
        <f>'No.1-34（方向別）'!L53+'No.1-78（方向別）'!L53+'No.1-1112（方向別）'!L53</f>
        <v>4</v>
      </c>
      <c r="M53" s="608">
        <f t="shared" si="0"/>
        <v>66</v>
      </c>
      <c r="N53" s="99">
        <f>'No.1-34（方向別）'!N53+'No.1-78（方向別）'!N53+'No.1-1112（方向別）'!N53</f>
        <v>3</v>
      </c>
      <c r="O53" s="452">
        <f>'No.1-34（方向別）'!O53+'No.1-78（方向別）'!O53+'No.1-1112（方向別）'!O53</f>
        <v>0</v>
      </c>
      <c r="P53" s="135">
        <f t="shared" si="5"/>
        <v>3</v>
      </c>
      <c r="Q53" s="134">
        <f t="shared" si="8"/>
        <v>69</v>
      </c>
      <c r="R53" s="136">
        <f t="shared" si="6"/>
        <v>4.3478260869565224</v>
      </c>
      <c r="S53" s="137">
        <v>1.3073034687118703</v>
      </c>
      <c r="T53" s="70"/>
      <c r="U53" s="70"/>
      <c r="Z53" s="71"/>
      <c r="AA53" s="71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</row>
    <row r="54" spans="1:59" s="24" customFormat="1" ht="17.100000000000001" customHeight="1">
      <c r="A54" s="73" t="s">
        <v>47</v>
      </c>
      <c r="B54" s="74">
        <f>'No.1-12（方向別）'!B54+'No.1-12（方向別）'!K54+'No.1-34（方向別）'!B54</f>
        <v>60</v>
      </c>
      <c r="C54" s="75">
        <f>'No.1-12（方向別）'!C54+'No.1-12（方向別）'!L54+'No.1-34（方向別）'!C54</f>
        <v>9</v>
      </c>
      <c r="D54" s="75">
        <f t="shared" si="1"/>
        <v>69</v>
      </c>
      <c r="E54" s="74">
        <f>'No.1-12（方向別）'!E54+'No.1-12（方向別）'!N54+'No.1-34（方向別）'!E54</f>
        <v>1</v>
      </c>
      <c r="F54" s="75">
        <f>'No.1-12（方向別）'!F54+'No.1-12（方向別）'!O54+'No.1-34（方向別）'!F54</f>
        <v>2</v>
      </c>
      <c r="G54" s="75">
        <f t="shared" si="2"/>
        <v>3</v>
      </c>
      <c r="H54" s="74">
        <f t="shared" si="7"/>
        <v>72</v>
      </c>
      <c r="I54" s="76">
        <f t="shared" si="3"/>
        <v>4.166666666666667</v>
      </c>
      <c r="J54" s="77">
        <f t="shared" si="4"/>
        <v>1.2550113299633956</v>
      </c>
      <c r="K54" s="605">
        <f>'No.1-34（方向別）'!K54+'No.1-78（方向別）'!K54+'No.1-1112（方向別）'!K54</f>
        <v>61</v>
      </c>
      <c r="L54" s="449">
        <f>'No.1-34（方向別）'!L54+'No.1-78（方向別）'!L54+'No.1-1112（方向別）'!L54</f>
        <v>4</v>
      </c>
      <c r="M54" s="606">
        <f t="shared" si="0"/>
        <v>65</v>
      </c>
      <c r="N54" s="74">
        <f>'No.1-34（方向別）'!N54+'No.1-78（方向別）'!N54+'No.1-1112（方向別）'!N54</f>
        <v>2</v>
      </c>
      <c r="O54" s="449">
        <f>'No.1-34（方向別）'!O54+'No.1-78（方向別）'!O54+'No.1-1112（方向別）'!O54</f>
        <v>1</v>
      </c>
      <c r="P54" s="75">
        <f t="shared" si="5"/>
        <v>3</v>
      </c>
      <c r="Q54" s="74">
        <f t="shared" si="8"/>
        <v>68</v>
      </c>
      <c r="R54" s="76">
        <f t="shared" si="6"/>
        <v>4.4117647058823524</v>
      </c>
      <c r="S54" s="77">
        <v>1.2550113299633956</v>
      </c>
      <c r="T54" s="70"/>
      <c r="U54" s="70"/>
      <c r="Z54" s="71"/>
      <c r="AA54" s="71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  <c r="BG54" s="72"/>
    </row>
    <row r="55" spans="1:59" s="24" customFormat="1" ht="17.100000000000001" customHeight="1">
      <c r="A55" s="73" t="s">
        <v>48</v>
      </c>
      <c r="B55" s="74">
        <f>'No.1-12（方向別）'!B55+'No.1-12（方向別）'!K55+'No.1-34（方向別）'!B55</f>
        <v>49</v>
      </c>
      <c r="C55" s="75">
        <f>'No.1-12（方向別）'!C55+'No.1-12（方向別）'!L55+'No.1-34（方向別）'!C55</f>
        <v>20</v>
      </c>
      <c r="D55" s="75">
        <f t="shared" si="1"/>
        <v>69</v>
      </c>
      <c r="E55" s="74">
        <f>'No.1-12（方向別）'!E55+'No.1-12（方向別）'!N55+'No.1-34（方向別）'!E55</f>
        <v>1</v>
      </c>
      <c r="F55" s="75">
        <f>'No.1-12（方向別）'!F55+'No.1-12（方向別）'!O55+'No.1-34（方向別）'!F55</f>
        <v>6</v>
      </c>
      <c r="G55" s="75">
        <f t="shared" si="2"/>
        <v>7</v>
      </c>
      <c r="H55" s="74">
        <f t="shared" si="7"/>
        <v>76</v>
      </c>
      <c r="I55" s="76">
        <f t="shared" si="3"/>
        <v>9.2105263157894743</v>
      </c>
      <c r="J55" s="77">
        <f t="shared" si="4"/>
        <v>1.3247341816280287</v>
      </c>
      <c r="K55" s="605">
        <f>'No.1-34（方向別）'!K55+'No.1-78（方向別）'!K55+'No.1-1112（方向別）'!K55</f>
        <v>91</v>
      </c>
      <c r="L55" s="449">
        <f>'No.1-34（方向別）'!L55+'No.1-78（方向別）'!L55+'No.1-1112（方向別）'!L55</f>
        <v>8</v>
      </c>
      <c r="M55" s="606">
        <f t="shared" si="0"/>
        <v>99</v>
      </c>
      <c r="N55" s="74">
        <f>'No.1-34（方向別）'!N55+'No.1-78（方向別）'!N55+'No.1-1112（方向別）'!N55</f>
        <v>3</v>
      </c>
      <c r="O55" s="449">
        <f>'No.1-34（方向別）'!O55+'No.1-78（方向別）'!O55+'No.1-1112（方向別）'!O55</f>
        <v>5</v>
      </c>
      <c r="P55" s="75">
        <f t="shared" si="5"/>
        <v>8</v>
      </c>
      <c r="Q55" s="74">
        <f t="shared" si="8"/>
        <v>107</v>
      </c>
      <c r="R55" s="76">
        <f t="shared" si="6"/>
        <v>7.4766355140186915</v>
      </c>
      <c r="S55" s="77">
        <v>1.3247341816280287</v>
      </c>
      <c r="T55" s="70"/>
      <c r="U55" s="70"/>
      <c r="Z55" s="71"/>
      <c r="AA55" s="71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2"/>
      <c r="BG55" s="72"/>
    </row>
    <row r="56" spans="1:59" s="24" customFormat="1" ht="17.100000000000001" customHeight="1">
      <c r="A56" s="73" t="s">
        <v>49</v>
      </c>
      <c r="B56" s="74">
        <f>'No.1-12（方向別）'!B56+'No.1-12（方向別）'!K56+'No.1-34（方向別）'!B56</f>
        <v>49</v>
      </c>
      <c r="C56" s="75">
        <f>'No.1-12（方向別）'!C56+'No.1-12（方向別）'!L56+'No.1-34（方向別）'!C56</f>
        <v>16</v>
      </c>
      <c r="D56" s="75">
        <f t="shared" si="1"/>
        <v>65</v>
      </c>
      <c r="E56" s="74">
        <f>'No.1-12（方向別）'!E56+'No.1-12（方向別）'!N56+'No.1-34（方向別）'!E56</f>
        <v>2</v>
      </c>
      <c r="F56" s="75">
        <f>'No.1-12（方向別）'!F56+'No.1-12（方向別）'!O56+'No.1-34（方向別）'!F56</f>
        <v>7</v>
      </c>
      <c r="G56" s="75">
        <f t="shared" si="2"/>
        <v>9</v>
      </c>
      <c r="H56" s="74">
        <f t="shared" si="7"/>
        <v>74</v>
      </c>
      <c r="I56" s="128">
        <f t="shared" si="3"/>
        <v>12.162162162162163</v>
      </c>
      <c r="J56" s="129">
        <f t="shared" si="4"/>
        <v>1.2898727557957121</v>
      </c>
      <c r="K56" s="605">
        <f>'No.1-34（方向別）'!K56+'No.1-78（方向別）'!K56+'No.1-1112（方向別）'!K56</f>
        <v>59</v>
      </c>
      <c r="L56" s="449">
        <f>'No.1-34（方向別）'!L56+'No.1-78（方向別）'!L56+'No.1-1112（方向別）'!L56</f>
        <v>1</v>
      </c>
      <c r="M56" s="606">
        <f t="shared" si="0"/>
        <v>60</v>
      </c>
      <c r="N56" s="74">
        <f>'No.1-34（方向別）'!N56+'No.1-78（方向別）'!N56+'No.1-1112（方向別）'!N56</f>
        <v>1</v>
      </c>
      <c r="O56" s="449">
        <f>'No.1-34（方向別）'!O56+'No.1-78（方向別）'!O56+'No.1-1112（方向別）'!O56</f>
        <v>2</v>
      </c>
      <c r="P56" s="75">
        <f t="shared" si="5"/>
        <v>3</v>
      </c>
      <c r="Q56" s="74">
        <f t="shared" si="8"/>
        <v>63</v>
      </c>
      <c r="R56" s="128">
        <f t="shared" si="6"/>
        <v>4.7619047619047619</v>
      </c>
      <c r="S56" s="129">
        <v>1.2898727557957121</v>
      </c>
      <c r="T56" s="91"/>
      <c r="U56" s="91"/>
      <c r="Z56" s="71"/>
      <c r="AA56" s="71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</row>
    <row r="57" spans="1:59" s="24" customFormat="1" ht="17.100000000000001" customHeight="1">
      <c r="A57" s="73" t="s">
        <v>50</v>
      </c>
      <c r="B57" s="74">
        <f>'No.1-12（方向別）'!B57+'No.1-12（方向別）'!K57+'No.1-34（方向別）'!B57</f>
        <v>52</v>
      </c>
      <c r="C57" s="75">
        <f>'No.1-12（方向別）'!C57+'No.1-12（方向別）'!L57+'No.1-34（方向別）'!C57</f>
        <v>10</v>
      </c>
      <c r="D57" s="75">
        <f t="shared" si="1"/>
        <v>62</v>
      </c>
      <c r="E57" s="74">
        <f>'No.1-12（方向別）'!E57+'No.1-12（方向別）'!N57+'No.1-34（方向別）'!E57</f>
        <v>0</v>
      </c>
      <c r="F57" s="75">
        <f>'No.1-12（方向別）'!F57+'No.1-12（方向別）'!O57+'No.1-34（方向別）'!F57</f>
        <v>4</v>
      </c>
      <c r="G57" s="75">
        <f t="shared" si="2"/>
        <v>4</v>
      </c>
      <c r="H57" s="74">
        <f t="shared" si="7"/>
        <v>66</v>
      </c>
      <c r="I57" s="76">
        <f t="shared" si="3"/>
        <v>6.0606060606060606</v>
      </c>
      <c r="J57" s="77">
        <f t="shared" si="4"/>
        <v>1.1504270524664459</v>
      </c>
      <c r="K57" s="605">
        <f>'No.1-34（方向別）'!K57+'No.1-78（方向別）'!K57+'No.1-1112（方向別）'!K57</f>
        <v>66</v>
      </c>
      <c r="L57" s="449">
        <f>'No.1-34（方向別）'!L57+'No.1-78（方向別）'!L57+'No.1-1112（方向別）'!L57</f>
        <v>2</v>
      </c>
      <c r="M57" s="606">
        <f t="shared" si="0"/>
        <v>68</v>
      </c>
      <c r="N57" s="74">
        <f>'No.1-34（方向別）'!N57+'No.1-78（方向別）'!N57+'No.1-1112（方向別）'!N57</f>
        <v>2</v>
      </c>
      <c r="O57" s="449">
        <f>'No.1-34（方向別）'!O57+'No.1-78（方向別）'!O57+'No.1-1112（方向別）'!O57</f>
        <v>2</v>
      </c>
      <c r="P57" s="75">
        <f t="shared" si="5"/>
        <v>4</v>
      </c>
      <c r="Q57" s="74">
        <f t="shared" si="8"/>
        <v>72</v>
      </c>
      <c r="R57" s="76">
        <f t="shared" si="6"/>
        <v>5.5555555555555554</v>
      </c>
      <c r="S57" s="77">
        <v>1.1504270524664459</v>
      </c>
      <c r="T57" s="70"/>
      <c r="U57" s="70"/>
      <c r="Z57" s="71"/>
      <c r="AA57" s="71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2"/>
      <c r="BG57" s="72"/>
    </row>
    <row r="58" spans="1:59" s="24" customFormat="1" ht="17.100000000000001" customHeight="1">
      <c r="A58" s="139" t="s">
        <v>114</v>
      </c>
      <c r="B58" s="86">
        <f>'No.1-12（方向別）'!B58+'No.1-12（方向別）'!K58+'No.1-34（方向別）'!B58</f>
        <v>55</v>
      </c>
      <c r="C58" s="87">
        <f>'No.1-12（方向別）'!C58+'No.1-12（方向別）'!L58+'No.1-34（方向別）'!C58</f>
        <v>17</v>
      </c>
      <c r="D58" s="87">
        <f t="shared" si="1"/>
        <v>72</v>
      </c>
      <c r="E58" s="86">
        <f>'No.1-12（方向別）'!E58+'No.1-12（方向別）'!N58+'No.1-34（方向別）'!E58</f>
        <v>3</v>
      </c>
      <c r="F58" s="87">
        <f>'No.1-12（方向別）'!F58+'No.1-12（方向別）'!O58+'No.1-34（方向別）'!F58</f>
        <v>4</v>
      </c>
      <c r="G58" s="87">
        <f t="shared" si="2"/>
        <v>7</v>
      </c>
      <c r="H58" s="86">
        <f t="shared" si="7"/>
        <v>79</v>
      </c>
      <c r="I58" s="132">
        <f t="shared" si="3"/>
        <v>8.8607594936708853</v>
      </c>
      <c r="J58" s="133">
        <f t="shared" si="4"/>
        <v>1.3770263203765034</v>
      </c>
      <c r="K58" s="616">
        <f>'No.1-34（方向別）'!K58+'No.1-78（方向別）'!K58+'No.1-1112（方向別）'!K58</f>
        <v>63</v>
      </c>
      <c r="L58" s="451">
        <f>'No.1-34（方向別）'!L58+'No.1-78（方向別）'!L58+'No.1-1112（方向別）'!L58</f>
        <v>6</v>
      </c>
      <c r="M58" s="607">
        <f t="shared" si="0"/>
        <v>69</v>
      </c>
      <c r="N58" s="619">
        <f>'No.1-34（方向別）'!N58+'No.1-78（方向別）'!N58+'No.1-1112（方向別）'!N58</f>
        <v>2</v>
      </c>
      <c r="O58" s="620">
        <f>'No.1-34（方向別）'!O58+'No.1-78（方向別）'!O58+'No.1-1112（方向別）'!O58</f>
        <v>2</v>
      </c>
      <c r="P58" s="87">
        <f t="shared" si="5"/>
        <v>4</v>
      </c>
      <c r="Q58" s="86">
        <f t="shared" si="8"/>
        <v>73</v>
      </c>
      <c r="R58" s="132">
        <f t="shared" si="6"/>
        <v>5.4794520547945202</v>
      </c>
      <c r="S58" s="133">
        <v>1.3770263203765034</v>
      </c>
      <c r="T58" s="70"/>
      <c r="U58" s="70"/>
      <c r="Z58" s="71"/>
      <c r="AA58" s="71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2"/>
      <c r="BG58" s="72"/>
    </row>
    <row r="59" spans="1:59" s="24" customFormat="1" ht="17.100000000000001" customHeight="1" thickBot="1">
      <c r="A59" s="112" t="s">
        <v>115</v>
      </c>
      <c r="B59" s="93">
        <f>'No.1-12（方向別）'!B59+'No.1-12（方向別）'!K59+'No.1-34（方向別）'!B59</f>
        <v>316</v>
      </c>
      <c r="C59" s="94">
        <f>'No.1-12（方向別）'!C59+'No.1-12（方向別）'!L59+'No.1-34（方向別）'!C59</f>
        <v>84</v>
      </c>
      <c r="D59" s="94">
        <f t="shared" si="1"/>
        <v>400</v>
      </c>
      <c r="E59" s="93">
        <f>'No.1-12（方向別）'!E59+'No.1-12（方向別）'!N59+'No.1-34（方向別）'!E59</f>
        <v>14</v>
      </c>
      <c r="F59" s="94">
        <f>'No.1-12（方向別）'!F59+'No.1-12（方向別）'!O59+'No.1-34（方向別）'!F59</f>
        <v>28</v>
      </c>
      <c r="G59" s="94">
        <f t="shared" si="2"/>
        <v>42</v>
      </c>
      <c r="H59" s="93">
        <f t="shared" si="7"/>
        <v>442</v>
      </c>
      <c r="I59" s="95">
        <f t="shared" si="3"/>
        <v>9.502262443438914</v>
      </c>
      <c r="J59" s="96">
        <f t="shared" si="4"/>
        <v>7.7043751089419557</v>
      </c>
      <c r="K59" s="617">
        <f>'No.1-34（方向別）'!K59+'No.1-78（方向別）'!K59+'No.1-1112（方向別）'!K59</f>
        <v>402</v>
      </c>
      <c r="L59" s="618">
        <f>'No.1-34（方向別）'!L59+'No.1-78（方向別）'!L59+'No.1-1112（方向別）'!L59</f>
        <v>25</v>
      </c>
      <c r="M59" s="610">
        <f t="shared" si="0"/>
        <v>427</v>
      </c>
      <c r="N59" s="623">
        <f>'No.1-34（方向別）'!N59+'No.1-78（方向別）'!N59+'No.1-1112（方向別）'!N59</f>
        <v>13</v>
      </c>
      <c r="O59" s="436">
        <f>'No.1-34（方向別）'!O59+'No.1-78（方向別）'!O59+'No.1-1112（方向別）'!O59</f>
        <v>12</v>
      </c>
      <c r="P59" s="94">
        <f t="shared" si="5"/>
        <v>25</v>
      </c>
      <c r="Q59" s="93">
        <f t="shared" si="8"/>
        <v>452</v>
      </c>
      <c r="R59" s="95">
        <f t="shared" si="6"/>
        <v>5.5309734513274345</v>
      </c>
      <c r="S59" s="96">
        <v>7.7043751089419557</v>
      </c>
      <c r="T59" s="91"/>
      <c r="U59" s="91"/>
      <c r="V59" s="24">
        <v>1</v>
      </c>
      <c r="Z59" s="71"/>
      <c r="AA59" s="71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2"/>
      <c r="BG59" s="72"/>
    </row>
    <row r="60" spans="1:59" s="24" customFormat="1" ht="17.100000000000001" customHeight="1" thickBot="1">
      <c r="A60" s="140" t="s">
        <v>53</v>
      </c>
      <c r="B60" s="141">
        <f>B30+B37+B38+B39+B40+B41+B42+B43+B44+B45+B52+B59</f>
        <v>4320</v>
      </c>
      <c r="C60" s="142">
        <f t="shared" ref="C60:J60" si="9">C30+C37+C38+C39+C40+C41+C42+C43+C44+C45+C52+C59</f>
        <v>971</v>
      </c>
      <c r="D60" s="143">
        <f t="shared" si="9"/>
        <v>5291</v>
      </c>
      <c r="E60" s="141">
        <f t="shared" si="9"/>
        <v>119</v>
      </c>
      <c r="F60" s="144">
        <f t="shared" si="9"/>
        <v>327</v>
      </c>
      <c r="G60" s="143">
        <f t="shared" si="9"/>
        <v>446</v>
      </c>
      <c r="H60" s="426">
        <f t="shared" si="9"/>
        <v>5737</v>
      </c>
      <c r="I60" s="427">
        <f>MAX(I24:I59)</f>
        <v>16</v>
      </c>
      <c r="J60" s="428">
        <f t="shared" si="9"/>
        <v>100</v>
      </c>
      <c r="K60" s="145">
        <f>K30+K37+K38+K39+K40+K41+K42+K43+K44+K45+K52+K59</f>
        <v>4281</v>
      </c>
      <c r="L60" s="142">
        <f t="shared" ref="L60:Q60" si="10">L30+L37+L38+L39+L40+L41+L42+L43+L44+L45+L52+L59</f>
        <v>717</v>
      </c>
      <c r="M60" s="143">
        <f t="shared" si="10"/>
        <v>4998</v>
      </c>
      <c r="N60" s="141">
        <f t="shared" si="10"/>
        <v>112</v>
      </c>
      <c r="O60" s="144">
        <f t="shared" si="10"/>
        <v>461</v>
      </c>
      <c r="P60" s="143">
        <f t="shared" si="10"/>
        <v>573</v>
      </c>
      <c r="Q60" s="426">
        <f t="shared" si="10"/>
        <v>5571</v>
      </c>
      <c r="R60" s="427">
        <f>MAX(R24:R59)</f>
        <v>16.321839080459771</v>
      </c>
      <c r="S60" s="428">
        <v>100</v>
      </c>
      <c r="T60" s="91"/>
      <c r="U60" s="91"/>
      <c r="V60" s="23"/>
      <c r="Z60" s="71"/>
      <c r="AA60" s="71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2"/>
      <c r="BG60" s="72"/>
    </row>
    <row r="61" spans="1:59" ht="17.100000000000001" customHeight="1" thickBot="1">
      <c r="A61" s="36" t="s">
        <v>2</v>
      </c>
      <c r="B61" s="37" t="s">
        <v>77</v>
      </c>
      <c r="C61" s="38"/>
      <c r="D61" s="38"/>
      <c r="E61" s="38"/>
      <c r="F61" s="38"/>
      <c r="G61" s="38"/>
      <c r="H61" s="38"/>
      <c r="I61" s="38"/>
      <c r="J61" s="39"/>
      <c r="K61" s="146"/>
      <c r="L61" s="147"/>
      <c r="M61" s="147"/>
      <c r="N61" s="147"/>
      <c r="O61" s="147"/>
      <c r="P61" s="147"/>
      <c r="Q61" s="147"/>
      <c r="R61" s="147"/>
      <c r="S61" s="148"/>
      <c r="T61" s="23"/>
      <c r="U61" s="23"/>
    </row>
    <row r="62" spans="1:59" ht="17.100000000000001" customHeight="1" thickBot="1">
      <c r="A62" s="41"/>
      <c r="B62" s="42" t="s">
        <v>112</v>
      </c>
      <c r="C62" s="43"/>
      <c r="D62" s="44"/>
      <c r="E62" s="45" t="s">
        <v>5</v>
      </c>
      <c r="F62" s="43"/>
      <c r="G62" s="44"/>
      <c r="H62" s="46"/>
      <c r="I62" s="47" t="s">
        <v>6</v>
      </c>
      <c r="J62" s="48" t="s">
        <v>7</v>
      </c>
      <c r="K62" s="49" t="s">
        <v>8</v>
      </c>
      <c r="L62" s="43"/>
      <c r="M62" s="44"/>
      <c r="N62" s="45" t="s">
        <v>5</v>
      </c>
      <c r="O62" s="43"/>
      <c r="P62" s="44"/>
      <c r="Q62" s="46"/>
      <c r="R62" s="47" t="s">
        <v>6</v>
      </c>
      <c r="S62" s="48" t="s">
        <v>7</v>
      </c>
      <c r="T62" s="50"/>
      <c r="U62" s="50"/>
    </row>
    <row r="63" spans="1:59" ht="23.25" thickBot="1">
      <c r="A63" s="149" t="s">
        <v>9</v>
      </c>
      <c r="B63" s="54" t="s">
        <v>10</v>
      </c>
      <c r="C63" s="55" t="s">
        <v>11</v>
      </c>
      <c r="D63" s="56" t="s">
        <v>12</v>
      </c>
      <c r="E63" s="57" t="s">
        <v>13</v>
      </c>
      <c r="F63" s="58" t="s">
        <v>11</v>
      </c>
      <c r="G63" s="56" t="s">
        <v>12</v>
      </c>
      <c r="H63" s="59" t="s">
        <v>14</v>
      </c>
      <c r="I63" s="58" t="s">
        <v>98</v>
      </c>
      <c r="J63" s="56" t="s">
        <v>99</v>
      </c>
      <c r="K63" s="60" t="s">
        <v>10</v>
      </c>
      <c r="L63" s="55" t="s">
        <v>11</v>
      </c>
      <c r="M63" s="56" t="s">
        <v>12</v>
      </c>
      <c r="N63" s="57" t="s">
        <v>13</v>
      </c>
      <c r="O63" s="58" t="s">
        <v>11</v>
      </c>
      <c r="P63" s="56" t="s">
        <v>12</v>
      </c>
      <c r="Q63" s="59" t="s">
        <v>14</v>
      </c>
      <c r="R63" s="58" t="s">
        <v>98</v>
      </c>
      <c r="S63" s="56" t="s">
        <v>99</v>
      </c>
      <c r="T63" s="61"/>
      <c r="U63" s="61"/>
      <c r="X63" s="62">
        <v>1094</v>
      </c>
      <c r="Y63" s="62"/>
    </row>
    <row r="64" spans="1:59" s="24" customFormat="1" ht="17.100000000000001" customHeight="1">
      <c r="A64" s="64" t="s">
        <v>17</v>
      </c>
      <c r="B64" s="65">
        <f>B24+K24</f>
        <v>138</v>
      </c>
      <c r="C64" s="66">
        <f t="shared" ref="C64:G64" si="11">C24+L24</f>
        <v>22</v>
      </c>
      <c r="D64" s="66">
        <f t="shared" si="11"/>
        <v>160</v>
      </c>
      <c r="E64" s="65">
        <f t="shared" si="11"/>
        <v>3</v>
      </c>
      <c r="F64" s="66">
        <f t="shared" si="11"/>
        <v>9</v>
      </c>
      <c r="G64" s="66">
        <f t="shared" si="11"/>
        <v>12</v>
      </c>
      <c r="H64" s="65">
        <f>D64+G64</f>
        <v>172</v>
      </c>
      <c r="I64" s="67">
        <f>G64/H64%</f>
        <v>6.9767441860465116</v>
      </c>
      <c r="J64" s="68">
        <f>H64/$H$100%</f>
        <v>1.5210470463388752</v>
      </c>
      <c r="K64" s="69"/>
      <c r="L64" s="66"/>
      <c r="M64" s="66"/>
      <c r="N64" s="65"/>
      <c r="O64" s="66"/>
      <c r="P64" s="66"/>
      <c r="Q64" s="65"/>
      <c r="R64" s="67"/>
      <c r="S64" s="68"/>
      <c r="T64" s="70"/>
      <c r="U64" s="70"/>
      <c r="Z64" s="71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2"/>
      <c r="BG64" s="72"/>
    </row>
    <row r="65" spans="1:59" s="24" customFormat="1" ht="17.100000000000001" customHeight="1">
      <c r="A65" s="73" t="s">
        <v>18</v>
      </c>
      <c r="B65" s="74">
        <f t="shared" ref="B65:B99" si="12">B25+K25</f>
        <v>129</v>
      </c>
      <c r="C65" s="75">
        <f t="shared" ref="C65:C99" si="13">C25+L25</f>
        <v>24</v>
      </c>
      <c r="D65" s="75">
        <f t="shared" ref="D65:D99" si="14">D25+M25</f>
        <v>153</v>
      </c>
      <c r="E65" s="74">
        <f t="shared" ref="E65:E99" si="15">E25+N25</f>
        <v>3</v>
      </c>
      <c r="F65" s="75">
        <f t="shared" ref="F65:F99" si="16">F25+O25</f>
        <v>10</v>
      </c>
      <c r="G65" s="75">
        <f t="shared" ref="G65:G99" si="17">G25+P25</f>
        <v>13</v>
      </c>
      <c r="H65" s="74">
        <f>D65+G65</f>
        <v>166</v>
      </c>
      <c r="I65" s="76">
        <f t="shared" ref="I65:I99" si="18">G65/H65%</f>
        <v>7.8313253012048198</v>
      </c>
      <c r="J65" s="77">
        <f t="shared" ref="J65:J99" si="19">H65/$H$100%</f>
        <v>1.4679872656526354</v>
      </c>
      <c r="K65" s="78"/>
      <c r="L65" s="75"/>
      <c r="M65" s="75"/>
      <c r="N65" s="74"/>
      <c r="O65" s="75"/>
      <c r="P65" s="75"/>
      <c r="Q65" s="74"/>
      <c r="R65" s="76"/>
      <c r="S65" s="77"/>
      <c r="T65" s="70"/>
      <c r="U65" s="70"/>
      <c r="Z65" s="71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2"/>
      <c r="BG65" s="72"/>
    </row>
    <row r="66" spans="1:59" s="24" customFormat="1" ht="17.100000000000001" customHeight="1">
      <c r="A66" s="73" t="s">
        <v>19</v>
      </c>
      <c r="B66" s="74">
        <f t="shared" si="12"/>
        <v>124</v>
      </c>
      <c r="C66" s="75">
        <f t="shared" si="13"/>
        <v>18</v>
      </c>
      <c r="D66" s="75">
        <f t="shared" si="14"/>
        <v>142</v>
      </c>
      <c r="E66" s="74">
        <f t="shared" si="15"/>
        <v>4</v>
      </c>
      <c r="F66" s="75">
        <f t="shared" si="16"/>
        <v>8</v>
      </c>
      <c r="G66" s="75">
        <f t="shared" si="17"/>
        <v>12</v>
      </c>
      <c r="H66" s="74">
        <f t="shared" ref="H66:H99" si="20">D66+G66</f>
        <v>154</v>
      </c>
      <c r="I66" s="76">
        <f t="shared" si="18"/>
        <v>7.7922077922077921</v>
      </c>
      <c r="J66" s="77">
        <f t="shared" si="19"/>
        <v>1.3618677042801557</v>
      </c>
      <c r="K66" s="78"/>
      <c r="L66" s="75"/>
      <c r="M66" s="75"/>
      <c r="N66" s="74"/>
      <c r="O66" s="75"/>
      <c r="P66" s="75"/>
      <c r="Q66" s="74"/>
      <c r="R66" s="76"/>
      <c r="S66" s="77"/>
      <c r="T66" s="70"/>
      <c r="U66" s="70"/>
      <c r="Z66" s="71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</row>
    <row r="67" spans="1:59" s="24" customFormat="1" ht="17.100000000000001" customHeight="1">
      <c r="A67" s="79" t="s">
        <v>20</v>
      </c>
      <c r="B67" s="80">
        <f t="shared" si="12"/>
        <v>149</v>
      </c>
      <c r="C67" s="81">
        <f t="shared" si="13"/>
        <v>32</v>
      </c>
      <c r="D67" s="81">
        <f t="shared" si="14"/>
        <v>181</v>
      </c>
      <c r="E67" s="80">
        <f t="shared" si="15"/>
        <v>5</v>
      </c>
      <c r="F67" s="81">
        <f t="shared" si="16"/>
        <v>9</v>
      </c>
      <c r="G67" s="81">
        <f t="shared" si="17"/>
        <v>14</v>
      </c>
      <c r="H67" s="80">
        <f t="shared" si="20"/>
        <v>195</v>
      </c>
      <c r="I67" s="82">
        <f t="shared" si="18"/>
        <v>7.1794871794871797</v>
      </c>
      <c r="J67" s="83">
        <f t="shared" si="19"/>
        <v>1.7244428723027945</v>
      </c>
      <c r="K67" s="84"/>
      <c r="L67" s="81"/>
      <c r="M67" s="81"/>
      <c r="N67" s="80"/>
      <c r="O67" s="81"/>
      <c r="P67" s="81"/>
      <c r="Q67" s="80"/>
      <c r="R67" s="82"/>
      <c r="S67" s="83"/>
      <c r="T67" s="70"/>
      <c r="U67" s="70"/>
      <c r="V67" s="23"/>
      <c r="W67" s="72"/>
      <c r="Z67" s="71"/>
      <c r="AA67" s="71"/>
      <c r="AB67" s="72"/>
      <c r="AC67" s="72"/>
      <c r="AD67" s="72"/>
      <c r="AE67" s="72"/>
      <c r="AF67" s="23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</row>
    <row r="68" spans="1:59" s="24" customFormat="1" ht="17.100000000000001" customHeight="1">
      <c r="A68" s="73" t="s">
        <v>21</v>
      </c>
      <c r="B68" s="74">
        <f t="shared" si="12"/>
        <v>151</v>
      </c>
      <c r="C68" s="75">
        <f t="shared" si="13"/>
        <v>26</v>
      </c>
      <c r="D68" s="75">
        <f t="shared" si="14"/>
        <v>177</v>
      </c>
      <c r="E68" s="74">
        <f t="shared" si="15"/>
        <v>3</v>
      </c>
      <c r="F68" s="75">
        <f t="shared" si="16"/>
        <v>8</v>
      </c>
      <c r="G68" s="75">
        <f t="shared" si="17"/>
        <v>11</v>
      </c>
      <c r="H68" s="74">
        <f t="shared" si="20"/>
        <v>188</v>
      </c>
      <c r="I68" s="76">
        <f t="shared" si="18"/>
        <v>5.8510638297872344</v>
      </c>
      <c r="J68" s="77">
        <f t="shared" si="19"/>
        <v>1.6625397948355147</v>
      </c>
      <c r="K68" s="78"/>
      <c r="L68" s="75"/>
      <c r="M68" s="75"/>
      <c r="N68" s="74"/>
      <c r="O68" s="75"/>
      <c r="P68" s="75"/>
      <c r="Q68" s="74"/>
      <c r="R68" s="76"/>
      <c r="S68" s="77"/>
      <c r="T68" s="70"/>
      <c r="U68" s="70"/>
      <c r="V68" s="23"/>
      <c r="W68" s="72"/>
      <c r="Z68" s="71"/>
      <c r="AA68" s="71"/>
      <c r="AB68" s="72"/>
      <c r="AC68" s="72"/>
      <c r="AD68" s="72"/>
      <c r="AE68" s="72"/>
      <c r="AF68" s="23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</row>
    <row r="69" spans="1:59" s="24" customFormat="1" ht="17.100000000000001" customHeight="1">
      <c r="A69" s="85" t="s">
        <v>22</v>
      </c>
      <c r="B69" s="86">
        <f t="shared" si="12"/>
        <v>189</v>
      </c>
      <c r="C69" s="87">
        <f t="shared" si="13"/>
        <v>39</v>
      </c>
      <c r="D69" s="87">
        <f t="shared" si="14"/>
        <v>228</v>
      </c>
      <c r="E69" s="86">
        <f t="shared" si="15"/>
        <v>4</v>
      </c>
      <c r="F69" s="87">
        <f t="shared" si="16"/>
        <v>6</v>
      </c>
      <c r="G69" s="87">
        <f t="shared" si="17"/>
        <v>10</v>
      </c>
      <c r="H69" s="86">
        <f t="shared" si="20"/>
        <v>238</v>
      </c>
      <c r="I69" s="88">
        <f t="shared" si="18"/>
        <v>4.2016806722689077</v>
      </c>
      <c r="J69" s="89">
        <f t="shared" si="19"/>
        <v>2.1047046338875135</v>
      </c>
      <c r="K69" s="90"/>
      <c r="L69" s="87"/>
      <c r="M69" s="87"/>
      <c r="N69" s="86"/>
      <c r="O69" s="87"/>
      <c r="P69" s="87"/>
      <c r="Q69" s="86"/>
      <c r="R69" s="88"/>
      <c r="S69" s="89"/>
      <c r="T69" s="91"/>
      <c r="U69" s="91"/>
      <c r="V69" s="23"/>
      <c r="W69" s="72"/>
      <c r="Z69" s="71"/>
      <c r="AA69" s="71"/>
      <c r="AB69" s="72"/>
      <c r="AC69" s="72"/>
      <c r="AD69" s="72"/>
      <c r="AE69" s="72"/>
      <c r="AF69" s="23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</row>
    <row r="70" spans="1:59" s="24" customFormat="1" ht="17.100000000000001" customHeight="1">
      <c r="A70" s="92" t="s">
        <v>23</v>
      </c>
      <c r="B70" s="93">
        <f t="shared" si="12"/>
        <v>880</v>
      </c>
      <c r="C70" s="94">
        <f t="shared" si="13"/>
        <v>161</v>
      </c>
      <c r="D70" s="94">
        <f t="shared" si="14"/>
        <v>1041</v>
      </c>
      <c r="E70" s="93">
        <f t="shared" si="15"/>
        <v>22</v>
      </c>
      <c r="F70" s="94">
        <f t="shared" si="16"/>
        <v>50</v>
      </c>
      <c r="G70" s="94">
        <f t="shared" si="17"/>
        <v>72</v>
      </c>
      <c r="H70" s="93">
        <f t="shared" si="20"/>
        <v>1113</v>
      </c>
      <c r="I70" s="95">
        <f t="shared" si="18"/>
        <v>6.4690026954177897</v>
      </c>
      <c r="J70" s="96">
        <f t="shared" si="19"/>
        <v>9.8425893172974881</v>
      </c>
      <c r="K70" s="97"/>
      <c r="L70" s="94"/>
      <c r="M70" s="94"/>
      <c r="N70" s="93"/>
      <c r="O70" s="94"/>
      <c r="P70" s="94"/>
      <c r="Q70" s="93"/>
      <c r="R70" s="95"/>
      <c r="S70" s="96"/>
      <c r="T70" s="91"/>
      <c r="U70" s="91"/>
      <c r="V70" s="23"/>
      <c r="W70" s="72"/>
      <c r="Z70" s="71"/>
      <c r="AA70" s="71"/>
      <c r="AB70" s="72"/>
      <c r="AC70" s="72"/>
      <c r="AD70" s="72"/>
      <c r="AE70" s="72"/>
      <c r="AF70" s="23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</row>
    <row r="71" spans="1:59" s="24" customFormat="1" ht="17.100000000000001" customHeight="1">
      <c r="A71" s="98" t="s">
        <v>24</v>
      </c>
      <c r="B71" s="99">
        <f t="shared" si="12"/>
        <v>178</v>
      </c>
      <c r="C71" s="100">
        <f t="shared" si="13"/>
        <v>22</v>
      </c>
      <c r="D71" s="100">
        <f t="shared" si="14"/>
        <v>200</v>
      </c>
      <c r="E71" s="99">
        <f t="shared" si="15"/>
        <v>7</v>
      </c>
      <c r="F71" s="100">
        <f t="shared" si="16"/>
        <v>15</v>
      </c>
      <c r="G71" s="100">
        <f t="shared" si="17"/>
        <v>22</v>
      </c>
      <c r="H71" s="99">
        <f t="shared" si="20"/>
        <v>222</v>
      </c>
      <c r="I71" s="101">
        <f t="shared" si="18"/>
        <v>9.9099099099099082</v>
      </c>
      <c r="J71" s="102">
        <f t="shared" si="19"/>
        <v>1.9632118853908738</v>
      </c>
      <c r="K71" s="103"/>
      <c r="L71" s="100"/>
      <c r="M71" s="100"/>
      <c r="N71" s="99"/>
      <c r="O71" s="100"/>
      <c r="P71" s="100"/>
      <c r="Q71" s="99"/>
      <c r="R71" s="101"/>
      <c r="S71" s="102"/>
      <c r="T71" s="70"/>
      <c r="U71" s="70"/>
      <c r="V71" s="23"/>
      <c r="W71" s="72"/>
      <c r="Z71" s="71"/>
      <c r="AA71" s="71"/>
      <c r="AB71" s="72"/>
      <c r="AC71" s="72"/>
      <c r="AD71" s="72"/>
      <c r="AE71" s="72"/>
      <c r="AF71" s="23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</row>
    <row r="72" spans="1:59" s="24" customFormat="1" ht="17.100000000000001" customHeight="1">
      <c r="A72" s="73" t="s">
        <v>25</v>
      </c>
      <c r="B72" s="74">
        <f t="shared" si="12"/>
        <v>128</v>
      </c>
      <c r="C72" s="75">
        <f t="shared" si="13"/>
        <v>21</v>
      </c>
      <c r="D72" s="75">
        <f t="shared" si="14"/>
        <v>149</v>
      </c>
      <c r="E72" s="74">
        <f t="shared" si="15"/>
        <v>8</v>
      </c>
      <c r="F72" s="75">
        <f t="shared" si="16"/>
        <v>5</v>
      </c>
      <c r="G72" s="75">
        <f t="shared" si="17"/>
        <v>13</v>
      </c>
      <c r="H72" s="74">
        <f t="shared" si="20"/>
        <v>162</v>
      </c>
      <c r="I72" s="76">
        <f t="shared" si="18"/>
        <v>8.0246913580246915</v>
      </c>
      <c r="J72" s="77">
        <f t="shared" si="19"/>
        <v>1.4326140785284753</v>
      </c>
      <c r="K72" s="78"/>
      <c r="L72" s="75"/>
      <c r="M72" s="75"/>
      <c r="N72" s="74"/>
      <c r="O72" s="75"/>
      <c r="P72" s="75"/>
      <c r="Q72" s="74"/>
      <c r="R72" s="76"/>
      <c r="S72" s="77"/>
      <c r="T72" s="70"/>
      <c r="U72" s="70"/>
      <c r="V72" s="23"/>
      <c r="W72" s="72"/>
      <c r="Z72" s="71"/>
      <c r="AA72" s="71"/>
      <c r="AB72" s="72"/>
      <c r="AC72" s="72"/>
      <c r="AD72" s="72"/>
      <c r="AE72" s="72"/>
      <c r="AF72" s="23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2"/>
      <c r="BG72" s="72"/>
    </row>
    <row r="73" spans="1:59" s="24" customFormat="1" ht="17.100000000000001" customHeight="1">
      <c r="A73" s="73" t="s">
        <v>26</v>
      </c>
      <c r="B73" s="74">
        <f t="shared" si="12"/>
        <v>114</v>
      </c>
      <c r="C73" s="75">
        <f t="shared" si="13"/>
        <v>17</v>
      </c>
      <c r="D73" s="75">
        <f t="shared" si="14"/>
        <v>131</v>
      </c>
      <c r="E73" s="74">
        <f t="shared" si="15"/>
        <v>4</v>
      </c>
      <c r="F73" s="75">
        <f t="shared" si="16"/>
        <v>12</v>
      </c>
      <c r="G73" s="75">
        <f t="shared" si="17"/>
        <v>16</v>
      </c>
      <c r="H73" s="74">
        <f t="shared" si="20"/>
        <v>147</v>
      </c>
      <c r="I73" s="76">
        <f t="shared" si="18"/>
        <v>10.884353741496598</v>
      </c>
      <c r="J73" s="77">
        <f t="shared" si="19"/>
        <v>1.2999646268128759</v>
      </c>
      <c r="K73" s="78"/>
      <c r="L73" s="75"/>
      <c r="M73" s="75"/>
      <c r="N73" s="74"/>
      <c r="O73" s="75"/>
      <c r="P73" s="75"/>
      <c r="Q73" s="74"/>
      <c r="R73" s="76"/>
      <c r="S73" s="77"/>
      <c r="T73" s="70"/>
      <c r="U73" s="70"/>
      <c r="Z73" s="71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2"/>
      <c r="BG73" s="72"/>
    </row>
    <row r="74" spans="1:59" s="24" customFormat="1" ht="17.100000000000001" customHeight="1">
      <c r="A74" s="73" t="s">
        <v>27</v>
      </c>
      <c r="B74" s="74">
        <f t="shared" si="12"/>
        <v>115</v>
      </c>
      <c r="C74" s="75">
        <f t="shared" si="13"/>
        <v>21</v>
      </c>
      <c r="D74" s="75">
        <f t="shared" si="14"/>
        <v>136</v>
      </c>
      <c r="E74" s="74">
        <f t="shared" si="15"/>
        <v>5</v>
      </c>
      <c r="F74" s="75">
        <f t="shared" si="16"/>
        <v>7</v>
      </c>
      <c r="G74" s="75">
        <f t="shared" si="17"/>
        <v>12</v>
      </c>
      <c r="H74" s="74">
        <f t="shared" si="20"/>
        <v>148</v>
      </c>
      <c r="I74" s="76">
        <f t="shared" si="18"/>
        <v>8.1081081081081088</v>
      </c>
      <c r="J74" s="77">
        <f t="shared" si="19"/>
        <v>1.3088079235939158</v>
      </c>
      <c r="K74" s="78"/>
      <c r="L74" s="75"/>
      <c r="M74" s="75"/>
      <c r="N74" s="74"/>
      <c r="O74" s="75"/>
      <c r="P74" s="75"/>
      <c r="Q74" s="74"/>
      <c r="R74" s="76"/>
      <c r="S74" s="77"/>
      <c r="T74" s="70"/>
      <c r="U74" s="70"/>
      <c r="Z74" s="71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72"/>
      <c r="AT74" s="72"/>
      <c r="AU74" s="72"/>
      <c r="AV74" s="72"/>
      <c r="AW74" s="72"/>
      <c r="AX74" s="72"/>
      <c r="AY74" s="72"/>
      <c r="AZ74" s="72"/>
      <c r="BA74" s="72"/>
      <c r="BB74" s="72"/>
      <c r="BC74" s="72"/>
      <c r="BD74" s="72"/>
      <c r="BE74" s="72"/>
      <c r="BF74" s="72"/>
      <c r="BG74" s="72"/>
    </row>
    <row r="75" spans="1:59" s="24" customFormat="1" ht="17.100000000000001" customHeight="1">
      <c r="A75" s="73" t="s">
        <v>28</v>
      </c>
      <c r="B75" s="74">
        <f t="shared" si="12"/>
        <v>137</v>
      </c>
      <c r="C75" s="75">
        <f t="shared" si="13"/>
        <v>21</v>
      </c>
      <c r="D75" s="75">
        <f t="shared" si="14"/>
        <v>158</v>
      </c>
      <c r="E75" s="74">
        <f t="shared" si="15"/>
        <v>3</v>
      </c>
      <c r="F75" s="75">
        <f t="shared" si="16"/>
        <v>10</v>
      </c>
      <c r="G75" s="75">
        <f t="shared" si="17"/>
        <v>13</v>
      </c>
      <c r="H75" s="74">
        <f t="shared" si="20"/>
        <v>171</v>
      </c>
      <c r="I75" s="76">
        <f t="shared" si="18"/>
        <v>7.60233918128655</v>
      </c>
      <c r="J75" s="77">
        <f t="shared" si="19"/>
        <v>1.5122037495578351</v>
      </c>
      <c r="K75" s="78"/>
      <c r="L75" s="75"/>
      <c r="M75" s="75"/>
      <c r="N75" s="74"/>
      <c r="O75" s="75"/>
      <c r="P75" s="75"/>
      <c r="Q75" s="74"/>
      <c r="R75" s="76"/>
      <c r="S75" s="77"/>
      <c r="T75" s="70"/>
      <c r="U75" s="70"/>
      <c r="Z75" s="71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2"/>
      <c r="BG75" s="72"/>
    </row>
    <row r="76" spans="1:59" s="24" customFormat="1" ht="17.100000000000001" customHeight="1">
      <c r="A76" s="85" t="s">
        <v>29</v>
      </c>
      <c r="B76" s="86">
        <f t="shared" si="12"/>
        <v>113</v>
      </c>
      <c r="C76" s="87">
        <f t="shared" si="13"/>
        <v>23</v>
      </c>
      <c r="D76" s="87">
        <f t="shared" si="14"/>
        <v>136</v>
      </c>
      <c r="E76" s="86">
        <f t="shared" si="15"/>
        <v>2</v>
      </c>
      <c r="F76" s="87">
        <f t="shared" si="16"/>
        <v>15</v>
      </c>
      <c r="G76" s="87">
        <f t="shared" si="17"/>
        <v>17</v>
      </c>
      <c r="H76" s="86">
        <f t="shared" si="20"/>
        <v>153</v>
      </c>
      <c r="I76" s="88">
        <f t="shared" si="18"/>
        <v>11.111111111111111</v>
      </c>
      <c r="J76" s="89">
        <f t="shared" si="19"/>
        <v>1.3530244074991158</v>
      </c>
      <c r="K76" s="90"/>
      <c r="L76" s="87"/>
      <c r="M76" s="87"/>
      <c r="N76" s="86"/>
      <c r="O76" s="87"/>
      <c r="P76" s="87"/>
      <c r="Q76" s="86"/>
      <c r="R76" s="88"/>
      <c r="S76" s="89"/>
      <c r="T76" s="91"/>
      <c r="U76" s="91"/>
      <c r="V76" s="23"/>
      <c r="Y76" s="71"/>
      <c r="Z76" s="71"/>
      <c r="AA76" s="71"/>
      <c r="AG76" s="72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2"/>
      <c r="BG76" s="72"/>
    </row>
    <row r="77" spans="1:59" s="24" customFormat="1" ht="17.100000000000001" customHeight="1">
      <c r="A77" s="92" t="s">
        <v>30</v>
      </c>
      <c r="B77" s="93">
        <f t="shared" si="12"/>
        <v>785</v>
      </c>
      <c r="C77" s="94">
        <f t="shared" si="13"/>
        <v>125</v>
      </c>
      <c r="D77" s="94">
        <f t="shared" si="14"/>
        <v>910</v>
      </c>
      <c r="E77" s="93">
        <f t="shared" si="15"/>
        <v>29</v>
      </c>
      <c r="F77" s="94">
        <f t="shared" si="16"/>
        <v>64</v>
      </c>
      <c r="G77" s="94">
        <f t="shared" si="17"/>
        <v>93</v>
      </c>
      <c r="H77" s="93">
        <f t="shared" si="20"/>
        <v>1003</v>
      </c>
      <c r="I77" s="95">
        <f t="shared" si="18"/>
        <v>9.2721834496510471</v>
      </c>
      <c r="J77" s="96">
        <f t="shared" si="19"/>
        <v>8.8698266713830911</v>
      </c>
      <c r="K77" s="97"/>
      <c r="L77" s="94"/>
      <c r="M77" s="94"/>
      <c r="N77" s="93"/>
      <c r="O77" s="94"/>
      <c r="P77" s="94"/>
      <c r="Q77" s="93"/>
      <c r="R77" s="95"/>
      <c r="S77" s="96"/>
      <c r="T77" s="91"/>
      <c r="U77" s="91"/>
      <c r="Y77" s="71"/>
      <c r="Z77" s="71"/>
      <c r="AA77" s="71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2"/>
      <c r="BG77" s="72"/>
    </row>
    <row r="78" spans="1:59" s="24" customFormat="1" ht="17.100000000000001" customHeight="1">
      <c r="A78" s="92" t="s">
        <v>31</v>
      </c>
      <c r="B78" s="104">
        <f t="shared" si="12"/>
        <v>664</v>
      </c>
      <c r="C78" s="105">
        <f t="shared" si="13"/>
        <v>148</v>
      </c>
      <c r="D78" s="94">
        <f t="shared" si="14"/>
        <v>812</v>
      </c>
      <c r="E78" s="104">
        <f t="shared" si="15"/>
        <v>16</v>
      </c>
      <c r="F78" s="105">
        <f t="shared" si="16"/>
        <v>105</v>
      </c>
      <c r="G78" s="94">
        <f t="shared" si="17"/>
        <v>121</v>
      </c>
      <c r="H78" s="93">
        <f t="shared" si="20"/>
        <v>933</v>
      </c>
      <c r="I78" s="95">
        <f t="shared" si="18"/>
        <v>12.968917470525188</v>
      </c>
      <c r="J78" s="96">
        <f t="shared" si="19"/>
        <v>8.2507958967102937</v>
      </c>
      <c r="K78" s="106"/>
      <c r="L78" s="105"/>
      <c r="M78" s="94"/>
      <c r="N78" s="104"/>
      <c r="O78" s="105"/>
      <c r="P78" s="94"/>
      <c r="Q78" s="93"/>
      <c r="R78" s="95"/>
      <c r="S78" s="96"/>
      <c r="T78" s="91"/>
      <c r="U78" s="91"/>
      <c r="Y78" s="71"/>
      <c r="Z78" s="71"/>
      <c r="AA78" s="71"/>
      <c r="AG78" s="72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59" s="24" customFormat="1" ht="17.100000000000001" customHeight="1">
      <c r="A79" s="429" t="s">
        <v>32</v>
      </c>
      <c r="B79" s="104">
        <f t="shared" si="12"/>
        <v>677</v>
      </c>
      <c r="C79" s="105">
        <f t="shared" si="13"/>
        <v>150</v>
      </c>
      <c r="D79" s="94">
        <f t="shared" si="14"/>
        <v>827</v>
      </c>
      <c r="E79" s="104">
        <f t="shared" si="15"/>
        <v>12</v>
      </c>
      <c r="F79" s="105">
        <f t="shared" si="16"/>
        <v>97</v>
      </c>
      <c r="G79" s="94">
        <f t="shared" si="17"/>
        <v>109</v>
      </c>
      <c r="H79" s="93">
        <f t="shared" si="20"/>
        <v>936</v>
      </c>
      <c r="I79" s="95">
        <f t="shared" si="18"/>
        <v>11.645299145299147</v>
      </c>
      <c r="J79" s="96">
        <f t="shared" si="19"/>
        <v>8.2773257870534138</v>
      </c>
      <c r="K79" s="106"/>
      <c r="L79" s="105"/>
      <c r="M79" s="94"/>
      <c r="N79" s="104"/>
      <c r="O79" s="105"/>
      <c r="P79" s="94"/>
      <c r="Q79" s="93"/>
      <c r="R79" s="95"/>
      <c r="S79" s="96"/>
      <c r="T79" s="91"/>
      <c r="U79" s="91"/>
      <c r="Y79" s="71"/>
      <c r="Z79" s="71"/>
      <c r="AA79" s="71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59" s="24" customFormat="1" ht="17.100000000000001" customHeight="1">
      <c r="A80" s="429" t="s">
        <v>33</v>
      </c>
      <c r="B80" s="104">
        <f t="shared" si="12"/>
        <v>655</v>
      </c>
      <c r="C80" s="105">
        <f t="shared" si="13"/>
        <v>163</v>
      </c>
      <c r="D80" s="94">
        <f t="shared" si="14"/>
        <v>818</v>
      </c>
      <c r="E80" s="104">
        <f t="shared" si="15"/>
        <v>13</v>
      </c>
      <c r="F80" s="105">
        <f t="shared" si="16"/>
        <v>97</v>
      </c>
      <c r="G80" s="94">
        <f t="shared" si="17"/>
        <v>110</v>
      </c>
      <c r="H80" s="93">
        <f t="shared" si="20"/>
        <v>928</v>
      </c>
      <c r="I80" s="95">
        <f t="shared" si="18"/>
        <v>11.853448275862069</v>
      </c>
      <c r="J80" s="96">
        <f t="shared" si="19"/>
        <v>8.2065794128050946</v>
      </c>
      <c r="K80" s="106"/>
      <c r="L80" s="105"/>
      <c r="M80" s="94"/>
      <c r="N80" s="104"/>
      <c r="O80" s="105"/>
      <c r="P80" s="94"/>
      <c r="Q80" s="93"/>
      <c r="R80" s="95"/>
      <c r="S80" s="96"/>
      <c r="T80" s="91"/>
      <c r="U80" s="91"/>
      <c r="Y80" s="71"/>
      <c r="Z80" s="71"/>
      <c r="AA80" s="71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</row>
    <row r="81" spans="1:59" s="24" customFormat="1" ht="17.100000000000001" customHeight="1">
      <c r="A81" s="429" t="s">
        <v>34</v>
      </c>
      <c r="B81" s="104">
        <f t="shared" si="12"/>
        <v>593</v>
      </c>
      <c r="C81" s="105">
        <f t="shared" si="13"/>
        <v>157</v>
      </c>
      <c r="D81" s="94">
        <f t="shared" si="14"/>
        <v>750</v>
      </c>
      <c r="E81" s="104">
        <f t="shared" si="15"/>
        <v>13</v>
      </c>
      <c r="F81" s="105">
        <f t="shared" si="16"/>
        <v>65</v>
      </c>
      <c r="G81" s="94">
        <f t="shared" si="17"/>
        <v>78</v>
      </c>
      <c r="H81" s="93">
        <f t="shared" si="20"/>
        <v>828</v>
      </c>
      <c r="I81" s="95">
        <f t="shared" si="18"/>
        <v>9.4202898550724647</v>
      </c>
      <c r="J81" s="96">
        <f t="shared" si="19"/>
        <v>7.3222497347010966</v>
      </c>
      <c r="K81" s="106"/>
      <c r="L81" s="105"/>
      <c r="M81" s="94"/>
      <c r="N81" s="104"/>
      <c r="O81" s="105"/>
      <c r="P81" s="94"/>
      <c r="Q81" s="93"/>
      <c r="R81" s="95"/>
      <c r="S81" s="96"/>
      <c r="T81" s="91"/>
      <c r="U81" s="91"/>
      <c r="Y81" s="71"/>
      <c r="Z81" s="71"/>
      <c r="AA81" s="71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2"/>
      <c r="BG81" s="72"/>
    </row>
    <row r="82" spans="1:59" s="24" customFormat="1" ht="17.100000000000001" customHeight="1">
      <c r="A82" s="429" t="s">
        <v>35</v>
      </c>
      <c r="B82" s="104">
        <f t="shared" si="12"/>
        <v>621</v>
      </c>
      <c r="C82" s="105">
        <f t="shared" si="13"/>
        <v>160</v>
      </c>
      <c r="D82" s="94">
        <f t="shared" si="14"/>
        <v>781</v>
      </c>
      <c r="E82" s="104">
        <f t="shared" si="15"/>
        <v>18</v>
      </c>
      <c r="F82" s="105">
        <f t="shared" si="16"/>
        <v>52</v>
      </c>
      <c r="G82" s="94">
        <f t="shared" si="17"/>
        <v>70</v>
      </c>
      <c r="H82" s="93">
        <f t="shared" si="20"/>
        <v>851</v>
      </c>
      <c r="I82" s="95">
        <f t="shared" si="18"/>
        <v>8.2256169212690953</v>
      </c>
      <c r="J82" s="96">
        <f t="shared" si="19"/>
        <v>7.5256455606650157</v>
      </c>
      <c r="K82" s="106"/>
      <c r="L82" s="105"/>
      <c r="M82" s="94"/>
      <c r="N82" s="104"/>
      <c r="O82" s="105"/>
      <c r="P82" s="94"/>
      <c r="Q82" s="93"/>
      <c r="R82" s="95"/>
      <c r="S82" s="96"/>
      <c r="T82" s="91"/>
      <c r="U82" s="91"/>
      <c r="Y82" s="71"/>
      <c r="Z82" s="71"/>
      <c r="AA82" s="71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2"/>
      <c r="BG82" s="72"/>
    </row>
    <row r="83" spans="1:59" s="24" customFormat="1" ht="17.100000000000001" customHeight="1">
      <c r="A83" s="429" t="s">
        <v>36</v>
      </c>
      <c r="B83" s="104">
        <f t="shared" si="12"/>
        <v>755</v>
      </c>
      <c r="C83" s="105">
        <f t="shared" si="13"/>
        <v>146</v>
      </c>
      <c r="D83" s="94">
        <f t="shared" si="14"/>
        <v>901</v>
      </c>
      <c r="E83" s="104">
        <f t="shared" si="15"/>
        <v>23</v>
      </c>
      <c r="F83" s="105">
        <f t="shared" si="16"/>
        <v>42</v>
      </c>
      <c r="G83" s="94">
        <f t="shared" si="17"/>
        <v>65</v>
      </c>
      <c r="H83" s="93">
        <f t="shared" si="20"/>
        <v>966</v>
      </c>
      <c r="I83" s="95">
        <f t="shared" si="18"/>
        <v>6.7287784679089029</v>
      </c>
      <c r="J83" s="96">
        <f t="shared" si="19"/>
        <v>8.5426246904846135</v>
      </c>
      <c r="K83" s="106"/>
      <c r="L83" s="105"/>
      <c r="M83" s="94"/>
      <c r="N83" s="104"/>
      <c r="O83" s="105"/>
      <c r="P83" s="94"/>
      <c r="Q83" s="93"/>
      <c r="R83" s="95"/>
      <c r="S83" s="96"/>
      <c r="T83" s="91"/>
      <c r="U83" s="91"/>
      <c r="Y83" s="71"/>
      <c r="Z83" s="71"/>
      <c r="AA83" s="71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2"/>
      <c r="BG83" s="72"/>
    </row>
    <row r="84" spans="1:59" s="24" customFormat="1" ht="17.100000000000001" customHeight="1">
      <c r="A84" s="429" t="s">
        <v>37</v>
      </c>
      <c r="B84" s="107">
        <f t="shared" si="12"/>
        <v>682</v>
      </c>
      <c r="C84" s="108">
        <f t="shared" si="13"/>
        <v>129</v>
      </c>
      <c r="D84" s="109">
        <f t="shared" si="14"/>
        <v>811</v>
      </c>
      <c r="E84" s="107">
        <f t="shared" si="15"/>
        <v>19</v>
      </c>
      <c r="F84" s="110">
        <f t="shared" si="16"/>
        <v>73</v>
      </c>
      <c r="G84" s="109">
        <f t="shared" si="17"/>
        <v>92</v>
      </c>
      <c r="H84" s="104">
        <f t="shared" si="20"/>
        <v>903</v>
      </c>
      <c r="I84" s="95">
        <f t="shared" si="18"/>
        <v>10.18826135105205</v>
      </c>
      <c r="J84" s="96">
        <f t="shared" si="19"/>
        <v>7.9854969932790949</v>
      </c>
      <c r="K84" s="111"/>
      <c r="L84" s="108"/>
      <c r="M84" s="109"/>
      <c r="N84" s="107"/>
      <c r="O84" s="110"/>
      <c r="P84" s="109"/>
      <c r="Q84" s="104"/>
      <c r="R84" s="95"/>
      <c r="S84" s="96"/>
      <c r="T84" s="91"/>
      <c r="U84" s="91"/>
      <c r="Y84" s="71"/>
      <c r="Z84" s="71"/>
      <c r="AA84" s="71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s="24" customFormat="1" ht="17.100000000000001" customHeight="1">
      <c r="A85" s="112" t="s">
        <v>38</v>
      </c>
      <c r="B85" s="107">
        <f t="shared" si="12"/>
        <v>738</v>
      </c>
      <c r="C85" s="108">
        <f t="shared" si="13"/>
        <v>149</v>
      </c>
      <c r="D85" s="109">
        <f t="shared" si="14"/>
        <v>887</v>
      </c>
      <c r="E85" s="107">
        <f t="shared" si="15"/>
        <v>17</v>
      </c>
      <c r="F85" s="110">
        <f t="shared" si="16"/>
        <v>61</v>
      </c>
      <c r="G85" s="109">
        <f t="shared" si="17"/>
        <v>78</v>
      </c>
      <c r="H85" s="104">
        <f t="shared" si="20"/>
        <v>965</v>
      </c>
      <c r="I85" s="95">
        <f t="shared" si="18"/>
        <v>8.0829015544041454</v>
      </c>
      <c r="J85" s="96">
        <f t="shared" si="19"/>
        <v>8.5337813937035722</v>
      </c>
      <c r="K85" s="111"/>
      <c r="L85" s="108"/>
      <c r="M85" s="109"/>
      <c r="N85" s="107"/>
      <c r="O85" s="110"/>
      <c r="P85" s="109"/>
      <c r="Q85" s="104"/>
      <c r="R85" s="95"/>
      <c r="S85" s="96"/>
      <c r="T85" s="91"/>
      <c r="U85" s="91"/>
      <c r="Y85" s="71"/>
      <c r="Z85" s="71"/>
      <c r="AA85" s="71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2"/>
      <c r="BG85" s="72"/>
    </row>
    <row r="86" spans="1:59" s="24" customFormat="1" ht="17.100000000000001" customHeight="1">
      <c r="A86" s="113" t="s">
        <v>39</v>
      </c>
      <c r="B86" s="114">
        <f t="shared" si="12"/>
        <v>171</v>
      </c>
      <c r="C86" s="115">
        <f t="shared" si="13"/>
        <v>20</v>
      </c>
      <c r="D86" s="116">
        <f t="shared" si="14"/>
        <v>191</v>
      </c>
      <c r="E86" s="114">
        <f t="shared" si="15"/>
        <v>4</v>
      </c>
      <c r="F86" s="117">
        <f t="shared" si="16"/>
        <v>8</v>
      </c>
      <c r="G86" s="116">
        <f t="shared" si="17"/>
        <v>12</v>
      </c>
      <c r="H86" s="118">
        <f t="shared" si="20"/>
        <v>203</v>
      </c>
      <c r="I86" s="119">
        <f t="shared" si="18"/>
        <v>5.9113300492610845</v>
      </c>
      <c r="J86" s="120">
        <f t="shared" si="19"/>
        <v>1.7951892465511143</v>
      </c>
      <c r="K86" s="121"/>
      <c r="L86" s="115"/>
      <c r="M86" s="116"/>
      <c r="N86" s="114"/>
      <c r="O86" s="117"/>
      <c r="P86" s="116"/>
      <c r="Q86" s="118"/>
      <c r="R86" s="119"/>
      <c r="S86" s="120"/>
      <c r="T86" s="91"/>
      <c r="U86" s="91"/>
      <c r="Y86" s="71"/>
      <c r="Z86" s="71"/>
      <c r="AA86" s="71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2"/>
      <c r="BG86" s="72"/>
    </row>
    <row r="87" spans="1:59" s="24" customFormat="1" ht="17.100000000000001" customHeight="1">
      <c r="A87" s="122" t="s">
        <v>40</v>
      </c>
      <c r="B87" s="123">
        <f t="shared" si="12"/>
        <v>135</v>
      </c>
      <c r="C87" s="124">
        <f t="shared" si="13"/>
        <v>11</v>
      </c>
      <c r="D87" s="125">
        <f t="shared" si="14"/>
        <v>146</v>
      </c>
      <c r="E87" s="123">
        <f t="shared" si="15"/>
        <v>5</v>
      </c>
      <c r="F87" s="126">
        <f t="shared" si="16"/>
        <v>8</v>
      </c>
      <c r="G87" s="125">
        <f t="shared" si="17"/>
        <v>13</v>
      </c>
      <c r="H87" s="127">
        <f t="shared" si="20"/>
        <v>159</v>
      </c>
      <c r="I87" s="128">
        <f t="shared" si="18"/>
        <v>8.1761006289308167</v>
      </c>
      <c r="J87" s="129">
        <f t="shared" si="19"/>
        <v>1.4060841881853556</v>
      </c>
      <c r="K87" s="130"/>
      <c r="L87" s="124"/>
      <c r="M87" s="125"/>
      <c r="N87" s="123"/>
      <c r="O87" s="126"/>
      <c r="P87" s="125"/>
      <c r="Q87" s="127"/>
      <c r="R87" s="128"/>
      <c r="S87" s="129"/>
      <c r="T87" s="91"/>
      <c r="U87" s="91"/>
      <c r="Y87" s="71"/>
      <c r="Z87" s="71"/>
      <c r="AA87" s="71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2"/>
      <c r="BG87" s="72"/>
    </row>
    <row r="88" spans="1:59" s="24" customFormat="1" ht="17.100000000000001" customHeight="1">
      <c r="A88" s="122" t="s">
        <v>41</v>
      </c>
      <c r="B88" s="123">
        <f t="shared" si="12"/>
        <v>123</v>
      </c>
      <c r="C88" s="124">
        <f t="shared" si="13"/>
        <v>18</v>
      </c>
      <c r="D88" s="125">
        <f t="shared" si="14"/>
        <v>141</v>
      </c>
      <c r="E88" s="123">
        <f t="shared" si="15"/>
        <v>3</v>
      </c>
      <c r="F88" s="126">
        <f t="shared" si="16"/>
        <v>12</v>
      </c>
      <c r="G88" s="125">
        <f t="shared" si="17"/>
        <v>15</v>
      </c>
      <c r="H88" s="127">
        <f t="shared" si="20"/>
        <v>156</v>
      </c>
      <c r="I88" s="128">
        <f t="shared" si="18"/>
        <v>9.615384615384615</v>
      </c>
      <c r="J88" s="129">
        <f t="shared" si="19"/>
        <v>1.3795542978422357</v>
      </c>
      <c r="K88" s="130"/>
      <c r="L88" s="124"/>
      <c r="M88" s="125"/>
      <c r="N88" s="123"/>
      <c r="O88" s="126"/>
      <c r="P88" s="125"/>
      <c r="Q88" s="127"/>
      <c r="R88" s="128"/>
      <c r="S88" s="129"/>
      <c r="T88" s="91"/>
      <c r="U88" s="91"/>
      <c r="Y88" s="71"/>
      <c r="Z88" s="71"/>
      <c r="AA88" s="71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2"/>
      <c r="BG88" s="72"/>
    </row>
    <row r="89" spans="1:59" s="24" customFormat="1" ht="17.100000000000001" customHeight="1">
      <c r="A89" s="122" t="s">
        <v>42</v>
      </c>
      <c r="B89" s="123">
        <f t="shared" si="12"/>
        <v>129</v>
      </c>
      <c r="C89" s="124">
        <f t="shared" si="13"/>
        <v>14</v>
      </c>
      <c r="D89" s="125">
        <f t="shared" si="14"/>
        <v>143</v>
      </c>
      <c r="E89" s="123">
        <f t="shared" si="15"/>
        <v>4</v>
      </c>
      <c r="F89" s="126">
        <f t="shared" si="16"/>
        <v>5</v>
      </c>
      <c r="G89" s="125">
        <f t="shared" si="17"/>
        <v>9</v>
      </c>
      <c r="H89" s="127">
        <f t="shared" si="20"/>
        <v>152</v>
      </c>
      <c r="I89" s="128">
        <f t="shared" si="18"/>
        <v>5.9210526315789469</v>
      </c>
      <c r="J89" s="129">
        <f t="shared" si="19"/>
        <v>1.3441811107180757</v>
      </c>
      <c r="K89" s="130"/>
      <c r="L89" s="124"/>
      <c r="M89" s="125"/>
      <c r="N89" s="123"/>
      <c r="O89" s="126"/>
      <c r="P89" s="125"/>
      <c r="Q89" s="127"/>
      <c r="R89" s="128"/>
      <c r="S89" s="129"/>
      <c r="T89" s="91"/>
      <c r="U89" s="91"/>
      <c r="Y89" s="71"/>
      <c r="Z89" s="71"/>
      <c r="AA89" s="71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  <c r="AV89" s="72"/>
      <c r="AW89" s="72"/>
      <c r="AX89" s="72"/>
      <c r="AY89" s="72"/>
      <c r="AZ89" s="72"/>
      <c r="BA89" s="72"/>
      <c r="BB89" s="72"/>
      <c r="BC89" s="72"/>
      <c r="BD89" s="72"/>
      <c r="BE89" s="72"/>
      <c r="BF89" s="72"/>
      <c r="BG89" s="72"/>
    </row>
    <row r="90" spans="1:59" s="24" customFormat="1" ht="17.100000000000001" customHeight="1">
      <c r="A90" s="122" t="s">
        <v>43</v>
      </c>
      <c r="B90" s="74">
        <f t="shared" si="12"/>
        <v>140</v>
      </c>
      <c r="C90" s="75">
        <f t="shared" si="13"/>
        <v>14</v>
      </c>
      <c r="D90" s="75">
        <f t="shared" si="14"/>
        <v>154</v>
      </c>
      <c r="E90" s="74">
        <f t="shared" si="15"/>
        <v>2</v>
      </c>
      <c r="F90" s="75">
        <f t="shared" si="16"/>
        <v>5</v>
      </c>
      <c r="G90" s="75">
        <f t="shared" si="17"/>
        <v>7</v>
      </c>
      <c r="H90" s="74">
        <f t="shared" si="20"/>
        <v>161</v>
      </c>
      <c r="I90" s="76">
        <f t="shared" si="18"/>
        <v>4.3478260869565215</v>
      </c>
      <c r="J90" s="77">
        <f t="shared" si="19"/>
        <v>1.4237707817474354</v>
      </c>
      <c r="K90" s="78"/>
      <c r="L90" s="75"/>
      <c r="M90" s="75"/>
      <c r="N90" s="74"/>
      <c r="O90" s="75"/>
      <c r="P90" s="75"/>
      <c r="Q90" s="74"/>
      <c r="R90" s="76"/>
      <c r="S90" s="77"/>
      <c r="T90" s="70"/>
      <c r="U90" s="70"/>
      <c r="Y90" s="71"/>
      <c r="Z90" s="71"/>
      <c r="AA90" s="71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2"/>
      <c r="BG90" s="72"/>
    </row>
    <row r="91" spans="1:59" s="24" customFormat="1" ht="17.100000000000001" customHeight="1">
      <c r="A91" s="131" t="s">
        <v>44</v>
      </c>
      <c r="B91" s="86">
        <f t="shared" si="12"/>
        <v>135</v>
      </c>
      <c r="C91" s="87">
        <f t="shared" si="13"/>
        <v>14</v>
      </c>
      <c r="D91" s="87">
        <f t="shared" si="14"/>
        <v>149</v>
      </c>
      <c r="E91" s="86">
        <f t="shared" si="15"/>
        <v>4</v>
      </c>
      <c r="F91" s="87">
        <f t="shared" si="16"/>
        <v>4</v>
      </c>
      <c r="G91" s="87">
        <f t="shared" si="17"/>
        <v>8</v>
      </c>
      <c r="H91" s="86">
        <f t="shared" si="20"/>
        <v>157</v>
      </c>
      <c r="I91" s="132">
        <f t="shared" si="18"/>
        <v>5.0955414012738851</v>
      </c>
      <c r="J91" s="133">
        <f t="shared" si="19"/>
        <v>1.3883975946232756</v>
      </c>
      <c r="K91" s="90"/>
      <c r="L91" s="87"/>
      <c r="M91" s="87"/>
      <c r="N91" s="86"/>
      <c r="O91" s="87"/>
      <c r="P91" s="87"/>
      <c r="Q91" s="86"/>
      <c r="R91" s="132"/>
      <c r="S91" s="133"/>
      <c r="T91" s="70"/>
      <c r="U91" s="70"/>
      <c r="Y91" s="71"/>
      <c r="Z91" s="71"/>
      <c r="AA91" s="71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59" s="24" customFormat="1" ht="17.100000000000001" customHeight="1">
      <c r="A92" s="112" t="s">
        <v>108</v>
      </c>
      <c r="B92" s="93">
        <f t="shared" si="12"/>
        <v>833</v>
      </c>
      <c r="C92" s="94">
        <f t="shared" si="13"/>
        <v>91</v>
      </c>
      <c r="D92" s="94">
        <f t="shared" si="14"/>
        <v>924</v>
      </c>
      <c r="E92" s="93">
        <f t="shared" si="15"/>
        <v>22</v>
      </c>
      <c r="F92" s="94">
        <f t="shared" si="16"/>
        <v>42</v>
      </c>
      <c r="G92" s="94">
        <f t="shared" si="17"/>
        <v>64</v>
      </c>
      <c r="H92" s="93">
        <f t="shared" si="20"/>
        <v>988</v>
      </c>
      <c r="I92" s="95">
        <f t="shared" si="18"/>
        <v>6.4777327935222671</v>
      </c>
      <c r="J92" s="96">
        <f t="shared" si="19"/>
        <v>8.7371772196674922</v>
      </c>
      <c r="K92" s="97"/>
      <c r="L92" s="94"/>
      <c r="M92" s="94"/>
      <c r="N92" s="93"/>
      <c r="O92" s="94"/>
      <c r="P92" s="94"/>
      <c r="Q92" s="93"/>
      <c r="R92" s="95"/>
      <c r="S92" s="96"/>
      <c r="T92" s="91"/>
      <c r="U92" s="91"/>
      <c r="Y92" s="71"/>
      <c r="Z92" s="71"/>
      <c r="AA92" s="71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2"/>
      <c r="BG92" s="72"/>
    </row>
    <row r="93" spans="1:59" s="24" customFormat="1" ht="17.100000000000001" customHeight="1">
      <c r="A93" s="98" t="s">
        <v>46</v>
      </c>
      <c r="B93" s="134">
        <f t="shared" si="12"/>
        <v>113</v>
      </c>
      <c r="C93" s="135">
        <f t="shared" si="13"/>
        <v>16</v>
      </c>
      <c r="D93" s="135">
        <f t="shared" si="14"/>
        <v>129</v>
      </c>
      <c r="E93" s="134">
        <f t="shared" si="15"/>
        <v>10</v>
      </c>
      <c r="F93" s="135">
        <f t="shared" si="16"/>
        <v>5</v>
      </c>
      <c r="G93" s="135">
        <f t="shared" si="17"/>
        <v>15</v>
      </c>
      <c r="H93" s="134">
        <f t="shared" si="20"/>
        <v>144</v>
      </c>
      <c r="I93" s="136">
        <f t="shared" si="18"/>
        <v>10.416666666666668</v>
      </c>
      <c r="J93" s="137">
        <f t="shared" si="19"/>
        <v>1.273434736469756</v>
      </c>
      <c r="K93" s="138"/>
      <c r="L93" s="135"/>
      <c r="M93" s="135"/>
      <c r="N93" s="134"/>
      <c r="O93" s="135"/>
      <c r="P93" s="135"/>
      <c r="Q93" s="134"/>
      <c r="R93" s="136"/>
      <c r="S93" s="137"/>
      <c r="T93" s="70"/>
      <c r="U93" s="70"/>
      <c r="Y93" s="71"/>
      <c r="Z93" s="71"/>
      <c r="AA93" s="71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2"/>
      <c r="BG93" s="72"/>
    </row>
    <row r="94" spans="1:59" s="24" customFormat="1" ht="17.100000000000001" customHeight="1">
      <c r="A94" s="73" t="s">
        <v>47</v>
      </c>
      <c r="B94" s="74">
        <f t="shared" si="12"/>
        <v>121</v>
      </c>
      <c r="C94" s="75">
        <f t="shared" si="13"/>
        <v>13</v>
      </c>
      <c r="D94" s="75">
        <f t="shared" si="14"/>
        <v>134</v>
      </c>
      <c r="E94" s="74">
        <f t="shared" si="15"/>
        <v>3</v>
      </c>
      <c r="F94" s="75">
        <f t="shared" si="16"/>
        <v>3</v>
      </c>
      <c r="G94" s="75">
        <f t="shared" si="17"/>
        <v>6</v>
      </c>
      <c r="H94" s="74">
        <f t="shared" si="20"/>
        <v>140</v>
      </c>
      <c r="I94" s="76">
        <f t="shared" si="18"/>
        <v>4.2857142857142856</v>
      </c>
      <c r="J94" s="77">
        <f t="shared" si="19"/>
        <v>1.238061549345596</v>
      </c>
      <c r="K94" s="78"/>
      <c r="L94" s="75"/>
      <c r="M94" s="75"/>
      <c r="N94" s="74"/>
      <c r="O94" s="75"/>
      <c r="P94" s="75"/>
      <c r="Q94" s="74"/>
      <c r="R94" s="76"/>
      <c r="S94" s="77"/>
      <c r="T94" s="70"/>
      <c r="U94" s="70"/>
      <c r="Y94" s="71"/>
      <c r="Z94" s="71"/>
      <c r="AA94" s="71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2"/>
      <c r="BG94" s="72"/>
    </row>
    <row r="95" spans="1:59" s="24" customFormat="1" ht="17.100000000000001" customHeight="1">
      <c r="A95" s="73" t="s">
        <v>48</v>
      </c>
      <c r="B95" s="74">
        <f t="shared" si="12"/>
        <v>140</v>
      </c>
      <c r="C95" s="75">
        <f t="shared" si="13"/>
        <v>28</v>
      </c>
      <c r="D95" s="75">
        <f t="shared" si="14"/>
        <v>168</v>
      </c>
      <c r="E95" s="74">
        <f t="shared" si="15"/>
        <v>4</v>
      </c>
      <c r="F95" s="75">
        <f t="shared" si="16"/>
        <v>11</v>
      </c>
      <c r="G95" s="75">
        <f t="shared" si="17"/>
        <v>15</v>
      </c>
      <c r="H95" s="74">
        <f t="shared" si="20"/>
        <v>183</v>
      </c>
      <c r="I95" s="76">
        <f t="shared" si="18"/>
        <v>8.1967213114754092</v>
      </c>
      <c r="J95" s="77">
        <f t="shared" si="19"/>
        <v>1.6183233109303148</v>
      </c>
      <c r="K95" s="78"/>
      <c r="L95" s="75"/>
      <c r="M95" s="75"/>
      <c r="N95" s="74"/>
      <c r="O95" s="75"/>
      <c r="P95" s="75"/>
      <c r="Q95" s="74"/>
      <c r="R95" s="76"/>
      <c r="S95" s="77"/>
      <c r="T95" s="70"/>
      <c r="U95" s="70"/>
      <c r="Z95" s="71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2"/>
      <c r="BG95" s="72"/>
    </row>
    <row r="96" spans="1:59" s="24" customFormat="1" ht="17.100000000000001" customHeight="1">
      <c r="A96" s="73" t="s">
        <v>49</v>
      </c>
      <c r="B96" s="74">
        <f t="shared" si="12"/>
        <v>108</v>
      </c>
      <c r="C96" s="75">
        <f t="shared" si="13"/>
        <v>17</v>
      </c>
      <c r="D96" s="75">
        <f t="shared" si="14"/>
        <v>125</v>
      </c>
      <c r="E96" s="74">
        <f t="shared" si="15"/>
        <v>3</v>
      </c>
      <c r="F96" s="75">
        <f t="shared" si="16"/>
        <v>9</v>
      </c>
      <c r="G96" s="75">
        <f t="shared" si="17"/>
        <v>12</v>
      </c>
      <c r="H96" s="74">
        <f t="shared" si="20"/>
        <v>137</v>
      </c>
      <c r="I96" s="128">
        <f t="shared" si="18"/>
        <v>8.7591240875912408</v>
      </c>
      <c r="J96" s="129">
        <f t="shared" si="19"/>
        <v>1.2115316590024761</v>
      </c>
      <c r="K96" s="78"/>
      <c r="L96" s="75"/>
      <c r="M96" s="75"/>
      <c r="N96" s="74"/>
      <c r="O96" s="75"/>
      <c r="P96" s="75"/>
      <c r="Q96" s="74"/>
      <c r="R96" s="128"/>
      <c r="S96" s="129"/>
      <c r="T96" s="91"/>
      <c r="U96" s="91"/>
      <c r="Y96" s="71"/>
      <c r="Z96" s="71"/>
      <c r="AA96" s="71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</row>
    <row r="97" spans="1:59" s="24" customFormat="1" ht="17.100000000000001" customHeight="1">
      <c r="A97" s="73" t="s">
        <v>50</v>
      </c>
      <c r="B97" s="74">
        <f t="shared" si="12"/>
        <v>118</v>
      </c>
      <c r="C97" s="75">
        <f t="shared" si="13"/>
        <v>12</v>
      </c>
      <c r="D97" s="75">
        <f t="shared" si="14"/>
        <v>130</v>
      </c>
      <c r="E97" s="74">
        <f t="shared" si="15"/>
        <v>2</v>
      </c>
      <c r="F97" s="75">
        <f t="shared" si="16"/>
        <v>6</v>
      </c>
      <c r="G97" s="75">
        <f t="shared" si="17"/>
        <v>8</v>
      </c>
      <c r="H97" s="74">
        <f t="shared" si="20"/>
        <v>138</v>
      </c>
      <c r="I97" s="76">
        <f t="shared" si="18"/>
        <v>5.7971014492753632</v>
      </c>
      <c r="J97" s="77">
        <f t="shared" si="19"/>
        <v>1.2203749557835162</v>
      </c>
      <c r="K97" s="78"/>
      <c r="L97" s="75"/>
      <c r="M97" s="75"/>
      <c r="N97" s="74"/>
      <c r="O97" s="75"/>
      <c r="P97" s="75"/>
      <c r="Q97" s="74"/>
      <c r="R97" s="76"/>
      <c r="S97" s="77"/>
      <c r="T97" s="70"/>
      <c r="U97" s="70"/>
      <c r="Y97" s="71"/>
      <c r="Z97" s="71"/>
      <c r="AA97" s="71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2"/>
      <c r="BG97" s="72"/>
    </row>
    <row r="98" spans="1:59" s="24" customFormat="1" ht="17.100000000000001" customHeight="1">
      <c r="A98" s="139" t="s">
        <v>78</v>
      </c>
      <c r="B98" s="86">
        <f t="shared" si="12"/>
        <v>118</v>
      </c>
      <c r="C98" s="87">
        <f t="shared" si="13"/>
        <v>23</v>
      </c>
      <c r="D98" s="87">
        <f t="shared" si="14"/>
        <v>141</v>
      </c>
      <c r="E98" s="86">
        <f t="shared" si="15"/>
        <v>5</v>
      </c>
      <c r="F98" s="87">
        <f t="shared" si="16"/>
        <v>6</v>
      </c>
      <c r="G98" s="87">
        <f t="shared" si="17"/>
        <v>11</v>
      </c>
      <c r="H98" s="86">
        <f t="shared" si="20"/>
        <v>152</v>
      </c>
      <c r="I98" s="132">
        <f t="shared" si="18"/>
        <v>7.2368421052631575</v>
      </c>
      <c r="J98" s="133">
        <f t="shared" si="19"/>
        <v>1.3441811107180757</v>
      </c>
      <c r="K98" s="90"/>
      <c r="L98" s="87"/>
      <c r="M98" s="87"/>
      <c r="N98" s="86"/>
      <c r="O98" s="87"/>
      <c r="P98" s="87"/>
      <c r="Q98" s="86"/>
      <c r="R98" s="132"/>
      <c r="S98" s="133"/>
      <c r="T98" s="70"/>
      <c r="U98" s="70"/>
      <c r="Y98" s="71"/>
      <c r="Z98" s="71"/>
      <c r="AA98" s="71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2"/>
      <c r="BG98" s="72"/>
    </row>
    <row r="99" spans="1:59" s="24" customFormat="1" ht="17.100000000000001" customHeight="1" thickBot="1">
      <c r="A99" s="112" t="s">
        <v>79</v>
      </c>
      <c r="B99" s="93">
        <f t="shared" si="12"/>
        <v>718</v>
      </c>
      <c r="C99" s="94">
        <f t="shared" si="13"/>
        <v>109</v>
      </c>
      <c r="D99" s="94">
        <f t="shared" si="14"/>
        <v>827</v>
      </c>
      <c r="E99" s="93">
        <f t="shared" si="15"/>
        <v>27</v>
      </c>
      <c r="F99" s="94">
        <f t="shared" si="16"/>
        <v>40</v>
      </c>
      <c r="G99" s="94">
        <f t="shared" si="17"/>
        <v>67</v>
      </c>
      <c r="H99" s="93">
        <f t="shared" si="20"/>
        <v>894</v>
      </c>
      <c r="I99" s="95">
        <f t="shared" si="18"/>
        <v>7.4944071588366894</v>
      </c>
      <c r="J99" s="96">
        <f t="shared" si="19"/>
        <v>7.9059073222497345</v>
      </c>
      <c r="K99" s="97"/>
      <c r="L99" s="94"/>
      <c r="M99" s="94"/>
      <c r="N99" s="93"/>
      <c r="O99" s="94"/>
      <c r="P99" s="94"/>
      <c r="Q99" s="93"/>
      <c r="R99" s="95"/>
      <c r="S99" s="96"/>
      <c r="T99" s="91"/>
      <c r="U99" s="91"/>
      <c r="Y99" s="71"/>
      <c r="Z99" s="71"/>
      <c r="AA99" s="71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2"/>
      <c r="BG99" s="72"/>
    </row>
    <row r="100" spans="1:59" s="24" customFormat="1" ht="17.100000000000001" customHeight="1" thickBot="1">
      <c r="A100" s="140" t="s">
        <v>53</v>
      </c>
      <c r="B100" s="141">
        <f>B70+B77+B78+B79+B80+B81+B82+B83+B84+B85+B92+B99</f>
        <v>8601</v>
      </c>
      <c r="C100" s="142">
        <f t="shared" ref="C100:H100" si="21">C70+C77+C78+C79+C80+C81+C82+C83+C84+C85+C92+C99</f>
        <v>1688</v>
      </c>
      <c r="D100" s="143">
        <f t="shared" si="21"/>
        <v>10289</v>
      </c>
      <c r="E100" s="141">
        <f t="shared" si="21"/>
        <v>231</v>
      </c>
      <c r="F100" s="144">
        <f t="shared" si="21"/>
        <v>788</v>
      </c>
      <c r="G100" s="143">
        <f t="shared" si="21"/>
        <v>1019</v>
      </c>
      <c r="H100" s="426">
        <f t="shared" si="21"/>
        <v>11308</v>
      </c>
      <c r="I100" s="427">
        <f>MAX(I64:I99)</f>
        <v>12.968917470525188</v>
      </c>
      <c r="J100" s="428">
        <f t="shared" ref="J100" si="22">J70+J77+J78+J79+J80+J81+J82+J83+J84+J85+J92+J99</f>
        <v>100.00000000000001</v>
      </c>
      <c r="K100" s="145"/>
      <c r="L100" s="142"/>
      <c r="M100" s="143"/>
      <c r="N100" s="141"/>
      <c r="O100" s="144"/>
      <c r="P100" s="143"/>
      <c r="Q100" s="426"/>
      <c r="R100" s="427"/>
      <c r="S100" s="428"/>
      <c r="T100" s="91"/>
      <c r="U100" s="91"/>
      <c r="Y100" s="71"/>
      <c r="Z100" s="71"/>
      <c r="AA100" s="71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2"/>
      <c r="BG100" s="72"/>
    </row>
  </sheetData>
  <phoneticPr fontId="3"/>
  <conditionalFormatting sqref="T70:U70 T77:U77 T84:U89 T92:U92 T99:U99 T59:U59 T52:U52 T44:U49 T37:U37 T30:U30">
    <cfRule type="expression" dxfId="24" priority="15" stopIfTrue="1">
      <formula>$Y30=1</formula>
    </cfRule>
  </conditionalFormatting>
  <conditionalFormatting sqref="B30:J30 B37:J37 B44:J49 B52:J52 B59:J59">
    <cfRule type="expression" dxfId="23" priority="5" stopIfTrue="1">
      <formula>$Y30=1</formula>
    </cfRule>
  </conditionalFormatting>
  <conditionalFormatting sqref="P30:R30 P37:R37 P44:R49 P52:R52 P59:R59">
    <cfRule type="expression" dxfId="22" priority="4" stopIfTrue="1">
      <formula>$Y30=1</formula>
    </cfRule>
  </conditionalFormatting>
  <conditionalFormatting sqref="B70:J70 B77:J77 B84:J89 B92:J92 B99:J99">
    <cfRule type="expression" dxfId="21" priority="3" stopIfTrue="1">
      <formula>$Y70=1</formula>
    </cfRule>
  </conditionalFormatting>
  <conditionalFormatting sqref="K70:S70 K77:S77 K84:S89 K92:S92 K99:S99">
    <cfRule type="expression" dxfId="20" priority="2" stopIfTrue="1">
      <formula>$Y70=1</formula>
    </cfRule>
  </conditionalFormatting>
  <conditionalFormatting sqref="S30 S37 S44:S49 S52 S59">
    <cfRule type="expression" dxfId="19" priority="1" stopIfTrue="1">
      <formula>$Y30=1</formula>
    </cfRule>
  </conditionalFormatting>
  <printOptions gridLinesSet="0"/>
  <pageMargins left="0.78740157480314965" right="0" top="0.98425196850393704" bottom="0.43307086614173229" header="0.31496062992125984" footer="0.31496062992125984"/>
  <pageSetup paperSize="9" scale="80" orientation="portrait" horizontalDpi="4294967292" r:id="rId1"/>
  <headerFooter alignWithMargins="0"/>
  <rowBreaks count="1" manualBreakCount="1">
    <brk id="6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51</vt:i4>
      </vt:variant>
    </vt:vector>
  </HeadingPairs>
  <TitlesOfParts>
    <vt:vector size="78" baseType="lpstr">
      <vt:lpstr>No.１（集計表）</vt:lpstr>
      <vt:lpstr>no.1（交通流動図）</vt:lpstr>
      <vt:lpstr>No.1-12（方向別）</vt:lpstr>
      <vt:lpstr>No.1-34（方向別）</vt:lpstr>
      <vt:lpstr>No.1-56（方向別）</vt:lpstr>
      <vt:lpstr>No.1-78（方向別）</vt:lpstr>
      <vt:lpstr>No.1-910（方向別）</vt:lpstr>
      <vt:lpstr>No.1-1112（方向別）</vt:lpstr>
      <vt:lpstr>No.1Ａ（断面別）</vt:lpstr>
      <vt:lpstr>No.1Ｂ（断面別）</vt:lpstr>
      <vt:lpstr>No.1Ｃ（断面別）</vt:lpstr>
      <vt:lpstr>No.1Ｄ（断面別）</vt:lpstr>
      <vt:lpstr>No.1Ａ（時間変動）</vt:lpstr>
      <vt:lpstr>No.1Ｂ（時間変動）</vt:lpstr>
      <vt:lpstr>No.1Ｃ（時間変動）</vt:lpstr>
      <vt:lpstr>No.1Ｄ（時間変動）</vt:lpstr>
      <vt:lpstr>No.1AB（渋滞長）</vt:lpstr>
      <vt:lpstr>No.1CD（渋滞長）</vt:lpstr>
      <vt:lpstr>No1_1（歩行者交通量）</vt:lpstr>
      <vt:lpstr>No1_2（歩行者交通量）</vt:lpstr>
      <vt:lpstr>No1_3（歩行者交通量）</vt:lpstr>
      <vt:lpstr>No1_4（歩行者交通量）</vt:lpstr>
      <vt:lpstr>No.1①（歩行者時間変動）</vt:lpstr>
      <vt:lpstr>No.1②（歩行者時間変動）</vt:lpstr>
      <vt:lpstr>No.1③（歩行者時間変動）</vt:lpstr>
      <vt:lpstr>No.1④（歩行者時間変動）</vt:lpstr>
      <vt:lpstr>No.1（信号現示）</vt:lpstr>
      <vt:lpstr>'no.1（交通流動図）'!Print_Area</vt:lpstr>
      <vt:lpstr>'No.１（集計表）'!Print_Area</vt:lpstr>
      <vt:lpstr>'No.1（信号現示）'!Print_Area</vt:lpstr>
      <vt:lpstr>'No.1①（歩行者時間変動）'!Print_Area</vt:lpstr>
      <vt:lpstr>'No.1-1112（方向別）'!Print_Area</vt:lpstr>
      <vt:lpstr>'No.1-12（方向別）'!Print_Area</vt:lpstr>
      <vt:lpstr>'No.1②（歩行者時間変動）'!Print_Area</vt:lpstr>
      <vt:lpstr>'No.1③（歩行者時間変動）'!Print_Area</vt:lpstr>
      <vt:lpstr>'No.1-34（方向別）'!Print_Area</vt:lpstr>
      <vt:lpstr>'No.1④（歩行者時間変動）'!Print_Area</vt:lpstr>
      <vt:lpstr>'No.1-56（方向別）'!Print_Area</vt:lpstr>
      <vt:lpstr>'No.1-78（方向別）'!Print_Area</vt:lpstr>
      <vt:lpstr>'No.1-910（方向別）'!Print_Area</vt:lpstr>
      <vt:lpstr>'No.1Ａ（時間変動）'!Print_Area</vt:lpstr>
      <vt:lpstr>'No.1Ａ（断面別）'!Print_Area</vt:lpstr>
      <vt:lpstr>'No.1AB（渋滞長）'!Print_Area</vt:lpstr>
      <vt:lpstr>'No.1Ｂ（時間変動）'!Print_Area</vt:lpstr>
      <vt:lpstr>'No.1Ｂ（断面別）'!Print_Area</vt:lpstr>
      <vt:lpstr>'No.1Ｃ（時間変動）'!Print_Area</vt:lpstr>
      <vt:lpstr>'No.1Ｃ（断面別）'!Print_Area</vt:lpstr>
      <vt:lpstr>'No.1CD（渋滞長）'!Print_Area</vt:lpstr>
      <vt:lpstr>'No.1Ｄ（時間変動）'!Print_Area</vt:lpstr>
      <vt:lpstr>'No.1Ｄ（断面別）'!Print_Area</vt:lpstr>
      <vt:lpstr>'No1_1（歩行者交通量）'!Print_Area</vt:lpstr>
      <vt:lpstr>'No1_2（歩行者交通量）'!Print_Area</vt:lpstr>
      <vt:lpstr>'No1_3（歩行者交通量）'!Print_Area</vt:lpstr>
      <vt:lpstr>'No1_4（歩行者交通量）'!Print_Area</vt:lpstr>
      <vt:lpstr>'No.1①（歩行者時間変動）'!Print_Titles</vt:lpstr>
      <vt:lpstr>'No.1-1112（方向別）'!Print_Titles</vt:lpstr>
      <vt:lpstr>'No.1-12（方向別）'!Print_Titles</vt:lpstr>
      <vt:lpstr>'No.1②（歩行者時間変動）'!Print_Titles</vt:lpstr>
      <vt:lpstr>'No.1③（歩行者時間変動）'!Print_Titles</vt:lpstr>
      <vt:lpstr>'No.1-34（方向別）'!Print_Titles</vt:lpstr>
      <vt:lpstr>'No.1④（歩行者時間変動）'!Print_Titles</vt:lpstr>
      <vt:lpstr>'No.1-56（方向別）'!Print_Titles</vt:lpstr>
      <vt:lpstr>'No.1-78（方向別）'!Print_Titles</vt:lpstr>
      <vt:lpstr>'No.1-910（方向別）'!Print_Titles</vt:lpstr>
      <vt:lpstr>'No.1Ａ（時間変動）'!Print_Titles</vt:lpstr>
      <vt:lpstr>'No.1Ａ（断面別）'!Print_Titles</vt:lpstr>
      <vt:lpstr>'No.1AB（渋滞長）'!Print_Titles</vt:lpstr>
      <vt:lpstr>'No.1Ｂ（時間変動）'!Print_Titles</vt:lpstr>
      <vt:lpstr>'No.1Ｂ（断面別）'!Print_Titles</vt:lpstr>
      <vt:lpstr>'No.1Ｃ（時間変動）'!Print_Titles</vt:lpstr>
      <vt:lpstr>'No.1Ｃ（断面別）'!Print_Titles</vt:lpstr>
      <vt:lpstr>'No.1CD（渋滞長）'!Print_Titles</vt:lpstr>
      <vt:lpstr>'No.1Ｄ（時間変動）'!Print_Titles</vt:lpstr>
      <vt:lpstr>'No.1Ｄ（断面別）'!Print_Titles</vt:lpstr>
      <vt:lpstr>'No1_1（歩行者交通量）'!Print_Titles</vt:lpstr>
      <vt:lpstr>'No1_2（歩行者交通量）'!Print_Titles</vt:lpstr>
      <vt:lpstr>'No1_3（歩行者交通量）'!Print_Titles</vt:lpstr>
      <vt:lpstr>'No1_4（歩行者交通量）'!Print_Titles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user00</dc:creator>
  <cp:lastModifiedBy>MATSUMTO</cp:lastModifiedBy>
  <cp:lastPrinted>2017-03-22T00:36:04Z</cp:lastPrinted>
  <dcterms:created xsi:type="dcterms:W3CDTF">2016-07-22T04:29:57Z</dcterms:created>
  <dcterms:modified xsi:type="dcterms:W3CDTF">2017-03-22T00:36:12Z</dcterms:modified>
</cp:coreProperties>
</file>